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90" yWindow="15" windowWidth="28290" windowHeight="15585"/>
  </bookViews>
  <sheets>
    <sheet name="2024_реш" sheetId="1" r:id="rId1"/>
  </sheets>
  <externalReferences>
    <externalReference r:id="rId2"/>
  </externalReferences>
  <definedNames>
    <definedName name="_xlnm.Print_Area" localSheetId="0">'2024_реш'!$A$1:$AJ$146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07" i="1" l="1"/>
  <c r="AE120" i="1" l="1"/>
  <c r="AF120" i="1"/>
  <c r="AD120" i="1"/>
  <c r="AG123" i="1"/>
  <c r="AH123" i="1"/>
  <c r="AI123" i="1"/>
  <c r="AG121" i="1" l="1"/>
  <c r="AH121" i="1"/>
  <c r="AI121" i="1"/>
  <c r="AF142" i="1" l="1"/>
  <c r="AE142" i="1"/>
  <c r="AD142" i="1"/>
  <c r="AF140" i="1"/>
  <c r="AE140" i="1"/>
  <c r="AD140" i="1"/>
  <c r="AD138" i="1"/>
  <c r="AF138" i="1"/>
  <c r="AE138" i="1"/>
  <c r="AI137" i="1"/>
  <c r="AH137" i="1"/>
  <c r="AG137" i="1"/>
  <c r="AI136" i="1"/>
  <c r="AH136" i="1"/>
  <c r="AG136" i="1"/>
  <c r="AF124" i="1"/>
  <c r="AE124" i="1"/>
  <c r="AD124" i="1"/>
  <c r="AF118" i="1"/>
  <c r="AE118" i="1"/>
  <c r="AE117" i="1" s="1"/>
  <c r="AD118" i="1"/>
  <c r="AF117" i="1"/>
  <c r="AF113" i="1"/>
  <c r="AE113" i="1"/>
  <c r="AD113" i="1"/>
  <c r="AF101" i="1"/>
  <c r="AF100" i="1" s="1"/>
  <c r="AE101" i="1"/>
  <c r="AE100" i="1" s="1"/>
  <c r="AD101" i="1"/>
  <c r="AG99" i="1"/>
  <c r="AG98" i="1"/>
  <c r="AF83" i="1"/>
  <c r="AE83" i="1"/>
  <c r="AD83" i="1"/>
  <c r="AE82" i="1"/>
  <c r="AE70" i="1" s="1"/>
  <c r="AD82" i="1"/>
  <c r="AF77" i="1"/>
  <c r="AE77" i="1"/>
  <c r="AD77" i="1"/>
  <c r="AI73" i="1"/>
  <c r="AH73" i="1"/>
  <c r="AG73" i="1"/>
  <c r="AF67" i="1"/>
  <c r="AE67" i="1"/>
  <c r="AD67" i="1"/>
  <c r="AF57" i="1"/>
  <c r="AF56" i="1" s="1"/>
  <c r="AE57" i="1"/>
  <c r="AD57" i="1"/>
  <c r="AD56" i="1"/>
  <c r="AF49" i="1"/>
  <c r="AE49" i="1"/>
  <c r="AD49" i="1"/>
  <c r="AF46" i="1"/>
  <c r="AE46" i="1"/>
  <c r="AD46" i="1"/>
  <c r="AF43" i="1"/>
  <c r="AE43" i="1"/>
  <c r="AD43" i="1"/>
  <c r="AF41" i="1"/>
  <c r="AE41" i="1"/>
  <c r="AD41" i="1"/>
  <c r="AF38" i="1"/>
  <c r="AE38" i="1"/>
  <c r="AD38" i="1"/>
  <c r="AF34" i="1"/>
  <c r="AE34" i="1"/>
  <c r="AD34" i="1"/>
  <c r="AF30" i="1"/>
  <c r="AE30" i="1"/>
  <c r="AD30" i="1"/>
  <c r="AF25" i="1"/>
  <c r="AE25" i="1"/>
  <c r="AD25" i="1"/>
  <c r="AF23" i="1"/>
  <c r="AF20" i="1" s="1"/>
  <c r="AE23" i="1"/>
  <c r="AD23" i="1"/>
  <c r="AF21" i="1"/>
  <c r="AE21" i="1"/>
  <c r="AD21" i="1"/>
  <c r="AD20" i="1" s="1"/>
  <c r="AE56" i="1" l="1"/>
  <c r="AD70" i="1"/>
  <c r="AF82" i="1"/>
  <c r="AD117" i="1"/>
  <c r="X145" i="1"/>
  <c r="X139" i="1"/>
  <c r="AF70" i="1" l="1"/>
  <c r="AE65" i="1"/>
  <c r="AE20" i="1"/>
  <c r="AD100" i="1"/>
  <c r="Y83" i="1"/>
  <c r="Z83" i="1"/>
  <c r="X83" i="1"/>
  <c r="AA99" i="1"/>
  <c r="Y124" i="1"/>
  <c r="Z124" i="1"/>
  <c r="X124" i="1"/>
  <c r="AA137" i="1"/>
  <c r="AB137" i="1"/>
  <c r="AC137" i="1"/>
  <c r="AE63" i="1" l="1"/>
  <c r="AE146" i="1" s="1"/>
  <c r="AD65" i="1"/>
  <c r="AF65" i="1"/>
  <c r="AA136" i="1"/>
  <c r="AB136" i="1"/>
  <c r="AC136" i="1"/>
  <c r="AF63" i="1" l="1"/>
  <c r="AD63" i="1"/>
  <c r="AA73" i="1"/>
  <c r="AB73" i="1"/>
  <c r="AC73" i="1"/>
  <c r="AD146" i="1" l="1"/>
  <c r="AF146" i="1"/>
  <c r="AA98" i="1"/>
  <c r="AA96" i="1" l="1"/>
  <c r="AG96" i="1" s="1"/>
  <c r="AA97" i="1"/>
  <c r="AG97" i="1" s="1"/>
  <c r="Z142" i="1" l="1"/>
  <c r="Y142" i="1"/>
  <c r="X142" i="1"/>
  <c r="Z140" i="1"/>
  <c r="Y140" i="1"/>
  <c r="X140" i="1"/>
  <c r="Z138" i="1"/>
  <c r="Y138" i="1"/>
  <c r="X138" i="1"/>
  <c r="Z118" i="1"/>
  <c r="Y118" i="1"/>
  <c r="X118" i="1"/>
  <c r="Z117" i="1"/>
  <c r="Y117" i="1"/>
  <c r="Z113" i="1"/>
  <c r="Y113" i="1"/>
  <c r="X113" i="1"/>
  <c r="Z101" i="1"/>
  <c r="Y101" i="1"/>
  <c r="X101" i="1"/>
  <c r="Z100" i="1"/>
  <c r="X82" i="1"/>
  <c r="X70" i="1" s="1"/>
  <c r="Z77" i="1"/>
  <c r="Y77" i="1"/>
  <c r="X77" i="1"/>
  <c r="Z67" i="1"/>
  <c r="Y67" i="1"/>
  <c r="X67" i="1"/>
  <c r="Z57" i="1"/>
  <c r="Y57" i="1"/>
  <c r="X57" i="1"/>
  <c r="X56" i="1" s="1"/>
  <c r="Z49" i="1"/>
  <c r="Y49" i="1"/>
  <c r="X49" i="1"/>
  <c r="Z46" i="1"/>
  <c r="Y46" i="1"/>
  <c r="X46" i="1"/>
  <c r="Z43" i="1"/>
  <c r="Y43" i="1"/>
  <c r="X43" i="1"/>
  <c r="Z41" i="1"/>
  <c r="Y41" i="1"/>
  <c r="X41" i="1"/>
  <c r="Z38" i="1"/>
  <c r="Y38" i="1"/>
  <c r="X38" i="1"/>
  <c r="Z34" i="1"/>
  <c r="Y34" i="1"/>
  <c r="X34" i="1"/>
  <c r="Z30" i="1"/>
  <c r="Y30" i="1"/>
  <c r="X30" i="1"/>
  <c r="Z25" i="1"/>
  <c r="Y25" i="1"/>
  <c r="X25" i="1"/>
  <c r="Z23" i="1"/>
  <c r="Y23" i="1"/>
  <c r="X23" i="1"/>
  <c r="Z21" i="1"/>
  <c r="Y21" i="1"/>
  <c r="X21" i="1"/>
  <c r="X20" i="1" l="1"/>
  <c r="Y120" i="1"/>
  <c r="Y56" i="1"/>
  <c r="Y82" i="1"/>
  <c r="Y70" i="1" s="1"/>
  <c r="X120" i="1"/>
  <c r="Z56" i="1"/>
  <c r="Z82" i="1"/>
  <c r="Z70" i="1" s="1"/>
  <c r="X117" i="1"/>
  <c r="Y100" i="1"/>
  <c r="Z120" i="1"/>
  <c r="S83" i="1"/>
  <c r="T83" i="1"/>
  <c r="R83" i="1"/>
  <c r="U95" i="1"/>
  <c r="AA95" i="1" s="1"/>
  <c r="AG95" i="1" s="1"/>
  <c r="Z20" i="1" l="1"/>
  <c r="X100" i="1"/>
  <c r="Y20" i="1"/>
  <c r="U94" i="1"/>
  <c r="AA94" i="1" s="1"/>
  <c r="AG94" i="1" s="1"/>
  <c r="V94" i="1"/>
  <c r="AB94" i="1" s="1"/>
  <c r="AH94" i="1" s="1"/>
  <c r="W94" i="1"/>
  <c r="AC94" i="1" s="1"/>
  <c r="AI94" i="1" s="1"/>
  <c r="Y65" i="1" l="1"/>
  <c r="X65" i="1"/>
  <c r="Z65" i="1"/>
  <c r="U93" i="1"/>
  <c r="AA93" i="1" s="1"/>
  <c r="AG93" i="1" s="1"/>
  <c r="V93" i="1"/>
  <c r="AB93" i="1" s="1"/>
  <c r="AH93" i="1" s="1"/>
  <c r="W93" i="1"/>
  <c r="AC93" i="1" s="1"/>
  <c r="AI93" i="1" s="1"/>
  <c r="X63" i="1" l="1"/>
  <c r="Z63" i="1"/>
  <c r="Y63" i="1"/>
  <c r="U135" i="1"/>
  <c r="AA135" i="1" s="1"/>
  <c r="AG135" i="1" s="1"/>
  <c r="V135" i="1"/>
  <c r="AB135" i="1" s="1"/>
  <c r="AH135" i="1" s="1"/>
  <c r="W135" i="1"/>
  <c r="AC135" i="1" s="1"/>
  <c r="AI135" i="1" s="1"/>
  <c r="S124" i="1"/>
  <c r="T124" i="1"/>
  <c r="R124" i="1"/>
  <c r="U92" i="1"/>
  <c r="AA92" i="1" s="1"/>
  <c r="AG92" i="1" s="1"/>
  <c r="V92" i="1"/>
  <c r="AB92" i="1" s="1"/>
  <c r="AH92" i="1" s="1"/>
  <c r="W92" i="1"/>
  <c r="AC92" i="1" s="1"/>
  <c r="AI92" i="1" s="1"/>
  <c r="U81" i="1"/>
  <c r="AA81" i="1" s="1"/>
  <c r="AG81" i="1" s="1"/>
  <c r="V81" i="1"/>
  <c r="AB81" i="1" s="1"/>
  <c r="AH81" i="1" s="1"/>
  <c r="W81" i="1"/>
  <c r="AC81" i="1" s="1"/>
  <c r="AI81" i="1" s="1"/>
  <c r="Z146" i="1" l="1"/>
  <c r="X146" i="1"/>
  <c r="Y146" i="1"/>
  <c r="T142" i="1"/>
  <c r="S142" i="1"/>
  <c r="R142" i="1"/>
  <c r="T140" i="1"/>
  <c r="S140" i="1"/>
  <c r="R140" i="1"/>
  <c r="T138" i="1"/>
  <c r="S138" i="1"/>
  <c r="R138" i="1"/>
  <c r="T120" i="1"/>
  <c r="S120" i="1"/>
  <c r="T118" i="1"/>
  <c r="T117" i="1" s="1"/>
  <c r="S118" i="1"/>
  <c r="S117" i="1" s="1"/>
  <c r="R118" i="1"/>
  <c r="R117" i="1" s="1"/>
  <c r="T113" i="1"/>
  <c r="S113" i="1"/>
  <c r="R113" i="1"/>
  <c r="T101" i="1"/>
  <c r="S101" i="1"/>
  <c r="R101" i="1"/>
  <c r="T82" i="1"/>
  <c r="S82" i="1"/>
  <c r="R82" i="1"/>
  <c r="T77" i="1"/>
  <c r="S77" i="1"/>
  <c r="R77" i="1"/>
  <c r="T67" i="1"/>
  <c r="S67" i="1"/>
  <c r="R67" i="1"/>
  <c r="T57" i="1"/>
  <c r="T56" i="1" s="1"/>
  <c r="S57" i="1"/>
  <c r="R57" i="1"/>
  <c r="R56" i="1" s="1"/>
  <c r="T49" i="1"/>
  <c r="S49" i="1"/>
  <c r="R49" i="1"/>
  <c r="T46" i="1"/>
  <c r="S46" i="1"/>
  <c r="R46" i="1"/>
  <c r="T43" i="1"/>
  <c r="S43" i="1"/>
  <c r="R43" i="1"/>
  <c r="T41" i="1"/>
  <c r="S41" i="1"/>
  <c r="R41" i="1"/>
  <c r="T38" i="1"/>
  <c r="S38" i="1"/>
  <c r="R38" i="1"/>
  <c r="T34" i="1"/>
  <c r="S34" i="1"/>
  <c r="R34" i="1"/>
  <c r="T30" i="1"/>
  <c r="S30" i="1"/>
  <c r="R30" i="1"/>
  <c r="T25" i="1"/>
  <c r="S25" i="1"/>
  <c r="R25" i="1"/>
  <c r="T23" i="1"/>
  <c r="S23" i="1"/>
  <c r="R23" i="1"/>
  <c r="T21" i="1"/>
  <c r="S21" i="1"/>
  <c r="R21" i="1"/>
  <c r="T100" i="1" l="1"/>
  <c r="T20" i="1"/>
  <c r="S100" i="1"/>
  <c r="R70" i="1"/>
  <c r="S70" i="1"/>
  <c r="T70" i="1"/>
  <c r="T65" i="1" s="1"/>
  <c r="T63" i="1" s="1"/>
  <c r="R20" i="1"/>
  <c r="R120" i="1"/>
  <c r="R100" i="1"/>
  <c r="S65" i="1"/>
  <c r="S56" i="1"/>
  <c r="O139" i="1"/>
  <c r="U139" i="1" s="1"/>
  <c r="AA139" i="1" s="1"/>
  <c r="AG139" i="1" s="1"/>
  <c r="P139" i="1"/>
  <c r="V139" i="1" s="1"/>
  <c r="AB139" i="1" s="1"/>
  <c r="AH139" i="1" s="1"/>
  <c r="Q139" i="1"/>
  <c r="W139" i="1" s="1"/>
  <c r="AC139" i="1" s="1"/>
  <c r="AI139" i="1" s="1"/>
  <c r="M138" i="1"/>
  <c r="P138" i="1" s="1"/>
  <c r="V138" i="1" s="1"/>
  <c r="AB138" i="1" s="1"/>
  <c r="AH138" i="1" s="1"/>
  <c r="N138" i="1"/>
  <c r="Q138" i="1" s="1"/>
  <c r="W138" i="1" s="1"/>
  <c r="AC138" i="1" s="1"/>
  <c r="AI138" i="1" s="1"/>
  <c r="L138" i="1"/>
  <c r="R65" i="1" l="1"/>
  <c r="R63" i="1" s="1"/>
  <c r="T146" i="1"/>
  <c r="S63" i="1"/>
  <c r="S20" i="1"/>
  <c r="O138" i="1"/>
  <c r="U138" i="1" s="1"/>
  <c r="AA138" i="1" s="1"/>
  <c r="AG138" i="1" s="1"/>
  <c r="S146" i="1" l="1"/>
  <c r="R146" i="1"/>
  <c r="M124" i="1"/>
  <c r="N124" i="1"/>
  <c r="L124" i="1"/>
  <c r="O134" i="1"/>
  <c r="U134" i="1" s="1"/>
  <c r="AA134" i="1" s="1"/>
  <c r="AG134" i="1" s="1"/>
  <c r="P134" i="1"/>
  <c r="V134" i="1" s="1"/>
  <c r="AB134" i="1" s="1"/>
  <c r="AH134" i="1" s="1"/>
  <c r="Q134" i="1"/>
  <c r="W134" i="1" s="1"/>
  <c r="AC134" i="1" s="1"/>
  <c r="AI134" i="1" s="1"/>
  <c r="L108" i="1" l="1"/>
  <c r="O133" i="1" l="1"/>
  <c r="U133" i="1" s="1"/>
  <c r="AA133" i="1" s="1"/>
  <c r="AG133" i="1" s="1"/>
  <c r="P133" i="1"/>
  <c r="V133" i="1" s="1"/>
  <c r="AB133" i="1" s="1"/>
  <c r="AH133" i="1" s="1"/>
  <c r="Q133" i="1"/>
  <c r="W133" i="1" s="1"/>
  <c r="AC133" i="1" s="1"/>
  <c r="AI133" i="1" s="1"/>
  <c r="M83" i="1" l="1"/>
  <c r="N83" i="1"/>
  <c r="L83" i="1"/>
  <c r="O91" i="1"/>
  <c r="U91" i="1" s="1"/>
  <c r="AA91" i="1" s="1"/>
  <c r="AG91" i="1" s="1"/>
  <c r="P91" i="1"/>
  <c r="V91" i="1" s="1"/>
  <c r="AB91" i="1" s="1"/>
  <c r="AH91" i="1" s="1"/>
  <c r="Q91" i="1"/>
  <c r="W91" i="1" s="1"/>
  <c r="AC91" i="1" s="1"/>
  <c r="AI91" i="1" s="1"/>
  <c r="O90" i="1" l="1"/>
  <c r="U90" i="1" s="1"/>
  <c r="AA90" i="1" s="1"/>
  <c r="AG90" i="1" s="1"/>
  <c r="P90" i="1"/>
  <c r="V90" i="1" s="1"/>
  <c r="AB90" i="1" s="1"/>
  <c r="AH90" i="1" s="1"/>
  <c r="Q90" i="1"/>
  <c r="W90" i="1" s="1"/>
  <c r="AC90" i="1" s="1"/>
  <c r="AI90" i="1" s="1"/>
  <c r="O71" i="1" l="1"/>
  <c r="U71" i="1" s="1"/>
  <c r="AA71" i="1" s="1"/>
  <c r="AG71" i="1" s="1"/>
  <c r="P71" i="1"/>
  <c r="V71" i="1" s="1"/>
  <c r="AB71" i="1" s="1"/>
  <c r="AH71" i="1" s="1"/>
  <c r="Q71" i="1"/>
  <c r="W71" i="1" s="1"/>
  <c r="AC71" i="1" s="1"/>
  <c r="AI71" i="1" s="1"/>
  <c r="O72" i="1"/>
  <c r="U72" i="1" s="1"/>
  <c r="AA72" i="1" s="1"/>
  <c r="AG72" i="1" s="1"/>
  <c r="P72" i="1"/>
  <c r="V72" i="1" s="1"/>
  <c r="AB72" i="1" s="1"/>
  <c r="AH72" i="1" s="1"/>
  <c r="Q72" i="1"/>
  <c r="W72" i="1" s="1"/>
  <c r="AC72" i="1" s="1"/>
  <c r="AI72" i="1" s="1"/>
  <c r="O76" i="1"/>
  <c r="U76" i="1" s="1"/>
  <c r="AA76" i="1" s="1"/>
  <c r="AG76" i="1" s="1"/>
  <c r="P76" i="1"/>
  <c r="V76" i="1" s="1"/>
  <c r="AB76" i="1" s="1"/>
  <c r="AH76" i="1" s="1"/>
  <c r="Q76" i="1"/>
  <c r="W76" i="1" s="1"/>
  <c r="AC76" i="1" s="1"/>
  <c r="AI76" i="1" s="1"/>
  <c r="O132" i="1"/>
  <c r="U132" i="1" s="1"/>
  <c r="AA132" i="1" s="1"/>
  <c r="AG132" i="1" s="1"/>
  <c r="P132" i="1"/>
  <c r="V132" i="1" s="1"/>
  <c r="AB132" i="1" s="1"/>
  <c r="AH132" i="1" s="1"/>
  <c r="Q132" i="1"/>
  <c r="W132" i="1" s="1"/>
  <c r="AC132" i="1" s="1"/>
  <c r="AI132" i="1" s="1"/>
  <c r="O79" i="1"/>
  <c r="U79" i="1" s="1"/>
  <c r="AA79" i="1" s="1"/>
  <c r="AG79" i="1" s="1"/>
  <c r="P79" i="1"/>
  <c r="V79" i="1" s="1"/>
  <c r="AB79" i="1" s="1"/>
  <c r="AH79" i="1" s="1"/>
  <c r="Q79" i="1"/>
  <c r="W79" i="1" s="1"/>
  <c r="AC79" i="1" s="1"/>
  <c r="AI79" i="1" s="1"/>
  <c r="O80" i="1"/>
  <c r="U80" i="1" s="1"/>
  <c r="AA80" i="1" s="1"/>
  <c r="AG80" i="1" s="1"/>
  <c r="P80" i="1"/>
  <c r="V80" i="1" s="1"/>
  <c r="AB80" i="1" s="1"/>
  <c r="AH80" i="1" s="1"/>
  <c r="Q80" i="1"/>
  <c r="W80" i="1" s="1"/>
  <c r="AC80" i="1" s="1"/>
  <c r="AI80" i="1" s="1"/>
  <c r="L142" i="1" l="1"/>
  <c r="N142" i="1"/>
  <c r="M142" i="1"/>
  <c r="N140" i="1"/>
  <c r="M140" i="1"/>
  <c r="L140" i="1"/>
  <c r="M120" i="1"/>
  <c r="N118" i="1"/>
  <c r="N117" i="1" s="1"/>
  <c r="M118" i="1"/>
  <c r="L118" i="1"/>
  <c r="M117" i="1"/>
  <c r="N113" i="1"/>
  <c r="M113" i="1"/>
  <c r="L113" i="1"/>
  <c r="N101" i="1"/>
  <c r="M101" i="1"/>
  <c r="L101" i="1"/>
  <c r="N77" i="1"/>
  <c r="M77" i="1"/>
  <c r="L77" i="1"/>
  <c r="N67" i="1"/>
  <c r="M67" i="1"/>
  <c r="L67" i="1"/>
  <c r="N57" i="1"/>
  <c r="N56" i="1" s="1"/>
  <c r="M57" i="1"/>
  <c r="L57" i="1"/>
  <c r="N49" i="1"/>
  <c r="M49" i="1"/>
  <c r="L49" i="1"/>
  <c r="N46" i="1"/>
  <c r="M46" i="1"/>
  <c r="L46" i="1"/>
  <c r="N43" i="1"/>
  <c r="M43" i="1"/>
  <c r="L43" i="1"/>
  <c r="N41" i="1"/>
  <c r="M41" i="1"/>
  <c r="L41" i="1"/>
  <c r="N38" i="1"/>
  <c r="M38" i="1"/>
  <c r="L38" i="1"/>
  <c r="N34" i="1"/>
  <c r="M34" i="1"/>
  <c r="L34" i="1"/>
  <c r="N30" i="1"/>
  <c r="M30" i="1"/>
  <c r="L30" i="1"/>
  <c r="N25" i="1"/>
  <c r="M25" i="1"/>
  <c r="L25" i="1"/>
  <c r="N23" i="1"/>
  <c r="M23" i="1"/>
  <c r="L23" i="1"/>
  <c r="N21" i="1"/>
  <c r="M21" i="1"/>
  <c r="L21" i="1"/>
  <c r="N100" i="1" l="1"/>
  <c r="N20" i="1"/>
  <c r="L82" i="1"/>
  <c r="L70" i="1" s="1"/>
  <c r="L56" i="1"/>
  <c r="M82" i="1"/>
  <c r="M70" i="1" s="1"/>
  <c r="L120" i="1"/>
  <c r="M56" i="1"/>
  <c r="N82" i="1"/>
  <c r="N70" i="1" s="1"/>
  <c r="L117" i="1"/>
  <c r="M100" i="1"/>
  <c r="N120" i="1"/>
  <c r="I131" i="1"/>
  <c r="O131" i="1" s="1"/>
  <c r="U131" i="1" s="1"/>
  <c r="AA131" i="1" s="1"/>
  <c r="AG131" i="1" s="1"/>
  <c r="J131" i="1"/>
  <c r="P131" i="1" s="1"/>
  <c r="V131" i="1" s="1"/>
  <c r="AB131" i="1" s="1"/>
  <c r="AH131" i="1" s="1"/>
  <c r="K131" i="1"/>
  <c r="Q131" i="1" s="1"/>
  <c r="W131" i="1" s="1"/>
  <c r="AC131" i="1" s="1"/>
  <c r="AI131" i="1" s="1"/>
  <c r="D124" i="1"/>
  <c r="E124" i="1"/>
  <c r="F124" i="1"/>
  <c r="G124" i="1"/>
  <c r="H124" i="1"/>
  <c r="C124" i="1"/>
  <c r="M20" i="1" l="1"/>
  <c r="L100" i="1"/>
  <c r="L20" i="1"/>
  <c r="F61" i="1"/>
  <c r="F57" i="1" s="1"/>
  <c r="F56" i="1" s="1"/>
  <c r="K61" i="1"/>
  <c r="Q61" i="1" s="1"/>
  <c r="W61" i="1" s="1"/>
  <c r="AC61" i="1" s="1"/>
  <c r="AI61" i="1" s="1"/>
  <c r="J61" i="1"/>
  <c r="P61" i="1" s="1"/>
  <c r="V61" i="1" s="1"/>
  <c r="AB61" i="1" s="1"/>
  <c r="AH61" i="1" s="1"/>
  <c r="K60" i="1"/>
  <c r="Q60" i="1" s="1"/>
  <c r="W60" i="1" s="1"/>
  <c r="AC60" i="1" s="1"/>
  <c r="AI60" i="1" s="1"/>
  <c r="J60" i="1"/>
  <c r="P60" i="1" s="1"/>
  <c r="V60" i="1" s="1"/>
  <c r="AB60" i="1" s="1"/>
  <c r="AH60" i="1" s="1"/>
  <c r="I60" i="1"/>
  <c r="O60" i="1" s="1"/>
  <c r="U60" i="1" s="1"/>
  <c r="AA60" i="1" s="1"/>
  <c r="AG60" i="1" s="1"/>
  <c r="K59" i="1"/>
  <c r="Q59" i="1" s="1"/>
  <c r="W59" i="1" s="1"/>
  <c r="AC59" i="1" s="1"/>
  <c r="AI59" i="1" s="1"/>
  <c r="J59" i="1"/>
  <c r="P59" i="1" s="1"/>
  <c r="V59" i="1" s="1"/>
  <c r="AB59" i="1" s="1"/>
  <c r="AH59" i="1" s="1"/>
  <c r="I59" i="1"/>
  <c r="O59" i="1" s="1"/>
  <c r="U59" i="1" s="1"/>
  <c r="AA59" i="1" s="1"/>
  <c r="AG59" i="1" s="1"/>
  <c r="K58" i="1"/>
  <c r="Q58" i="1" s="1"/>
  <c r="W58" i="1" s="1"/>
  <c r="AC58" i="1" s="1"/>
  <c r="AI58" i="1" s="1"/>
  <c r="J58" i="1"/>
  <c r="P58" i="1" s="1"/>
  <c r="V58" i="1" s="1"/>
  <c r="AB58" i="1" s="1"/>
  <c r="AH58" i="1" s="1"/>
  <c r="I58" i="1"/>
  <c r="O58" i="1" s="1"/>
  <c r="U58" i="1" s="1"/>
  <c r="AA58" i="1" s="1"/>
  <c r="AG58" i="1" s="1"/>
  <c r="D57" i="1"/>
  <c r="D56" i="1" s="1"/>
  <c r="E57" i="1"/>
  <c r="E56" i="1" s="1"/>
  <c r="G57" i="1"/>
  <c r="G56" i="1" s="1"/>
  <c r="H57" i="1"/>
  <c r="H56" i="1" s="1"/>
  <c r="C57" i="1"/>
  <c r="C56" i="1" s="1"/>
  <c r="I61" i="1" l="1"/>
  <c r="O61" i="1" s="1"/>
  <c r="U61" i="1" s="1"/>
  <c r="AA61" i="1" s="1"/>
  <c r="AG61" i="1" s="1"/>
  <c r="K56" i="1"/>
  <c r="Q56" i="1" s="1"/>
  <c r="W56" i="1" s="1"/>
  <c r="AC56" i="1" s="1"/>
  <c r="AI56" i="1" s="1"/>
  <c r="J56" i="1"/>
  <c r="P56" i="1" s="1"/>
  <c r="V56" i="1" s="1"/>
  <c r="AB56" i="1" s="1"/>
  <c r="AH56" i="1" s="1"/>
  <c r="L65" i="1"/>
  <c r="L63" i="1" s="1"/>
  <c r="M65" i="1"/>
  <c r="M63" i="1" s="1"/>
  <c r="N65" i="1"/>
  <c r="N63" i="1" s="1"/>
  <c r="I57" i="1"/>
  <c r="O57" i="1" s="1"/>
  <c r="U57" i="1" s="1"/>
  <c r="AA57" i="1" s="1"/>
  <c r="AG57" i="1" s="1"/>
  <c r="I56" i="1"/>
  <c r="O56" i="1" s="1"/>
  <c r="U56" i="1" s="1"/>
  <c r="AA56" i="1" s="1"/>
  <c r="AG56" i="1" s="1"/>
  <c r="J57" i="1"/>
  <c r="P57" i="1" s="1"/>
  <c r="V57" i="1" s="1"/>
  <c r="AB57" i="1" s="1"/>
  <c r="AH57" i="1" s="1"/>
  <c r="K57" i="1"/>
  <c r="Q57" i="1" s="1"/>
  <c r="W57" i="1" s="1"/>
  <c r="AC57" i="1" s="1"/>
  <c r="AI57" i="1" s="1"/>
  <c r="L146" i="1" l="1"/>
  <c r="I143" i="1"/>
  <c r="O143" i="1" s="1"/>
  <c r="U143" i="1" s="1"/>
  <c r="AA143" i="1" s="1"/>
  <c r="AG143" i="1" s="1"/>
  <c r="J143" i="1"/>
  <c r="P143" i="1" s="1"/>
  <c r="V143" i="1" s="1"/>
  <c r="AB143" i="1" s="1"/>
  <c r="AH143" i="1" s="1"/>
  <c r="K143" i="1"/>
  <c r="Q143" i="1" s="1"/>
  <c r="W143" i="1" s="1"/>
  <c r="AC143" i="1" s="1"/>
  <c r="AI143" i="1" s="1"/>
  <c r="I144" i="1"/>
  <c r="O144" i="1" s="1"/>
  <c r="U144" i="1" s="1"/>
  <c r="AA144" i="1" s="1"/>
  <c r="AG144" i="1" s="1"/>
  <c r="J144" i="1"/>
  <c r="P144" i="1" s="1"/>
  <c r="V144" i="1" s="1"/>
  <c r="AB144" i="1" s="1"/>
  <c r="AH144" i="1" s="1"/>
  <c r="K144" i="1"/>
  <c r="Q144" i="1" s="1"/>
  <c r="W144" i="1" s="1"/>
  <c r="AC144" i="1" s="1"/>
  <c r="AI144" i="1" s="1"/>
  <c r="D142" i="1"/>
  <c r="E142" i="1"/>
  <c r="F142" i="1"/>
  <c r="G142" i="1"/>
  <c r="H142" i="1"/>
  <c r="C142" i="1"/>
  <c r="F141" i="1"/>
  <c r="M146" i="1" l="1"/>
  <c r="N146" i="1"/>
  <c r="I74" i="1"/>
  <c r="O74" i="1" s="1"/>
  <c r="U74" i="1" s="1"/>
  <c r="AA74" i="1" s="1"/>
  <c r="AG74" i="1" s="1"/>
  <c r="J74" i="1"/>
  <c r="P74" i="1" s="1"/>
  <c r="V74" i="1" s="1"/>
  <c r="AB74" i="1" s="1"/>
  <c r="AH74" i="1" s="1"/>
  <c r="K74" i="1"/>
  <c r="Q74" i="1" s="1"/>
  <c r="W74" i="1" s="1"/>
  <c r="AC74" i="1" s="1"/>
  <c r="AI74" i="1" s="1"/>
  <c r="I75" i="1"/>
  <c r="O75" i="1" s="1"/>
  <c r="U75" i="1" s="1"/>
  <c r="AA75" i="1" s="1"/>
  <c r="AG75" i="1" s="1"/>
  <c r="J75" i="1"/>
  <c r="P75" i="1" s="1"/>
  <c r="V75" i="1" s="1"/>
  <c r="AB75" i="1" s="1"/>
  <c r="AH75" i="1" s="1"/>
  <c r="K75" i="1"/>
  <c r="Q75" i="1" s="1"/>
  <c r="W75" i="1" s="1"/>
  <c r="AC75" i="1" s="1"/>
  <c r="AI75" i="1" s="1"/>
  <c r="I122" i="1"/>
  <c r="O122" i="1" s="1"/>
  <c r="U122" i="1" s="1"/>
  <c r="AA122" i="1" s="1"/>
  <c r="AG122" i="1" s="1"/>
  <c r="J122" i="1"/>
  <c r="P122" i="1" s="1"/>
  <c r="V122" i="1" s="1"/>
  <c r="AB122" i="1" s="1"/>
  <c r="AH122" i="1" s="1"/>
  <c r="K122" i="1"/>
  <c r="Q122" i="1" s="1"/>
  <c r="W122" i="1" s="1"/>
  <c r="AC122" i="1" s="1"/>
  <c r="AI122" i="1" s="1"/>
  <c r="I89" i="1" l="1"/>
  <c r="O89" i="1" s="1"/>
  <c r="U89" i="1" s="1"/>
  <c r="AA89" i="1" s="1"/>
  <c r="AG89" i="1" s="1"/>
  <c r="J89" i="1"/>
  <c r="P89" i="1" s="1"/>
  <c r="V89" i="1" s="1"/>
  <c r="AB89" i="1" s="1"/>
  <c r="AH89" i="1" s="1"/>
  <c r="K89" i="1"/>
  <c r="Q89" i="1" s="1"/>
  <c r="W89" i="1" s="1"/>
  <c r="AC89" i="1" s="1"/>
  <c r="AI89" i="1" s="1"/>
  <c r="D83" i="1"/>
  <c r="E83" i="1"/>
  <c r="F83" i="1"/>
  <c r="G83" i="1"/>
  <c r="H83" i="1"/>
  <c r="C83" i="1"/>
  <c r="I130" i="1"/>
  <c r="O130" i="1" s="1"/>
  <c r="U130" i="1" s="1"/>
  <c r="AA130" i="1" s="1"/>
  <c r="AG130" i="1" s="1"/>
  <c r="J130" i="1"/>
  <c r="P130" i="1" s="1"/>
  <c r="V130" i="1" s="1"/>
  <c r="AB130" i="1" s="1"/>
  <c r="AH130" i="1" s="1"/>
  <c r="K130" i="1"/>
  <c r="Q130" i="1" s="1"/>
  <c r="W130" i="1" s="1"/>
  <c r="AC130" i="1" s="1"/>
  <c r="AI130" i="1" s="1"/>
  <c r="D120" i="1"/>
  <c r="E120" i="1"/>
  <c r="F120" i="1"/>
  <c r="G120" i="1"/>
  <c r="H120" i="1"/>
  <c r="C120" i="1"/>
  <c r="I129" i="1" l="1"/>
  <c r="O129" i="1" s="1"/>
  <c r="U129" i="1" s="1"/>
  <c r="AA129" i="1" s="1"/>
  <c r="AG129" i="1" s="1"/>
  <c r="J129" i="1"/>
  <c r="P129" i="1" s="1"/>
  <c r="V129" i="1" s="1"/>
  <c r="AB129" i="1" s="1"/>
  <c r="AH129" i="1" s="1"/>
  <c r="K129" i="1"/>
  <c r="Q129" i="1" s="1"/>
  <c r="W129" i="1" s="1"/>
  <c r="AC129" i="1" s="1"/>
  <c r="AI129" i="1" s="1"/>
  <c r="I141" i="1" l="1"/>
  <c r="O141" i="1" s="1"/>
  <c r="U141" i="1" s="1"/>
  <c r="AA141" i="1" s="1"/>
  <c r="AG141" i="1" s="1"/>
  <c r="J141" i="1"/>
  <c r="P141" i="1" s="1"/>
  <c r="V141" i="1" s="1"/>
  <c r="AB141" i="1" s="1"/>
  <c r="AH141" i="1" s="1"/>
  <c r="K141" i="1"/>
  <c r="Q141" i="1" s="1"/>
  <c r="W141" i="1" s="1"/>
  <c r="AC141" i="1" s="1"/>
  <c r="AI141" i="1" s="1"/>
  <c r="D140" i="1"/>
  <c r="E140" i="1"/>
  <c r="F140" i="1"/>
  <c r="G140" i="1"/>
  <c r="H140" i="1"/>
  <c r="C140" i="1"/>
  <c r="J140" i="1" l="1"/>
  <c r="P140" i="1" s="1"/>
  <c r="V140" i="1" s="1"/>
  <c r="AB140" i="1" s="1"/>
  <c r="AH140" i="1" s="1"/>
  <c r="K140" i="1"/>
  <c r="Q140" i="1" s="1"/>
  <c r="W140" i="1" s="1"/>
  <c r="AC140" i="1" s="1"/>
  <c r="AI140" i="1" s="1"/>
  <c r="I140" i="1"/>
  <c r="O140" i="1" s="1"/>
  <c r="U140" i="1" s="1"/>
  <c r="AA140" i="1" s="1"/>
  <c r="AG140" i="1" s="1"/>
  <c r="J142" i="1"/>
  <c r="P142" i="1" s="1"/>
  <c r="V142" i="1" s="1"/>
  <c r="AB142" i="1" s="1"/>
  <c r="AH142" i="1" s="1"/>
  <c r="K142" i="1"/>
  <c r="Q142" i="1" s="1"/>
  <c r="W142" i="1" s="1"/>
  <c r="AC142" i="1" s="1"/>
  <c r="AI142" i="1" s="1"/>
  <c r="I145" i="1"/>
  <c r="O145" i="1" s="1"/>
  <c r="U145" i="1" s="1"/>
  <c r="AA145" i="1" s="1"/>
  <c r="AG145" i="1" s="1"/>
  <c r="J145" i="1"/>
  <c r="P145" i="1" s="1"/>
  <c r="V145" i="1" s="1"/>
  <c r="AB145" i="1" s="1"/>
  <c r="AH145" i="1" s="1"/>
  <c r="K145" i="1"/>
  <c r="Q145" i="1" s="1"/>
  <c r="W145" i="1" s="1"/>
  <c r="AC145" i="1" s="1"/>
  <c r="AI145" i="1" s="1"/>
  <c r="I142" i="1" l="1"/>
  <c r="O142" i="1" s="1"/>
  <c r="U142" i="1" s="1"/>
  <c r="AA142" i="1" s="1"/>
  <c r="AG142" i="1" s="1"/>
  <c r="I128" i="1" l="1"/>
  <c r="O128" i="1" s="1"/>
  <c r="U128" i="1" s="1"/>
  <c r="AA128" i="1" s="1"/>
  <c r="AG128" i="1" s="1"/>
  <c r="J128" i="1"/>
  <c r="P128" i="1" s="1"/>
  <c r="V128" i="1" s="1"/>
  <c r="AB128" i="1" s="1"/>
  <c r="AH128" i="1" s="1"/>
  <c r="K128" i="1"/>
  <c r="Q128" i="1" s="1"/>
  <c r="W128" i="1" s="1"/>
  <c r="AC128" i="1" s="1"/>
  <c r="AI128" i="1" s="1"/>
  <c r="I88" i="1"/>
  <c r="O88" i="1" s="1"/>
  <c r="U88" i="1" s="1"/>
  <c r="AA88" i="1" s="1"/>
  <c r="AG88" i="1" s="1"/>
  <c r="J88" i="1"/>
  <c r="P88" i="1" s="1"/>
  <c r="V88" i="1" s="1"/>
  <c r="AB88" i="1" s="1"/>
  <c r="AH88" i="1" s="1"/>
  <c r="K88" i="1"/>
  <c r="Q88" i="1" s="1"/>
  <c r="W88" i="1" s="1"/>
  <c r="AC88" i="1" s="1"/>
  <c r="AI88" i="1" s="1"/>
  <c r="F118" i="1" l="1"/>
  <c r="F117" i="1" s="1"/>
  <c r="G118" i="1"/>
  <c r="G117" i="1" s="1"/>
  <c r="H118" i="1"/>
  <c r="H117" i="1" s="1"/>
  <c r="F113" i="1"/>
  <c r="G113" i="1"/>
  <c r="H113" i="1"/>
  <c r="F101" i="1"/>
  <c r="G101" i="1"/>
  <c r="H101" i="1"/>
  <c r="F82" i="1"/>
  <c r="F70" i="1" s="1"/>
  <c r="G82" i="1"/>
  <c r="G70" i="1" s="1"/>
  <c r="H82" i="1"/>
  <c r="H70" i="1" s="1"/>
  <c r="F77" i="1"/>
  <c r="G77" i="1"/>
  <c r="H77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K127" i="1"/>
  <c r="Q127" i="1" s="1"/>
  <c r="W127" i="1" s="1"/>
  <c r="AC127" i="1" s="1"/>
  <c r="AI127" i="1" s="1"/>
  <c r="J127" i="1"/>
  <c r="P127" i="1" s="1"/>
  <c r="V127" i="1" s="1"/>
  <c r="AB127" i="1" s="1"/>
  <c r="AH127" i="1" s="1"/>
  <c r="I127" i="1"/>
  <c r="O127" i="1" s="1"/>
  <c r="U127" i="1" s="1"/>
  <c r="AA127" i="1" s="1"/>
  <c r="AG127" i="1" s="1"/>
  <c r="K126" i="1"/>
  <c r="Q126" i="1" s="1"/>
  <c r="W126" i="1" s="1"/>
  <c r="AC126" i="1" s="1"/>
  <c r="AI126" i="1" s="1"/>
  <c r="J126" i="1"/>
  <c r="P126" i="1" s="1"/>
  <c r="V126" i="1" s="1"/>
  <c r="AB126" i="1" s="1"/>
  <c r="AH126" i="1" s="1"/>
  <c r="I126" i="1"/>
  <c r="O126" i="1" s="1"/>
  <c r="U126" i="1" s="1"/>
  <c r="AA126" i="1" s="1"/>
  <c r="AG126" i="1" s="1"/>
  <c r="K125" i="1"/>
  <c r="Q125" i="1" s="1"/>
  <c r="W125" i="1" s="1"/>
  <c r="AC125" i="1" s="1"/>
  <c r="AI125" i="1" s="1"/>
  <c r="J125" i="1"/>
  <c r="P125" i="1" s="1"/>
  <c r="V125" i="1" s="1"/>
  <c r="AB125" i="1" s="1"/>
  <c r="AH125" i="1" s="1"/>
  <c r="I125" i="1"/>
  <c r="O125" i="1" s="1"/>
  <c r="U125" i="1" s="1"/>
  <c r="AA125" i="1" s="1"/>
  <c r="AG125" i="1" s="1"/>
  <c r="K119" i="1"/>
  <c r="Q119" i="1" s="1"/>
  <c r="W119" i="1" s="1"/>
  <c r="AC119" i="1" s="1"/>
  <c r="AI119" i="1" s="1"/>
  <c r="J119" i="1"/>
  <c r="P119" i="1" s="1"/>
  <c r="V119" i="1" s="1"/>
  <c r="AB119" i="1" s="1"/>
  <c r="AH119" i="1" s="1"/>
  <c r="I119" i="1"/>
  <c r="O119" i="1" s="1"/>
  <c r="U119" i="1" s="1"/>
  <c r="AA119" i="1" s="1"/>
  <c r="AG119" i="1" s="1"/>
  <c r="K116" i="1"/>
  <c r="Q116" i="1" s="1"/>
  <c r="W116" i="1" s="1"/>
  <c r="AC116" i="1" s="1"/>
  <c r="AI116" i="1" s="1"/>
  <c r="J116" i="1"/>
  <c r="P116" i="1" s="1"/>
  <c r="V116" i="1" s="1"/>
  <c r="AB116" i="1" s="1"/>
  <c r="AH116" i="1" s="1"/>
  <c r="I116" i="1"/>
  <c r="O116" i="1" s="1"/>
  <c r="U116" i="1" s="1"/>
  <c r="AA116" i="1" s="1"/>
  <c r="AG116" i="1" s="1"/>
  <c r="K115" i="1"/>
  <c r="Q115" i="1" s="1"/>
  <c r="W115" i="1" s="1"/>
  <c r="AC115" i="1" s="1"/>
  <c r="AI115" i="1" s="1"/>
  <c r="J115" i="1"/>
  <c r="P115" i="1" s="1"/>
  <c r="V115" i="1" s="1"/>
  <c r="AB115" i="1" s="1"/>
  <c r="AH115" i="1" s="1"/>
  <c r="I115" i="1"/>
  <c r="O115" i="1" s="1"/>
  <c r="U115" i="1" s="1"/>
  <c r="AA115" i="1" s="1"/>
  <c r="AG115" i="1" s="1"/>
  <c r="K114" i="1"/>
  <c r="Q114" i="1" s="1"/>
  <c r="W114" i="1" s="1"/>
  <c r="AC114" i="1" s="1"/>
  <c r="AI114" i="1" s="1"/>
  <c r="J114" i="1"/>
  <c r="P114" i="1" s="1"/>
  <c r="V114" i="1" s="1"/>
  <c r="AB114" i="1" s="1"/>
  <c r="AH114" i="1" s="1"/>
  <c r="I114" i="1"/>
  <c r="O114" i="1" s="1"/>
  <c r="U114" i="1" s="1"/>
  <c r="AA114" i="1" s="1"/>
  <c r="AG114" i="1" s="1"/>
  <c r="K112" i="1"/>
  <c r="Q112" i="1" s="1"/>
  <c r="W112" i="1" s="1"/>
  <c r="AC112" i="1" s="1"/>
  <c r="AI112" i="1" s="1"/>
  <c r="J112" i="1"/>
  <c r="P112" i="1" s="1"/>
  <c r="V112" i="1" s="1"/>
  <c r="AB112" i="1" s="1"/>
  <c r="AH112" i="1" s="1"/>
  <c r="I112" i="1"/>
  <c r="O112" i="1" s="1"/>
  <c r="U112" i="1" s="1"/>
  <c r="AA112" i="1" s="1"/>
  <c r="AG112" i="1" s="1"/>
  <c r="K111" i="1"/>
  <c r="Q111" i="1" s="1"/>
  <c r="W111" i="1" s="1"/>
  <c r="AC111" i="1" s="1"/>
  <c r="AI111" i="1" s="1"/>
  <c r="J111" i="1"/>
  <c r="P111" i="1" s="1"/>
  <c r="V111" i="1" s="1"/>
  <c r="AB111" i="1" s="1"/>
  <c r="AH111" i="1" s="1"/>
  <c r="I111" i="1"/>
  <c r="O111" i="1" s="1"/>
  <c r="U111" i="1" s="1"/>
  <c r="AA111" i="1" s="1"/>
  <c r="AG111" i="1" s="1"/>
  <c r="K110" i="1"/>
  <c r="Q110" i="1" s="1"/>
  <c r="W110" i="1" s="1"/>
  <c r="AC110" i="1" s="1"/>
  <c r="AI110" i="1" s="1"/>
  <c r="J110" i="1"/>
  <c r="P110" i="1" s="1"/>
  <c r="V110" i="1" s="1"/>
  <c r="AB110" i="1" s="1"/>
  <c r="AH110" i="1" s="1"/>
  <c r="I110" i="1"/>
  <c r="O110" i="1" s="1"/>
  <c r="U110" i="1" s="1"/>
  <c r="AA110" i="1" s="1"/>
  <c r="AG110" i="1" s="1"/>
  <c r="K109" i="1"/>
  <c r="Q109" i="1" s="1"/>
  <c r="W109" i="1" s="1"/>
  <c r="AC109" i="1" s="1"/>
  <c r="AI109" i="1" s="1"/>
  <c r="J109" i="1"/>
  <c r="P109" i="1" s="1"/>
  <c r="V109" i="1" s="1"/>
  <c r="AB109" i="1" s="1"/>
  <c r="AH109" i="1" s="1"/>
  <c r="I109" i="1"/>
  <c r="O109" i="1" s="1"/>
  <c r="U109" i="1" s="1"/>
  <c r="AA109" i="1" s="1"/>
  <c r="AG109" i="1" s="1"/>
  <c r="K108" i="1"/>
  <c r="Q108" i="1" s="1"/>
  <c r="W108" i="1" s="1"/>
  <c r="AC108" i="1" s="1"/>
  <c r="AI108" i="1" s="1"/>
  <c r="J108" i="1"/>
  <c r="P108" i="1" s="1"/>
  <c r="V108" i="1" s="1"/>
  <c r="AB108" i="1" s="1"/>
  <c r="AH108" i="1" s="1"/>
  <c r="K107" i="1"/>
  <c r="Q107" i="1" s="1"/>
  <c r="W107" i="1" s="1"/>
  <c r="AC107" i="1" s="1"/>
  <c r="AI107" i="1" s="1"/>
  <c r="J107" i="1"/>
  <c r="P107" i="1" s="1"/>
  <c r="V107" i="1" s="1"/>
  <c r="AB107" i="1" s="1"/>
  <c r="AH107" i="1" s="1"/>
  <c r="I107" i="1"/>
  <c r="O107" i="1" s="1"/>
  <c r="U107" i="1" s="1"/>
  <c r="AA107" i="1" s="1"/>
  <c r="AG107" i="1" s="1"/>
  <c r="K106" i="1"/>
  <c r="Q106" i="1" s="1"/>
  <c r="W106" i="1" s="1"/>
  <c r="AC106" i="1" s="1"/>
  <c r="AI106" i="1" s="1"/>
  <c r="J106" i="1"/>
  <c r="P106" i="1" s="1"/>
  <c r="V106" i="1" s="1"/>
  <c r="AB106" i="1" s="1"/>
  <c r="AH106" i="1" s="1"/>
  <c r="I106" i="1"/>
  <c r="O106" i="1" s="1"/>
  <c r="U106" i="1" s="1"/>
  <c r="AA106" i="1" s="1"/>
  <c r="AG106" i="1" s="1"/>
  <c r="K105" i="1"/>
  <c r="Q105" i="1" s="1"/>
  <c r="W105" i="1" s="1"/>
  <c r="AC105" i="1" s="1"/>
  <c r="AI105" i="1" s="1"/>
  <c r="J105" i="1"/>
  <c r="P105" i="1" s="1"/>
  <c r="V105" i="1" s="1"/>
  <c r="AB105" i="1" s="1"/>
  <c r="AH105" i="1" s="1"/>
  <c r="I105" i="1"/>
  <c r="O105" i="1" s="1"/>
  <c r="U105" i="1" s="1"/>
  <c r="AA105" i="1" s="1"/>
  <c r="AG105" i="1" s="1"/>
  <c r="K104" i="1"/>
  <c r="Q104" i="1" s="1"/>
  <c r="W104" i="1" s="1"/>
  <c r="AC104" i="1" s="1"/>
  <c r="AI104" i="1" s="1"/>
  <c r="J104" i="1"/>
  <c r="P104" i="1" s="1"/>
  <c r="V104" i="1" s="1"/>
  <c r="AB104" i="1" s="1"/>
  <c r="AH104" i="1" s="1"/>
  <c r="I104" i="1"/>
  <c r="O104" i="1" s="1"/>
  <c r="U104" i="1" s="1"/>
  <c r="AA104" i="1" s="1"/>
  <c r="AG104" i="1" s="1"/>
  <c r="K103" i="1"/>
  <c r="Q103" i="1" s="1"/>
  <c r="W103" i="1" s="1"/>
  <c r="AC103" i="1" s="1"/>
  <c r="AI103" i="1" s="1"/>
  <c r="J103" i="1"/>
  <c r="P103" i="1" s="1"/>
  <c r="V103" i="1" s="1"/>
  <c r="AB103" i="1" s="1"/>
  <c r="AH103" i="1" s="1"/>
  <c r="I103" i="1"/>
  <c r="O103" i="1" s="1"/>
  <c r="U103" i="1" s="1"/>
  <c r="AA103" i="1" s="1"/>
  <c r="AG103" i="1" s="1"/>
  <c r="K102" i="1"/>
  <c r="Q102" i="1" s="1"/>
  <c r="W102" i="1" s="1"/>
  <c r="AC102" i="1" s="1"/>
  <c r="AI102" i="1" s="1"/>
  <c r="J102" i="1"/>
  <c r="P102" i="1" s="1"/>
  <c r="V102" i="1" s="1"/>
  <c r="AB102" i="1" s="1"/>
  <c r="AH102" i="1" s="1"/>
  <c r="I102" i="1"/>
  <c r="O102" i="1" s="1"/>
  <c r="U102" i="1" s="1"/>
  <c r="AA102" i="1" s="1"/>
  <c r="AG102" i="1" s="1"/>
  <c r="K87" i="1"/>
  <c r="Q87" i="1" s="1"/>
  <c r="W87" i="1" s="1"/>
  <c r="AC87" i="1" s="1"/>
  <c r="AI87" i="1" s="1"/>
  <c r="J87" i="1"/>
  <c r="P87" i="1" s="1"/>
  <c r="V87" i="1" s="1"/>
  <c r="AB87" i="1" s="1"/>
  <c r="AH87" i="1" s="1"/>
  <c r="I87" i="1"/>
  <c r="O87" i="1" s="1"/>
  <c r="U87" i="1" s="1"/>
  <c r="AA87" i="1" s="1"/>
  <c r="AG87" i="1" s="1"/>
  <c r="K86" i="1"/>
  <c r="Q86" i="1" s="1"/>
  <c r="W86" i="1" s="1"/>
  <c r="AC86" i="1" s="1"/>
  <c r="AI86" i="1" s="1"/>
  <c r="J86" i="1"/>
  <c r="P86" i="1" s="1"/>
  <c r="V86" i="1" s="1"/>
  <c r="AB86" i="1" s="1"/>
  <c r="AH86" i="1" s="1"/>
  <c r="I86" i="1"/>
  <c r="O86" i="1" s="1"/>
  <c r="U86" i="1" s="1"/>
  <c r="AA86" i="1" s="1"/>
  <c r="AG86" i="1" s="1"/>
  <c r="K85" i="1"/>
  <c r="Q85" i="1" s="1"/>
  <c r="W85" i="1" s="1"/>
  <c r="AC85" i="1" s="1"/>
  <c r="AI85" i="1" s="1"/>
  <c r="J85" i="1"/>
  <c r="P85" i="1" s="1"/>
  <c r="V85" i="1" s="1"/>
  <c r="AB85" i="1" s="1"/>
  <c r="AH85" i="1" s="1"/>
  <c r="I85" i="1"/>
  <c r="O85" i="1" s="1"/>
  <c r="U85" i="1" s="1"/>
  <c r="AA85" i="1" s="1"/>
  <c r="AG85" i="1" s="1"/>
  <c r="K84" i="1"/>
  <c r="Q84" i="1" s="1"/>
  <c r="W84" i="1" s="1"/>
  <c r="AC84" i="1" s="1"/>
  <c r="AI84" i="1" s="1"/>
  <c r="J84" i="1"/>
  <c r="P84" i="1" s="1"/>
  <c r="V84" i="1" s="1"/>
  <c r="AB84" i="1" s="1"/>
  <c r="AH84" i="1" s="1"/>
  <c r="I84" i="1"/>
  <c r="O84" i="1" s="1"/>
  <c r="U84" i="1" s="1"/>
  <c r="AA84" i="1" s="1"/>
  <c r="AG84" i="1" s="1"/>
  <c r="K78" i="1"/>
  <c r="Q78" i="1" s="1"/>
  <c r="W78" i="1" s="1"/>
  <c r="AC78" i="1" s="1"/>
  <c r="AI78" i="1" s="1"/>
  <c r="J78" i="1"/>
  <c r="P78" i="1" s="1"/>
  <c r="V78" i="1" s="1"/>
  <c r="AB78" i="1" s="1"/>
  <c r="AH78" i="1" s="1"/>
  <c r="I78" i="1"/>
  <c r="O78" i="1" s="1"/>
  <c r="U78" i="1" s="1"/>
  <c r="AA78" i="1" s="1"/>
  <c r="AG78" i="1" s="1"/>
  <c r="K68" i="1"/>
  <c r="Q68" i="1" s="1"/>
  <c r="W68" i="1" s="1"/>
  <c r="AC68" i="1" s="1"/>
  <c r="AI68" i="1" s="1"/>
  <c r="J68" i="1"/>
  <c r="P68" i="1" s="1"/>
  <c r="V68" i="1" s="1"/>
  <c r="AB68" i="1" s="1"/>
  <c r="AH68" i="1" s="1"/>
  <c r="I68" i="1"/>
  <c r="O68" i="1" s="1"/>
  <c r="U68" i="1" s="1"/>
  <c r="AA68" i="1" s="1"/>
  <c r="AG68" i="1" s="1"/>
  <c r="H20" i="1" l="1"/>
  <c r="G20" i="1"/>
  <c r="F20" i="1"/>
  <c r="F100" i="1"/>
  <c r="F65" i="1" s="1"/>
  <c r="H100" i="1"/>
  <c r="G100" i="1"/>
  <c r="F63" i="1" l="1"/>
  <c r="F146" i="1" s="1"/>
  <c r="I120" i="1"/>
  <c r="O120" i="1" s="1"/>
  <c r="U120" i="1" s="1"/>
  <c r="AA120" i="1" s="1"/>
  <c r="AG120" i="1" s="1"/>
  <c r="I124" i="1"/>
  <c r="O124" i="1" s="1"/>
  <c r="U124" i="1" s="1"/>
  <c r="AA124" i="1" s="1"/>
  <c r="AG124" i="1" s="1"/>
  <c r="H65" i="1"/>
  <c r="H63" i="1" s="1"/>
  <c r="G65" i="1"/>
  <c r="E118" i="1"/>
  <c r="D118" i="1"/>
  <c r="C118" i="1"/>
  <c r="E113" i="1"/>
  <c r="K113" i="1" s="1"/>
  <c r="Q113" i="1" s="1"/>
  <c r="W113" i="1" s="1"/>
  <c r="AC113" i="1" s="1"/>
  <c r="AI113" i="1" s="1"/>
  <c r="D113" i="1"/>
  <c r="J113" i="1" s="1"/>
  <c r="P113" i="1" s="1"/>
  <c r="V113" i="1" s="1"/>
  <c r="AB113" i="1" s="1"/>
  <c r="AH113" i="1" s="1"/>
  <c r="C113" i="1"/>
  <c r="I113" i="1" s="1"/>
  <c r="O113" i="1" s="1"/>
  <c r="U113" i="1" s="1"/>
  <c r="AA113" i="1" s="1"/>
  <c r="AG113" i="1" s="1"/>
  <c r="C108" i="1"/>
  <c r="E101" i="1"/>
  <c r="K101" i="1" s="1"/>
  <c r="Q101" i="1" s="1"/>
  <c r="W101" i="1" s="1"/>
  <c r="AC101" i="1" s="1"/>
  <c r="AI101" i="1" s="1"/>
  <c r="D101" i="1"/>
  <c r="J101" i="1" s="1"/>
  <c r="P101" i="1" s="1"/>
  <c r="V101" i="1" s="1"/>
  <c r="AB101" i="1" s="1"/>
  <c r="AH101" i="1" s="1"/>
  <c r="E77" i="1"/>
  <c r="K77" i="1" s="1"/>
  <c r="Q77" i="1" s="1"/>
  <c r="W77" i="1" s="1"/>
  <c r="AC77" i="1" s="1"/>
  <c r="AI77" i="1" s="1"/>
  <c r="D77" i="1"/>
  <c r="J77" i="1" s="1"/>
  <c r="P77" i="1" s="1"/>
  <c r="V77" i="1" s="1"/>
  <c r="AB77" i="1" s="1"/>
  <c r="AH77" i="1" s="1"/>
  <c r="C77" i="1"/>
  <c r="I77" i="1" s="1"/>
  <c r="O77" i="1" s="1"/>
  <c r="U77" i="1" s="1"/>
  <c r="AA77" i="1" s="1"/>
  <c r="AG77" i="1" s="1"/>
  <c r="E67" i="1"/>
  <c r="K67" i="1" s="1"/>
  <c r="Q67" i="1" s="1"/>
  <c r="W67" i="1" s="1"/>
  <c r="AC67" i="1" s="1"/>
  <c r="AI67" i="1" s="1"/>
  <c r="D67" i="1"/>
  <c r="J67" i="1" s="1"/>
  <c r="P67" i="1" s="1"/>
  <c r="V67" i="1" s="1"/>
  <c r="AB67" i="1" s="1"/>
  <c r="AH67" i="1" s="1"/>
  <c r="C67" i="1"/>
  <c r="I67" i="1" s="1"/>
  <c r="O67" i="1" s="1"/>
  <c r="U67" i="1" s="1"/>
  <c r="AA67" i="1" s="1"/>
  <c r="AG67" i="1" s="1"/>
  <c r="E54" i="1"/>
  <c r="K54" i="1" s="1"/>
  <c r="Q54" i="1" s="1"/>
  <c r="W54" i="1" s="1"/>
  <c r="AC54" i="1" s="1"/>
  <c r="AI54" i="1" s="1"/>
  <c r="D54" i="1"/>
  <c r="J54" i="1" s="1"/>
  <c r="P54" i="1" s="1"/>
  <c r="V54" i="1" s="1"/>
  <c r="AB54" i="1" s="1"/>
  <c r="AH54" i="1" s="1"/>
  <c r="C54" i="1"/>
  <c r="I54" i="1" s="1"/>
  <c r="O54" i="1" s="1"/>
  <c r="U54" i="1" s="1"/>
  <c r="AA54" i="1" s="1"/>
  <c r="AG54" i="1" s="1"/>
  <c r="E53" i="1"/>
  <c r="K53" i="1" s="1"/>
  <c r="Q53" i="1" s="1"/>
  <c r="W53" i="1" s="1"/>
  <c r="AC53" i="1" s="1"/>
  <c r="AI53" i="1" s="1"/>
  <c r="D53" i="1"/>
  <c r="J53" i="1" s="1"/>
  <c r="P53" i="1" s="1"/>
  <c r="V53" i="1" s="1"/>
  <c r="AB53" i="1" s="1"/>
  <c r="AH53" i="1" s="1"/>
  <c r="C53" i="1"/>
  <c r="I53" i="1" s="1"/>
  <c r="O53" i="1" s="1"/>
  <c r="U53" i="1" s="1"/>
  <c r="AA53" i="1" s="1"/>
  <c r="AG53" i="1" s="1"/>
  <c r="E52" i="1"/>
  <c r="K52" i="1" s="1"/>
  <c r="Q52" i="1" s="1"/>
  <c r="W52" i="1" s="1"/>
  <c r="AC52" i="1" s="1"/>
  <c r="AI52" i="1" s="1"/>
  <c r="D52" i="1"/>
  <c r="J52" i="1" s="1"/>
  <c r="P52" i="1" s="1"/>
  <c r="V52" i="1" s="1"/>
  <c r="AB52" i="1" s="1"/>
  <c r="AH52" i="1" s="1"/>
  <c r="C52" i="1"/>
  <c r="I52" i="1" s="1"/>
  <c r="O52" i="1" s="1"/>
  <c r="U52" i="1" s="1"/>
  <c r="AA52" i="1" s="1"/>
  <c r="AG52" i="1" s="1"/>
  <c r="E51" i="1"/>
  <c r="K51" i="1" s="1"/>
  <c r="Q51" i="1" s="1"/>
  <c r="W51" i="1" s="1"/>
  <c r="AC51" i="1" s="1"/>
  <c r="AI51" i="1" s="1"/>
  <c r="D51" i="1"/>
  <c r="J51" i="1" s="1"/>
  <c r="P51" i="1" s="1"/>
  <c r="V51" i="1" s="1"/>
  <c r="AB51" i="1" s="1"/>
  <c r="AH51" i="1" s="1"/>
  <c r="C51" i="1"/>
  <c r="I51" i="1" s="1"/>
  <c r="O51" i="1" s="1"/>
  <c r="U51" i="1" s="1"/>
  <c r="AA51" i="1" s="1"/>
  <c r="AG51" i="1" s="1"/>
  <c r="E50" i="1"/>
  <c r="K50" i="1" s="1"/>
  <c r="Q50" i="1" s="1"/>
  <c r="W50" i="1" s="1"/>
  <c r="AC50" i="1" s="1"/>
  <c r="AI50" i="1" s="1"/>
  <c r="D50" i="1"/>
  <c r="J50" i="1" s="1"/>
  <c r="P50" i="1" s="1"/>
  <c r="V50" i="1" s="1"/>
  <c r="AB50" i="1" s="1"/>
  <c r="AH50" i="1" s="1"/>
  <c r="C50" i="1"/>
  <c r="I50" i="1" s="1"/>
  <c r="O50" i="1" s="1"/>
  <c r="U50" i="1" s="1"/>
  <c r="AA50" i="1" s="1"/>
  <c r="AG50" i="1" s="1"/>
  <c r="E48" i="1"/>
  <c r="K48" i="1" s="1"/>
  <c r="Q48" i="1" s="1"/>
  <c r="W48" i="1" s="1"/>
  <c r="AC48" i="1" s="1"/>
  <c r="AI48" i="1" s="1"/>
  <c r="D48" i="1"/>
  <c r="J48" i="1" s="1"/>
  <c r="P48" i="1" s="1"/>
  <c r="V48" i="1" s="1"/>
  <c r="AB48" i="1" s="1"/>
  <c r="AH48" i="1" s="1"/>
  <c r="C48" i="1"/>
  <c r="I48" i="1" s="1"/>
  <c r="O48" i="1" s="1"/>
  <c r="U48" i="1" s="1"/>
  <c r="AA48" i="1" s="1"/>
  <c r="AG48" i="1" s="1"/>
  <c r="E47" i="1"/>
  <c r="K47" i="1" s="1"/>
  <c r="Q47" i="1" s="1"/>
  <c r="W47" i="1" s="1"/>
  <c r="AC47" i="1" s="1"/>
  <c r="AI47" i="1" s="1"/>
  <c r="D47" i="1"/>
  <c r="J47" i="1" s="1"/>
  <c r="P47" i="1" s="1"/>
  <c r="V47" i="1" s="1"/>
  <c r="AB47" i="1" s="1"/>
  <c r="AH47" i="1" s="1"/>
  <c r="C47" i="1"/>
  <c r="E45" i="1"/>
  <c r="K45" i="1" s="1"/>
  <c r="Q45" i="1" s="1"/>
  <c r="W45" i="1" s="1"/>
  <c r="AC45" i="1" s="1"/>
  <c r="AI45" i="1" s="1"/>
  <c r="D45" i="1"/>
  <c r="J45" i="1" s="1"/>
  <c r="P45" i="1" s="1"/>
  <c r="V45" i="1" s="1"/>
  <c r="AB45" i="1" s="1"/>
  <c r="AH45" i="1" s="1"/>
  <c r="C45" i="1"/>
  <c r="I45" i="1" s="1"/>
  <c r="O45" i="1" s="1"/>
  <c r="U45" i="1" s="1"/>
  <c r="AA45" i="1" s="1"/>
  <c r="AG45" i="1" s="1"/>
  <c r="E44" i="1"/>
  <c r="K44" i="1" s="1"/>
  <c r="Q44" i="1" s="1"/>
  <c r="W44" i="1" s="1"/>
  <c r="AC44" i="1" s="1"/>
  <c r="AI44" i="1" s="1"/>
  <c r="D44" i="1"/>
  <c r="J44" i="1" s="1"/>
  <c r="P44" i="1" s="1"/>
  <c r="V44" i="1" s="1"/>
  <c r="AB44" i="1" s="1"/>
  <c r="AH44" i="1" s="1"/>
  <c r="C44" i="1"/>
  <c r="I44" i="1" s="1"/>
  <c r="O44" i="1" s="1"/>
  <c r="U44" i="1" s="1"/>
  <c r="AA44" i="1" s="1"/>
  <c r="AG44" i="1" s="1"/>
  <c r="E42" i="1"/>
  <c r="D42" i="1"/>
  <c r="C42" i="1"/>
  <c r="E40" i="1"/>
  <c r="K40" i="1" s="1"/>
  <c r="Q40" i="1" s="1"/>
  <c r="W40" i="1" s="1"/>
  <c r="AC40" i="1" s="1"/>
  <c r="AI40" i="1" s="1"/>
  <c r="D40" i="1"/>
  <c r="J40" i="1" s="1"/>
  <c r="P40" i="1" s="1"/>
  <c r="V40" i="1" s="1"/>
  <c r="AB40" i="1" s="1"/>
  <c r="AH40" i="1" s="1"/>
  <c r="C40" i="1"/>
  <c r="I40" i="1" s="1"/>
  <c r="O40" i="1" s="1"/>
  <c r="U40" i="1" s="1"/>
  <c r="AA40" i="1" s="1"/>
  <c r="AG40" i="1" s="1"/>
  <c r="E39" i="1"/>
  <c r="K39" i="1" s="1"/>
  <c r="Q39" i="1" s="1"/>
  <c r="W39" i="1" s="1"/>
  <c r="AC39" i="1" s="1"/>
  <c r="AI39" i="1" s="1"/>
  <c r="D39" i="1"/>
  <c r="J39" i="1" s="1"/>
  <c r="P39" i="1" s="1"/>
  <c r="V39" i="1" s="1"/>
  <c r="AB39" i="1" s="1"/>
  <c r="AH39" i="1" s="1"/>
  <c r="C39" i="1"/>
  <c r="I39" i="1" s="1"/>
  <c r="O39" i="1" s="1"/>
  <c r="U39" i="1" s="1"/>
  <c r="AA39" i="1" s="1"/>
  <c r="AG39" i="1" s="1"/>
  <c r="E37" i="1"/>
  <c r="K37" i="1" s="1"/>
  <c r="Q37" i="1" s="1"/>
  <c r="W37" i="1" s="1"/>
  <c r="AC37" i="1" s="1"/>
  <c r="AI37" i="1" s="1"/>
  <c r="D37" i="1"/>
  <c r="J37" i="1" s="1"/>
  <c r="P37" i="1" s="1"/>
  <c r="V37" i="1" s="1"/>
  <c r="AB37" i="1" s="1"/>
  <c r="AH37" i="1" s="1"/>
  <c r="C37" i="1"/>
  <c r="I37" i="1" s="1"/>
  <c r="O37" i="1" s="1"/>
  <c r="U37" i="1" s="1"/>
  <c r="AA37" i="1" s="1"/>
  <c r="AG37" i="1" s="1"/>
  <c r="E36" i="1"/>
  <c r="K36" i="1" s="1"/>
  <c r="Q36" i="1" s="1"/>
  <c r="W36" i="1" s="1"/>
  <c r="AC36" i="1" s="1"/>
  <c r="AI36" i="1" s="1"/>
  <c r="D36" i="1"/>
  <c r="J36" i="1" s="1"/>
  <c r="P36" i="1" s="1"/>
  <c r="V36" i="1" s="1"/>
  <c r="AB36" i="1" s="1"/>
  <c r="AH36" i="1" s="1"/>
  <c r="C36" i="1"/>
  <c r="I36" i="1" s="1"/>
  <c r="O36" i="1" s="1"/>
  <c r="U36" i="1" s="1"/>
  <c r="AA36" i="1" s="1"/>
  <c r="AG36" i="1" s="1"/>
  <c r="E35" i="1"/>
  <c r="K35" i="1" s="1"/>
  <c r="Q35" i="1" s="1"/>
  <c r="W35" i="1" s="1"/>
  <c r="AC35" i="1" s="1"/>
  <c r="AI35" i="1" s="1"/>
  <c r="D35" i="1"/>
  <c r="J35" i="1" s="1"/>
  <c r="P35" i="1" s="1"/>
  <c r="V35" i="1" s="1"/>
  <c r="AB35" i="1" s="1"/>
  <c r="AH35" i="1" s="1"/>
  <c r="C35" i="1"/>
  <c r="I35" i="1" s="1"/>
  <c r="O35" i="1" s="1"/>
  <c r="U35" i="1" s="1"/>
  <c r="AA35" i="1" s="1"/>
  <c r="AG35" i="1" s="1"/>
  <c r="E33" i="1"/>
  <c r="K33" i="1" s="1"/>
  <c r="Q33" i="1" s="1"/>
  <c r="W33" i="1" s="1"/>
  <c r="AC33" i="1" s="1"/>
  <c r="AI33" i="1" s="1"/>
  <c r="D33" i="1"/>
  <c r="J33" i="1" s="1"/>
  <c r="P33" i="1" s="1"/>
  <c r="V33" i="1" s="1"/>
  <c r="AB33" i="1" s="1"/>
  <c r="AH33" i="1" s="1"/>
  <c r="C33" i="1"/>
  <c r="I33" i="1" s="1"/>
  <c r="O33" i="1" s="1"/>
  <c r="U33" i="1" s="1"/>
  <c r="AA33" i="1" s="1"/>
  <c r="AG33" i="1" s="1"/>
  <c r="E32" i="1"/>
  <c r="K32" i="1" s="1"/>
  <c r="Q32" i="1" s="1"/>
  <c r="W32" i="1" s="1"/>
  <c r="AC32" i="1" s="1"/>
  <c r="AI32" i="1" s="1"/>
  <c r="D32" i="1"/>
  <c r="J32" i="1" s="1"/>
  <c r="P32" i="1" s="1"/>
  <c r="V32" i="1" s="1"/>
  <c r="AB32" i="1" s="1"/>
  <c r="AH32" i="1" s="1"/>
  <c r="C32" i="1"/>
  <c r="I32" i="1" s="1"/>
  <c r="O32" i="1" s="1"/>
  <c r="U32" i="1" s="1"/>
  <c r="AA32" i="1" s="1"/>
  <c r="AG32" i="1" s="1"/>
  <c r="E31" i="1"/>
  <c r="K31" i="1" s="1"/>
  <c r="Q31" i="1" s="1"/>
  <c r="W31" i="1" s="1"/>
  <c r="AC31" i="1" s="1"/>
  <c r="AI31" i="1" s="1"/>
  <c r="D31" i="1"/>
  <c r="J31" i="1" s="1"/>
  <c r="P31" i="1" s="1"/>
  <c r="V31" i="1" s="1"/>
  <c r="AB31" i="1" s="1"/>
  <c r="AH31" i="1" s="1"/>
  <c r="C31" i="1"/>
  <c r="I31" i="1" s="1"/>
  <c r="O31" i="1" s="1"/>
  <c r="U31" i="1" s="1"/>
  <c r="AA31" i="1" s="1"/>
  <c r="AG31" i="1" s="1"/>
  <c r="E29" i="1"/>
  <c r="K29" i="1" s="1"/>
  <c r="Q29" i="1" s="1"/>
  <c r="W29" i="1" s="1"/>
  <c r="AC29" i="1" s="1"/>
  <c r="AI29" i="1" s="1"/>
  <c r="D29" i="1"/>
  <c r="J29" i="1" s="1"/>
  <c r="P29" i="1" s="1"/>
  <c r="V29" i="1" s="1"/>
  <c r="AB29" i="1" s="1"/>
  <c r="AH29" i="1" s="1"/>
  <c r="C29" i="1"/>
  <c r="I29" i="1" s="1"/>
  <c r="O29" i="1" s="1"/>
  <c r="U29" i="1" s="1"/>
  <c r="AA29" i="1" s="1"/>
  <c r="AG29" i="1" s="1"/>
  <c r="E28" i="1"/>
  <c r="K28" i="1" s="1"/>
  <c r="Q28" i="1" s="1"/>
  <c r="W28" i="1" s="1"/>
  <c r="AC28" i="1" s="1"/>
  <c r="AI28" i="1" s="1"/>
  <c r="D28" i="1"/>
  <c r="J28" i="1" s="1"/>
  <c r="P28" i="1" s="1"/>
  <c r="V28" i="1" s="1"/>
  <c r="AB28" i="1" s="1"/>
  <c r="AH28" i="1" s="1"/>
  <c r="C28" i="1"/>
  <c r="I28" i="1" s="1"/>
  <c r="O28" i="1" s="1"/>
  <c r="U28" i="1" s="1"/>
  <c r="AA28" i="1" s="1"/>
  <c r="AG28" i="1" s="1"/>
  <c r="E27" i="1"/>
  <c r="K27" i="1" s="1"/>
  <c r="Q27" i="1" s="1"/>
  <c r="W27" i="1" s="1"/>
  <c r="AC27" i="1" s="1"/>
  <c r="AI27" i="1" s="1"/>
  <c r="D27" i="1"/>
  <c r="J27" i="1" s="1"/>
  <c r="P27" i="1" s="1"/>
  <c r="V27" i="1" s="1"/>
  <c r="AB27" i="1" s="1"/>
  <c r="AH27" i="1" s="1"/>
  <c r="C27" i="1"/>
  <c r="I27" i="1" s="1"/>
  <c r="O27" i="1" s="1"/>
  <c r="U27" i="1" s="1"/>
  <c r="AA27" i="1" s="1"/>
  <c r="AG27" i="1" s="1"/>
  <c r="E26" i="1"/>
  <c r="K26" i="1" s="1"/>
  <c r="Q26" i="1" s="1"/>
  <c r="W26" i="1" s="1"/>
  <c r="AC26" i="1" s="1"/>
  <c r="AI26" i="1" s="1"/>
  <c r="D26" i="1"/>
  <c r="J26" i="1" s="1"/>
  <c r="P26" i="1" s="1"/>
  <c r="V26" i="1" s="1"/>
  <c r="AB26" i="1" s="1"/>
  <c r="AH26" i="1" s="1"/>
  <c r="C26" i="1"/>
  <c r="I26" i="1" s="1"/>
  <c r="O26" i="1" s="1"/>
  <c r="U26" i="1" s="1"/>
  <c r="AA26" i="1" s="1"/>
  <c r="AG26" i="1" s="1"/>
  <c r="E24" i="1"/>
  <c r="D24" i="1"/>
  <c r="C24" i="1"/>
  <c r="E22" i="1"/>
  <c r="D22" i="1"/>
  <c r="C22" i="1"/>
  <c r="G63" i="1" l="1"/>
  <c r="G146" i="1" s="1"/>
  <c r="E23" i="1"/>
  <c r="K23" i="1" s="1"/>
  <c r="Q23" i="1" s="1"/>
  <c r="W23" i="1" s="1"/>
  <c r="AC23" i="1" s="1"/>
  <c r="AI23" i="1" s="1"/>
  <c r="K24" i="1"/>
  <c r="Q24" i="1" s="1"/>
  <c r="W24" i="1" s="1"/>
  <c r="AC24" i="1" s="1"/>
  <c r="AI24" i="1" s="1"/>
  <c r="E21" i="1"/>
  <c r="K22" i="1"/>
  <c r="Q22" i="1" s="1"/>
  <c r="W22" i="1" s="1"/>
  <c r="AC22" i="1" s="1"/>
  <c r="AI22" i="1" s="1"/>
  <c r="C41" i="1"/>
  <c r="I41" i="1" s="1"/>
  <c r="O41" i="1" s="1"/>
  <c r="U41" i="1" s="1"/>
  <c r="AA41" i="1" s="1"/>
  <c r="AG41" i="1" s="1"/>
  <c r="I42" i="1"/>
  <c r="O42" i="1" s="1"/>
  <c r="U42" i="1" s="1"/>
  <c r="AA42" i="1" s="1"/>
  <c r="AG42" i="1" s="1"/>
  <c r="J120" i="1"/>
  <c r="P120" i="1" s="1"/>
  <c r="V120" i="1" s="1"/>
  <c r="AB120" i="1" s="1"/>
  <c r="AH120" i="1" s="1"/>
  <c r="J124" i="1"/>
  <c r="P124" i="1" s="1"/>
  <c r="V124" i="1" s="1"/>
  <c r="AB124" i="1" s="1"/>
  <c r="AH124" i="1" s="1"/>
  <c r="C21" i="1"/>
  <c r="I22" i="1"/>
  <c r="O22" i="1" s="1"/>
  <c r="U22" i="1" s="1"/>
  <c r="AA22" i="1" s="1"/>
  <c r="AG22" i="1" s="1"/>
  <c r="D23" i="1"/>
  <c r="J23" i="1" s="1"/>
  <c r="P23" i="1" s="1"/>
  <c r="V23" i="1" s="1"/>
  <c r="AB23" i="1" s="1"/>
  <c r="AH23" i="1" s="1"/>
  <c r="J24" i="1"/>
  <c r="P24" i="1" s="1"/>
  <c r="V24" i="1" s="1"/>
  <c r="AB24" i="1" s="1"/>
  <c r="AH24" i="1" s="1"/>
  <c r="D21" i="1"/>
  <c r="J22" i="1"/>
  <c r="P22" i="1" s="1"/>
  <c r="V22" i="1" s="1"/>
  <c r="AB22" i="1" s="1"/>
  <c r="AH22" i="1" s="1"/>
  <c r="C23" i="1"/>
  <c r="I23" i="1" s="1"/>
  <c r="O23" i="1" s="1"/>
  <c r="U23" i="1" s="1"/>
  <c r="AA23" i="1" s="1"/>
  <c r="AG23" i="1" s="1"/>
  <c r="I24" i="1"/>
  <c r="O24" i="1" s="1"/>
  <c r="U24" i="1" s="1"/>
  <c r="AA24" i="1" s="1"/>
  <c r="AG24" i="1" s="1"/>
  <c r="D41" i="1"/>
  <c r="J41" i="1" s="1"/>
  <c r="P41" i="1" s="1"/>
  <c r="V41" i="1" s="1"/>
  <c r="AB41" i="1" s="1"/>
  <c r="AH41" i="1" s="1"/>
  <c r="J42" i="1"/>
  <c r="P42" i="1" s="1"/>
  <c r="V42" i="1" s="1"/>
  <c r="AB42" i="1" s="1"/>
  <c r="AH42" i="1" s="1"/>
  <c r="C46" i="1"/>
  <c r="I46" i="1" s="1"/>
  <c r="O46" i="1" s="1"/>
  <c r="U46" i="1" s="1"/>
  <c r="AA46" i="1" s="1"/>
  <c r="AG46" i="1" s="1"/>
  <c r="I47" i="1"/>
  <c r="O47" i="1" s="1"/>
  <c r="U47" i="1" s="1"/>
  <c r="AA47" i="1" s="1"/>
  <c r="AG47" i="1" s="1"/>
  <c r="C101" i="1"/>
  <c r="I101" i="1" s="1"/>
  <c r="O101" i="1" s="1"/>
  <c r="U101" i="1" s="1"/>
  <c r="AA101" i="1" s="1"/>
  <c r="AG101" i="1" s="1"/>
  <c r="I108" i="1"/>
  <c r="O108" i="1" s="1"/>
  <c r="U108" i="1" s="1"/>
  <c r="AA108" i="1" s="1"/>
  <c r="AG108" i="1" s="1"/>
  <c r="C117" i="1"/>
  <c r="I117" i="1" s="1"/>
  <c r="O117" i="1" s="1"/>
  <c r="U117" i="1" s="1"/>
  <c r="AA117" i="1" s="1"/>
  <c r="AG117" i="1" s="1"/>
  <c r="I118" i="1"/>
  <c r="O118" i="1" s="1"/>
  <c r="U118" i="1" s="1"/>
  <c r="AA118" i="1" s="1"/>
  <c r="AG118" i="1" s="1"/>
  <c r="K120" i="1"/>
  <c r="Q120" i="1" s="1"/>
  <c r="W120" i="1" s="1"/>
  <c r="AC120" i="1" s="1"/>
  <c r="AI120" i="1" s="1"/>
  <c r="K124" i="1"/>
  <c r="Q124" i="1" s="1"/>
  <c r="W124" i="1" s="1"/>
  <c r="AC124" i="1" s="1"/>
  <c r="AI124" i="1" s="1"/>
  <c r="E41" i="1"/>
  <c r="K41" i="1" s="1"/>
  <c r="Q41" i="1" s="1"/>
  <c r="W41" i="1" s="1"/>
  <c r="AC41" i="1" s="1"/>
  <c r="AI41" i="1" s="1"/>
  <c r="K42" i="1"/>
  <c r="Q42" i="1" s="1"/>
  <c r="W42" i="1" s="1"/>
  <c r="AC42" i="1" s="1"/>
  <c r="AI42" i="1" s="1"/>
  <c r="D117" i="1"/>
  <c r="J117" i="1" s="1"/>
  <c r="P117" i="1" s="1"/>
  <c r="V117" i="1" s="1"/>
  <c r="AB117" i="1" s="1"/>
  <c r="AH117" i="1" s="1"/>
  <c r="J118" i="1"/>
  <c r="P118" i="1" s="1"/>
  <c r="V118" i="1" s="1"/>
  <c r="AB118" i="1" s="1"/>
  <c r="AH118" i="1" s="1"/>
  <c r="E117" i="1"/>
  <c r="K117" i="1" s="1"/>
  <c r="Q117" i="1" s="1"/>
  <c r="W117" i="1" s="1"/>
  <c r="AC117" i="1" s="1"/>
  <c r="AI117" i="1" s="1"/>
  <c r="K118" i="1"/>
  <c r="Q118" i="1" s="1"/>
  <c r="W118" i="1" s="1"/>
  <c r="AC118" i="1" s="1"/>
  <c r="AI118" i="1" s="1"/>
  <c r="E82" i="1"/>
  <c r="K83" i="1"/>
  <c r="Q83" i="1" s="1"/>
  <c r="W83" i="1" s="1"/>
  <c r="AC83" i="1" s="1"/>
  <c r="AI83" i="1" s="1"/>
  <c r="C82" i="1"/>
  <c r="I83" i="1"/>
  <c r="O83" i="1" s="1"/>
  <c r="U83" i="1" s="1"/>
  <c r="AA83" i="1" s="1"/>
  <c r="AG83" i="1" s="1"/>
  <c r="D82" i="1"/>
  <c r="J83" i="1"/>
  <c r="P83" i="1" s="1"/>
  <c r="V83" i="1" s="1"/>
  <c r="AB83" i="1" s="1"/>
  <c r="AH83" i="1" s="1"/>
  <c r="E46" i="1"/>
  <c r="K46" i="1" s="1"/>
  <c r="Q46" i="1" s="1"/>
  <c r="W46" i="1" s="1"/>
  <c r="AC46" i="1" s="1"/>
  <c r="AI46" i="1" s="1"/>
  <c r="D43" i="1"/>
  <c r="J43" i="1" s="1"/>
  <c r="P43" i="1" s="1"/>
  <c r="V43" i="1" s="1"/>
  <c r="AB43" i="1" s="1"/>
  <c r="AH43" i="1" s="1"/>
  <c r="C38" i="1"/>
  <c r="I38" i="1" s="1"/>
  <c r="O38" i="1" s="1"/>
  <c r="U38" i="1" s="1"/>
  <c r="AA38" i="1" s="1"/>
  <c r="AG38" i="1" s="1"/>
  <c r="C34" i="1"/>
  <c r="I34" i="1" s="1"/>
  <c r="O34" i="1" s="1"/>
  <c r="U34" i="1" s="1"/>
  <c r="AA34" i="1" s="1"/>
  <c r="AG34" i="1" s="1"/>
  <c r="C30" i="1"/>
  <c r="I30" i="1" s="1"/>
  <c r="O30" i="1" s="1"/>
  <c r="U30" i="1" s="1"/>
  <c r="AA30" i="1" s="1"/>
  <c r="AG30" i="1" s="1"/>
  <c r="D30" i="1"/>
  <c r="J30" i="1" s="1"/>
  <c r="P30" i="1" s="1"/>
  <c r="V30" i="1" s="1"/>
  <c r="AB30" i="1" s="1"/>
  <c r="AH30" i="1" s="1"/>
  <c r="E38" i="1"/>
  <c r="K38" i="1" s="1"/>
  <c r="Q38" i="1" s="1"/>
  <c r="W38" i="1" s="1"/>
  <c r="AC38" i="1" s="1"/>
  <c r="AI38" i="1" s="1"/>
  <c r="E25" i="1"/>
  <c r="K25" i="1" s="1"/>
  <c r="Q25" i="1" s="1"/>
  <c r="W25" i="1" s="1"/>
  <c r="AC25" i="1" s="1"/>
  <c r="AI25" i="1" s="1"/>
  <c r="E49" i="1"/>
  <c r="K49" i="1" s="1"/>
  <c r="Q49" i="1" s="1"/>
  <c r="W49" i="1" s="1"/>
  <c r="AC49" i="1" s="1"/>
  <c r="AI49" i="1" s="1"/>
  <c r="E30" i="1"/>
  <c r="K30" i="1" s="1"/>
  <c r="Q30" i="1" s="1"/>
  <c r="W30" i="1" s="1"/>
  <c r="AC30" i="1" s="1"/>
  <c r="AI30" i="1" s="1"/>
  <c r="C25" i="1"/>
  <c r="I25" i="1" s="1"/>
  <c r="O25" i="1" s="1"/>
  <c r="U25" i="1" s="1"/>
  <c r="AA25" i="1" s="1"/>
  <c r="AG25" i="1" s="1"/>
  <c r="D25" i="1"/>
  <c r="J25" i="1" s="1"/>
  <c r="P25" i="1" s="1"/>
  <c r="V25" i="1" s="1"/>
  <c r="AB25" i="1" s="1"/>
  <c r="AH25" i="1" s="1"/>
  <c r="C43" i="1"/>
  <c r="I43" i="1" s="1"/>
  <c r="O43" i="1" s="1"/>
  <c r="U43" i="1" s="1"/>
  <c r="AA43" i="1" s="1"/>
  <c r="AG43" i="1" s="1"/>
  <c r="E34" i="1"/>
  <c r="K34" i="1" s="1"/>
  <c r="Q34" i="1" s="1"/>
  <c r="W34" i="1" s="1"/>
  <c r="AC34" i="1" s="1"/>
  <c r="AI34" i="1" s="1"/>
  <c r="E43" i="1"/>
  <c r="K43" i="1" s="1"/>
  <c r="Q43" i="1" s="1"/>
  <c r="W43" i="1" s="1"/>
  <c r="AC43" i="1" s="1"/>
  <c r="AI43" i="1" s="1"/>
  <c r="C49" i="1"/>
  <c r="I49" i="1" s="1"/>
  <c r="O49" i="1" s="1"/>
  <c r="U49" i="1" s="1"/>
  <c r="AA49" i="1" s="1"/>
  <c r="AG49" i="1" s="1"/>
  <c r="D49" i="1"/>
  <c r="J49" i="1" s="1"/>
  <c r="P49" i="1" s="1"/>
  <c r="V49" i="1" s="1"/>
  <c r="AB49" i="1" s="1"/>
  <c r="AH49" i="1" s="1"/>
  <c r="D38" i="1"/>
  <c r="J38" i="1" s="1"/>
  <c r="P38" i="1" s="1"/>
  <c r="V38" i="1" s="1"/>
  <c r="AB38" i="1" s="1"/>
  <c r="AH38" i="1" s="1"/>
  <c r="D46" i="1"/>
  <c r="J46" i="1" s="1"/>
  <c r="P46" i="1" s="1"/>
  <c r="V46" i="1" s="1"/>
  <c r="AB46" i="1" s="1"/>
  <c r="AH46" i="1" s="1"/>
  <c r="D34" i="1"/>
  <c r="J34" i="1" s="1"/>
  <c r="P34" i="1" s="1"/>
  <c r="V34" i="1" s="1"/>
  <c r="AB34" i="1" s="1"/>
  <c r="AH34" i="1" s="1"/>
  <c r="J21" i="1" l="1"/>
  <c r="P21" i="1" s="1"/>
  <c r="V21" i="1" s="1"/>
  <c r="AB21" i="1" s="1"/>
  <c r="AH21" i="1" s="1"/>
  <c r="D20" i="1"/>
  <c r="J20" i="1" s="1"/>
  <c r="P20" i="1" s="1"/>
  <c r="V20" i="1" s="1"/>
  <c r="AB20" i="1" s="1"/>
  <c r="AH20" i="1" s="1"/>
  <c r="I21" i="1"/>
  <c r="O21" i="1" s="1"/>
  <c r="U21" i="1" s="1"/>
  <c r="AA21" i="1" s="1"/>
  <c r="AG21" i="1" s="1"/>
  <c r="C20" i="1"/>
  <c r="I20" i="1" s="1"/>
  <c r="O20" i="1" s="1"/>
  <c r="U20" i="1" s="1"/>
  <c r="AA20" i="1" s="1"/>
  <c r="AG20" i="1" s="1"/>
  <c r="K21" i="1"/>
  <c r="Q21" i="1" s="1"/>
  <c r="W21" i="1" s="1"/>
  <c r="AC21" i="1" s="1"/>
  <c r="AI21" i="1" s="1"/>
  <c r="E20" i="1"/>
  <c r="K20" i="1" s="1"/>
  <c r="Q20" i="1" s="1"/>
  <c r="W20" i="1" s="1"/>
  <c r="AC20" i="1" s="1"/>
  <c r="AI20" i="1" s="1"/>
  <c r="I82" i="1"/>
  <c r="O82" i="1" s="1"/>
  <c r="U82" i="1" s="1"/>
  <c r="AA82" i="1" s="1"/>
  <c r="AG82" i="1" s="1"/>
  <c r="C70" i="1"/>
  <c r="I70" i="1" s="1"/>
  <c r="O70" i="1" s="1"/>
  <c r="U70" i="1" s="1"/>
  <c r="AA70" i="1" s="1"/>
  <c r="AG70" i="1" s="1"/>
  <c r="E100" i="1"/>
  <c r="K100" i="1" s="1"/>
  <c r="Q100" i="1" s="1"/>
  <c r="W100" i="1" s="1"/>
  <c r="AC100" i="1" s="1"/>
  <c r="AI100" i="1" s="1"/>
  <c r="J82" i="1"/>
  <c r="P82" i="1" s="1"/>
  <c r="V82" i="1" s="1"/>
  <c r="AB82" i="1" s="1"/>
  <c r="AH82" i="1" s="1"/>
  <c r="D70" i="1"/>
  <c r="J70" i="1" s="1"/>
  <c r="P70" i="1" s="1"/>
  <c r="V70" i="1" s="1"/>
  <c r="AB70" i="1" s="1"/>
  <c r="AH70" i="1" s="1"/>
  <c r="K82" i="1"/>
  <c r="Q82" i="1" s="1"/>
  <c r="W82" i="1" s="1"/>
  <c r="AC82" i="1" s="1"/>
  <c r="AI82" i="1" s="1"/>
  <c r="E70" i="1"/>
  <c r="K70" i="1" s="1"/>
  <c r="Q70" i="1" s="1"/>
  <c r="W70" i="1" s="1"/>
  <c r="AC70" i="1" s="1"/>
  <c r="AI70" i="1" s="1"/>
  <c r="D100" i="1"/>
  <c r="J100" i="1" s="1"/>
  <c r="P100" i="1" s="1"/>
  <c r="V100" i="1" s="1"/>
  <c r="AB100" i="1" s="1"/>
  <c r="AH100" i="1" s="1"/>
  <c r="C100" i="1"/>
  <c r="I100" i="1" s="1"/>
  <c r="O100" i="1" s="1"/>
  <c r="U100" i="1" s="1"/>
  <c r="AA100" i="1" s="1"/>
  <c r="AG100" i="1" s="1"/>
  <c r="H146" i="1"/>
  <c r="C65" i="1" l="1"/>
  <c r="C63" i="1" s="1"/>
  <c r="E65" i="1"/>
  <c r="E63" i="1" s="1"/>
  <c r="K63" i="1" s="1"/>
  <c r="Q63" i="1" s="1"/>
  <c r="W63" i="1" s="1"/>
  <c r="D65" i="1"/>
  <c r="D63" i="1" s="1"/>
  <c r="D146" i="1" s="1"/>
  <c r="J146" i="1" s="1"/>
  <c r="P146" i="1" s="1"/>
  <c r="V146" i="1" s="1"/>
  <c r="AB146" i="1" s="1"/>
  <c r="AH146" i="1" s="1"/>
  <c r="I63" i="1"/>
  <c r="O63" i="1" s="1"/>
  <c r="U63" i="1" s="1"/>
  <c r="AA63" i="1" s="1"/>
  <c r="AG63" i="1" s="1"/>
  <c r="I65" i="1"/>
  <c r="O65" i="1" s="1"/>
  <c r="U65" i="1" s="1"/>
  <c r="AA65" i="1" s="1"/>
  <c r="AG65" i="1" s="1"/>
  <c r="AL63" i="1" l="1"/>
  <c r="AC63" i="1"/>
  <c r="AI63" i="1" s="1"/>
  <c r="J65" i="1"/>
  <c r="P65" i="1" s="1"/>
  <c r="V65" i="1" s="1"/>
  <c r="AB65" i="1" s="1"/>
  <c r="AH65" i="1" s="1"/>
  <c r="E146" i="1"/>
  <c r="K146" i="1" s="1"/>
  <c r="Q146" i="1" s="1"/>
  <c r="W146" i="1" s="1"/>
  <c r="AC146" i="1" s="1"/>
  <c r="AI146" i="1" s="1"/>
  <c r="K65" i="1"/>
  <c r="Q65" i="1" s="1"/>
  <c r="W65" i="1" s="1"/>
  <c r="AC65" i="1" s="1"/>
  <c r="AI65" i="1" s="1"/>
  <c r="J63" i="1"/>
  <c r="P63" i="1" s="1"/>
  <c r="V63" i="1" s="1"/>
  <c r="C146" i="1"/>
  <c r="I146" i="1" s="1"/>
  <c r="O146" i="1" s="1"/>
  <c r="U146" i="1" s="1"/>
  <c r="AA146" i="1" s="1"/>
  <c r="AG146" i="1" s="1"/>
  <c r="AK63" i="1" l="1"/>
  <c r="AB63" i="1"/>
  <c r="AH63" i="1" s="1"/>
</calcChain>
</file>

<file path=xl/sharedStrings.xml><?xml version="1.0" encoding="utf-8"?>
<sst xmlns="http://schemas.openxmlformats.org/spreadsheetml/2006/main" count="259" uniqueCount="218">
  <si>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</si>
  <si>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</si>
  <si>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</si>
  <si>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</si>
  <si>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</si>
  <si>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</si>
  <si>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</si>
  <si>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</si>
  <si>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</si>
  <si>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</si>
  <si>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</si>
  <si>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</si>
  <si>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</si>
  <si>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</si>
  <si>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</si>
  <si>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</si>
  <si>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</si>
  <si>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</si>
  <si>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</si>
  <si>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</si>
  <si>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</si>
  <si>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</si>
  <si>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</si>
  <si>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</si>
  <si>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</si>
  <si>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</si>
  <si>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</si>
  <si>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</si>
  <si>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</si>
  <si>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</si>
  <si>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</si>
  <si>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</si>
  <si>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</si>
  <si>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</si>
  <si>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</si>
  <si>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</si>
  <si>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</si>
  <si>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</si>
  <si>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</si>
  <si>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</si>
  <si>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</si>
  <si>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</si>
  <si>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</si>
  <si>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</si>
  <si>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</si>
  <si>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</si>
  <si>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</si>
  <si>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</si>
  <si>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</si>
  <si>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</si>
  <si>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</si>
  <si>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</si>
  <si>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</si>
  <si>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</si>
  <si>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</si>
  <si>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</si>
  <si>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</si>
  <si>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</si>
  <si>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</si>
  <si>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</si>
  <si>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</si>
  <si>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</si>
  <si>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</si>
  <si>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</si>
  <si>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</si>
  <si>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</si>
  <si>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</si>
  <si>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</si>
  <si>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</si>
  <si>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</si>
  <si>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</si>
  <si>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</si>
  <si>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</si>
  <si>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</si>
  <si>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</si>
  <si>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</si>
  <si>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</si>
  <si>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</si>
  <si>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</si>
  <si>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</si>
  <si>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</si>
  <si>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</si>
  <si>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</si>
  <si>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</si>
  <si>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</si>
  <si>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</si>
  <si>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</si>
  <si>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</si>
  <si>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</si>
  <si>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</si>
  <si>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</si>
  <si>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</si>
  <si>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</si>
  <si>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</si>
  <si>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</si>
  <si>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</si>
  <si>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</si>
  <si>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</si>
  <si>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</si>
  <si>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</si>
  <si>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</si>
  <si>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</si>
  <si>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</si>
  <si>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</si>
  <si>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</si>
  <si>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</si>
  <si>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</si>
  <si>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</si>
  <si>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</si>
  <si>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</si>
  <si>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</si>
  <si>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</si>
  <si>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</si>
  <si>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</si>
  <si>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</si>
  <si>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</si>
  <si>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</si>
  <si>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</si>
  <si>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</si>
  <si>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</si>
  <si>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</si>
  <si>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</si>
  <si>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</si>
  <si>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</si>
  <si>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</si>
  <si>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</si>
  <si>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</si>
  <si>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</si>
  <si>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</si>
  <si>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</si>
  <si>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</si>
  <si>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</si>
  <si>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</si>
  <si>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</si>
  <si>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</si>
  <si>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</si>
  <si>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</si>
  <si>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</si>
  <si>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</si>
  <si>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</si>
  <si>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</si>
  <si>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</si>
  <si>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</si>
  <si>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</si>
  <si>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</si>
  <si>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</si>
  <si>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</si>
  <si>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</si>
  <si>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</si>
  <si>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</si>
  <si>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</si>
  <si>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</si>
  <si>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</si>
  <si>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</si>
  <si>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</si>
  <si>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</si>
  <si>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</si>
  <si>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</si>
  <si>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</si>
  <si>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</si>
  <si>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</si>
  <si>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</si>
  <si>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</si>
  <si>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</si>
  <si>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</si>
  <si>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</si>
  <si>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</si>
  <si>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</si>
  <si>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</si>
  <si>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</si>
  <si>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</si>
  <si>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</si>
  <si>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</si>
  <si>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</si>
  <si>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</si>
  <si>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</si>
  <si>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</si>
  <si>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</si>
  <si>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февраль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</si>
  <si>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</si>
  <si>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</si>
  <si>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</si>
  <si>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</si>
  <si>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</si>
  <si>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</si>
  <si>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</si>
  <si>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</si>
  <si>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</si>
  <si>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</si>
  <si>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</si>
  <si>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</si>
  <si>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</si>
  <si>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</si>
  <si>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</si>
  <si>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</si>
  <si>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</si>
  <si>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</si>
  <si>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</si>
  <si>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</si>
  <si>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</si>
  <si>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</si>
  <si>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</si>
  <si>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</si>
  <si>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</si>
  <si>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</si>
  <si>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 xml:space="preserve"> на реализацию мероприятий по оборудованию источников наружного противопожарного водоснабжения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</si>
  <si>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</si>
  <si>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</si>
  <si>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Субсидии бюджетам муниципальных округов на проведение комплексных кадастровых работ</t>
  </si>
  <si>
    <t>2 02 25511 14 0000 150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</si>
  <si>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</si>
  <si>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</si>
  <si>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</si>
  <si>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</si>
  <si>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</si>
  <si>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2 02 45424 14 0000 150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</si>
  <si>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</si>
  <si>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от 17 октября 2024 года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</si>
</sst>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9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 indent="2"/>
    </xf>
    <xf numFmtId="49" fontId="2" fillId="0" borderId="1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2" fillId="0" borderId="10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9" xfId="0" applyFont="1" applyBorder="1" applyAlignment="1">
      <alignment horizontal="left" vertical="center" wrapText="1" indent="3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 indent="1"/>
    </xf>
    <xf numFmtId="49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/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5;&#1072;%202024%20&#1075;&#1086;&#1076;/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47"/>
  <sheetViews>
    <sheetView tabSelected="1" zoomScaleNormal="100" workbookViewId="0">
      <selection activeCell="AI4" sqref="AI4"/>
    </sheetView>
  </sheetViews>
  <sheetFormatPr defaultRowHeight="12.75" x14ac:dyDescent="0.2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3.7109375" hidden="1" customWidth="1"/>
    <col min="7" max="7" width="13.140625" hidden="1" customWidth="1"/>
    <col min="8" max="8" width="13.7109375" hidden="1" customWidth="1"/>
    <col min="9" max="9" width="16.140625" hidden="1" customWidth="1"/>
    <col min="10" max="10" width="16.42578125" hidden="1" customWidth="1"/>
    <col min="11" max="11" width="16.140625" hidden="1" customWidth="1"/>
    <col min="12" max="12" width="13.7109375" hidden="1" customWidth="1"/>
    <col min="13" max="13" width="13.140625" hidden="1" customWidth="1"/>
    <col min="14" max="14" width="13.7109375" hidden="1" customWidth="1"/>
    <col min="15" max="15" width="16.140625" hidden="1" customWidth="1"/>
    <col min="16" max="16" width="16.42578125" hidden="1" customWidth="1"/>
    <col min="17" max="17" width="16.140625" hidden="1" customWidth="1"/>
    <col min="18" max="18" width="13.7109375" hidden="1" customWidth="1"/>
    <col min="19" max="19" width="13.140625" hidden="1" customWidth="1"/>
    <col min="20" max="20" width="13.7109375" hidden="1" customWidth="1"/>
    <col min="21" max="21" width="16.140625" hidden="1" customWidth="1"/>
    <col min="22" max="22" width="16.42578125" hidden="1" customWidth="1"/>
    <col min="23" max="23" width="16.140625" hidden="1" customWidth="1"/>
    <col min="24" max="24" width="13.7109375" hidden="1" customWidth="1"/>
    <col min="25" max="25" width="13.140625" hidden="1" customWidth="1"/>
    <col min="26" max="26" width="13.7109375" hidden="1" customWidth="1"/>
    <col min="27" max="27" width="16.140625" hidden="1" customWidth="1"/>
    <col min="28" max="28" width="16.42578125" hidden="1" customWidth="1"/>
    <col min="29" max="29" width="16.140625" hidden="1" customWidth="1"/>
    <col min="30" max="30" width="13.7109375" hidden="1" customWidth="1"/>
    <col min="31" max="31" width="13.140625" hidden="1" customWidth="1"/>
    <col min="32" max="32" width="13.7109375" hidden="1" customWidth="1"/>
    <col min="33" max="33" width="16.140625" customWidth="1"/>
    <col min="34" max="34" width="16.42578125" customWidth="1"/>
    <col min="35" max="35" width="16.140625" customWidth="1"/>
    <col min="36" max="36" width="1.28515625" customWidth="1"/>
    <col min="37" max="38" width="13.85546875" bestFit="1" customWidth="1"/>
  </cols>
  <sheetData>
    <row r="1" spans="1:35" x14ac:dyDescent="0.2">
      <c r="B1" s="1"/>
      <c r="E1" s="2"/>
      <c r="K1" s="2"/>
      <c r="Q1" s="2"/>
      <c r="W1" s="2"/>
      <c r="AC1" s="2"/>
      <c r="AI1" s="2" t="s">
        <v>0</v>
      </c>
    </row>
    <row r="2" spans="1:35" x14ac:dyDescent="0.2">
      <c r="B2" s="1"/>
      <c r="E2" s="3"/>
      <c r="K2" s="3"/>
      <c r="Q2" s="3"/>
      <c r="W2" s="3"/>
      <c r="AC2" s="3"/>
      <c r="AI2" s="3" t="s">
        <v>1</v>
      </c>
    </row>
    <row r="3" spans="1:35" x14ac:dyDescent="0.2">
      <c r="B3" s="1"/>
      <c r="E3" s="3"/>
      <c r="K3" s="3"/>
      <c r="Q3" s="3"/>
      <c r="W3" s="3"/>
      <c r="AC3" s="3"/>
      <c r="AI3" s="3" t="s">
        <v>2</v>
      </c>
    </row>
    <row r="4" spans="1:35" x14ac:dyDescent="0.2">
      <c r="B4" s="1"/>
      <c r="E4" s="2"/>
      <c r="K4" s="2"/>
      <c r="Q4" s="2"/>
      <c r="W4" s="2"/>
      <c r="AC4" s="2"/>
      <c r="AI4" s="2" t="s">
        <v>217</v>
      </c>
    </row>
    <row r="5" spans="1:35" x14ac:dyDescent="0.2">
      <c r="B5" s="1"/>
      <c r="E5" s="2"/>
      <c r="K5" s="2"/>
      <c r="Q5" s="2"/>
      <c r="W5" s="2"/>
      <c r="AC5" s="2"/>
      <c r="AI5" s="2"/>
    </row>
    <row r="6" spans="1:35" x14ac:dyDescent="0.2">
      <c r="B6" s="1"/>
      <c r="E6" s="2"/>
      <c r="K6" s="2"/>
      <c r="Q6" s="2"/>
      <c r="W6" s="2"/>
      <c r="AC6" s="2"/>
      <c r="AI6" s="2" t="s">
        <v>142</v>
      </c>
    </row>
    <row r="7" spans="1:35" x14ac:dyDescent="0.2">
      <c r="B7" s="1"/>
      <c r="E7" s="2"/>
      <c r="K7" s="3"/>
      <c r="Q7" s="3"/>
      <c r="W7" s="3"/>
      <c r="AC7" s="3"/>
      <c r="AI7" s="3" t="s">
        <v>1</v>
      </c>
    </row>
    <row r="8" spans="1:35" x14ac:dyDescent="0.2">
      <c r="B8" s="1"/>
      <c r="E8" s="2"/>
      <c r="K8" s="3"/>
      <c r="Q8" s="3"/>
      <c r="W8" s="3"/>
      <c r="AC8" s="3"/>
      <c r="AI8" s="3" t="s">
        <v>2</v>
      </c>
    </row>
    <row r="9" spans="1:35" x14ac:dyDescent="0.2">
      <c r="B9" s="1"/>
      <c r="E9" s="2"/>
      <c r="K9" s="2"/>
      <c r="Q9" s="2"/>
      <c r="W9" s="2"/>
      <c r="AC9" s="2"/>
      <c r="AI9" s="2" t="s">
        <v>141</v>
      </c>
    </row>
    <row r="10" spans="1:35" x14ac:dyDescent="0.2">
      <c r="B10" s="1"/>
      <c r="E10" s="2"/>
      <c r="K10" s="2"/>
      <c r="Q10" s="2"/>
      <c r="W10" s="2"/>
      <c r="AC10" s="2"/>
      <c r="AI10" s="2"/>
    </row>
    <row r="11" spans="1:35" x14ac:dyDescent="0.2">
      <c r="B11" s="1"/>
      <c r="E11" s="2"/>
      <c r="K11" s="2"/>
      <c r="Q11" s="2"/>
      <c r="W11" s="2"/>
      <c r="AC11" s="2"/>
      <c r="AI11" s="2"/>
    </row>
    <row r="12" spans="1:35" x14ac:dyDescent="0.2">
      <c r="B12" s="1"/>
      <c r="E12" s="2"/>
      <c r="K12" s="2"/>
      <c r="Q12" s="2"/>
      <c r="W12" s="2"/>
      <c r="AC12" s="2"/>
      <c r="AI12" s="2"/>
    </row>
    <row r="13" spans="1:35" x14ac:dyDescent="0.2">
      <c r="B13" s="1"/>
      <c r="C13" s="4"/>
    </row>
    <row r="14" spans="1:35" ht="18" customHeight="1" x14ac:dyDescent="0.2">
      <c r="A14" s="93" t="s">
        <v>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13.5" customHeight="1" x14ac:dyDescent="0.2">
      <c r="A15" s="5"/>
      <c r="B15" s="6"/>
      <c r="E15" s="7"/>
      <c r="F15" s="90" t="s">
        <v>178</v>
      </c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</row>
    <row r="16" spans="1:35" ht="41.25" customHeight="1" x14ac:dyDescent="0.2">
      <c r="A16" s="95" t="s">
        <v>4</v>
      </c>
      <c r="B16" s="95" t="s">
        <v>5</v>
      </c>
      <c r="C16" s="97" t="s">
        <v>6</v>
      </c>
      <c r="D16" s="96"/>
      <c r="E16" s="96"/>
      <c r="F16" s="91" t="s">
        <v>140</v>
      </c>
      <c r="G16" s="87"/>
      <c r="H16" s="92"/>
      <c r="I16" s="87" t="s">
        <v>6</v>
      </c>
      <c r="J16" s="88"/>
      <c r="K16" s="89"/>
      <c r="L16" s="91" t="s">
        <v>140</v>
      </c>
      <c r="M16" s="87"/>
      <c r="N16" s="92"/>
      <c r="O16" s="87" t="s">
        <v>6</v>
      </c>
      <c r="P16" s="88"/>
      <c r="Q16" s="89"/>
      <c r="R16" s="91" t="s">
        <v>140</v>
      </c>
      <c r="S16" s="87"/>
      <c r="T16" s="92"/>
      <c r="U16" s="87" t="s">
        <v>6</v>
      </c>
      <c r="V16" s="88"/>
      <c r="W16" s="89"/>
      <c r="X16" s="91" t="s">
        <v>140</v>
      </c>
      <c r="Y16" s="87"/>
      <c r="Z16" s="92"/>
      <c r="AA16" s="87" t="s">
        <v>6</v>
      </c>
      <c r="AB16" s="88"/>
      <c r="AC16" s="89"/>
      <c r="AD16" s="91" t="s">
        <v>140</v>
      </c>
      <c r="AE16" s="87"/>
      <c r="AF16" s="92"/>
      <c r="AG16" s="87" t="s">
        <v>6</v>
      </c>
      <c r="AH16" s="88"/>
      <c r="AI16" s="89"/>
    </row>
    <row r="17" spans="1:36" ht="24" customHeight="1" x14ac:dyDescent="0.2">
      <c r="A17" s="96"/>
      <c r="B17" s="96"/>
      <c r="C17" s="8" t="s">
        <v>7</v>
      </c>
      <c r="D17" s="8" t="s">
        <v>8</v>
      </c>
      <c r="E17" s="8" t="s">
        <v>9</v>
      </c>
      <c r="F17" s="8" t="s">
        <v>7</v>
      </c>
      <c r="G17" s="8" t="s">
        <v>8</v>
      </c>
      <c r="H17" s="8" t="s">
        <v>9</v>
      </c>
      <c r="I17" s="8" t="s">
        <v>7</v>
      </c>
      <c r="J17" s="8" t="s">
        <v>8</v>
      </c>
      <c r="K17" s="8" t="s">
        <v>9</v>
      </c>
      <c r="L17" s="8" t="s">
        <v>7</v>
      </c>
      <c r="M17" s="8" t="s">
        <v>8</v>
      </c>
      <c r="N17" s="8" t="s">
        <v>9</v>
      </c>
      <c r="O17" s="8" t="s">
        <v>7</v>
      </c>
      <c r="P17" s="8" t="s">
        <v>8</v>
      </c>
      <c r="Q17" s="8" t="s">
        <v>9</v>
      </c>
      <c r="R17" s="8" t="s">
        <v>7</v>
      </c>
      <c r="S17" s="8" t="s">
        <v>8</v>
      </c>
      <c r="T17" s="8" t="s">
        <v>9</v>
      </c>
      <c r="U17" s="8" t="s">
        <v>7</v>
      </c>
      <c r="V17" s="8" t="s">
        <v>8</v>
      </c>
      <c r="W17" s="8" t="s">
        <v>9</v>
      </c>
      <c r="X17" s="76" t="s">
        <v>7</v>
      </c>
      <c r="Y17" s="76" t="s">
        <v>8</v>
      </c>
      <c r="Z17" s="76" t="s">
        <v>9</v>
      </c>
      <c r="AA17" s="76" t="s">
        <v>7</v>
      </c>
      <c r="AB17" s="76" t="s">
        <v>8</v>
      </c>
      <c r="AC17" s="76" t="s">
        <v>9</v>
      </c>
      <c r="AD17" s="85" t="s">
        <v>7</v>
      </c>
      <c r="AE17" s="85" t="s">
        <v>8</v>
      </c>
      <c r="AF17" s="85" t="s">
        <v>9</v>
      </c>
      <c r="AG17" s="85" t="s">
        <v>7</v>
      </c>
      <c r="AH17" s="85" t="s">
        <v>8</v>
      </c>
      <c r="AI17" s="85" t="s">
        <v>9</v>
      </c>
    </row>
    <row r="18" spans="1:36" ht="9.9499999999999993" customHeight="1" x14ac:dyDescent="0.2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3"/>
      <c r="G18" s="53"/>
      <c r="H18" s="53"/>
      <c r="I18" s="53">
        <v>3</v>
      </c>
      <c r="J18" s="53">
        <v>4</v>
      </c>
      <c r="K18" s="53">
        <v>5</v>
      </c>
      <c r="L18" s="53"/>
      <c r="M18" s="53"/>
      <c r="N18" s="53"/>
      <c r="O18" s="53">
        <v>3</v>
      </c>
      <c r="P18" s="53">
        <v>4</v>
      </c>
      <c r="Q18" s="53">
        <v>5</v>
      </c>
      <c r="R18" s="53"/>
      <c r="S18" s="53"/>
      <c r="T18" s="53"/>
      <c r="U18" s="53">
        <v>3</v>
      </c>
      <c r="V18" s="53">
        <v>4</v>
      </c>
      <c r="W18" s="53">
        <v>5</v>
      </c>
      <c r="X18" s="53"/>
      <c r="Y18" s="53"/>
      <c r="Z18" s="53"/>
      <c r="AA18" s="53">
        <v>3</v>
      </c>
      <c r="AB18" s="53">
        <v>4</v>
      </c>
      <c r="AC18" s="53">
        <v>5</v>
      </c>
      <c r="AD18" s="53"/>
      <c r="AE18" s="53"/>
      <c r="AF18" s="53"/>
      <c r="AG18" s="53">
        <v>3</v>
      </c>
      <c r="AH18" s="53">
        <v>4</v>
      </c>
      <c r="AI18" s="53">
        <v>5</v>
      </c>
      <c r="AJ18" s="53"/>
    </row>
    <row r="19" spans="1:36" x14ac:dyDescent="0.2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6" ht="18" customHeight="1" x14ac:dyDescent="0.2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  <c r="L20" s="15">
        <f t="shared" ref="L20:N20" si="1">L21+L23+L25+L30+L34+L38+L43+L41+L46+L49+L56</f>
        <v>0</v>
      </c>
      <c r="M20" s="15">
        <f t="shared" si="1"/>
        <v>0</v>
      </c>
      <c r="N20" s="15">
        <f t="shared" si="1"/>
        <v>0</v>
      </c>
      <c r="O20" s="15">
        <f>I20+L20</f>
        <v>285136842.35000002</v>
      </c>
      <c r="P20" s="15">
        <f>J20+M20</f>
        <v>293242800</v>
      </c>
      <c r="Q20" s="15">
        <f>K20+N20</f>
        <v>297610800</v>
      </c>
      <c r="R20" s="15">
        <f t="shared" ref="R20:T20" si="2">R21+R23+R25+R30+R34+R38+R43+R41+R46+R49+R56</f>
        <v>6487.04</v>
      </c>
      <c r="S20" s="15">
        <f t="shared" si="2"/>
        <v>0</v>
      </c>
      <c r="T20" s="15">
        <f t="shared" si="2"/>
        <v>0</v>
      </c>
      <c r="U20" s="15">
        <f>O20+R20</f>
        <v>285143329.39000005</v>
      </c>
      <c r="V20" s="15">
        <f>P20+S20</f>
        <v>293242800</v>
      </c>
      <c r="W20" s="15">
        <f>Q20+T20</f>
        <v>297610800</v>
      </c>
      <c r="X20" s="15">
        <f t="shared" ref="X20:Z20" si="3">X21+X23+X25+X30+X34+X38+X43+X41+X46+X49+X56</f>
        <v>0</v>
      </c>
      <c r="Y20" s="15">
        <f t="shared" si="3"/>
        <v>0</v>
      </c>
      <c r="Z20" s="15">
        <f t="shared" si="3"/>
        <v>0</v>
      </c>
      <c r="AA20" s="15">
        <f>U20+X20</f>
        <v>285143329.39000005</v>
      </c>
      <c r="AB20" s="15">
        <f>V20+Y20</f>
        <v>293242800</v>
      </c>
      <c r="AC20" s="15">
        <f>W20+Z20</f>
        <v>297610800</v>
      </c>
      <c r="AD20" s="15">
        <f t="shared" ref="AD20:AF20" si="4">AD21+AD23+AD25+AD30+AD34+AD38+AD43+AD41+AD46+AD49+AD56</f>
        <v>0</v>
      </c>
      <c r="AE20" s="15">
        <f t="shared" si="4"/>
        <v>0</v>
      </c>
      <c r="AF20" s="15">
        <f t="shared" si="4"/>
        <v>0</v>
      </c>
      <c r="AG20" s="15">
        <f>AA20+AD20</f>
        <v>285143329.39000005</v>
      </c>
      <c r="AH20" s="15">
        <f>AB20+AE20</f>
        <v>293242800</v>
      </c>
      <c r="AI20" s="15">
        <f>AC20+AF20</f>
        <v>297610800</v>
      </c>
    </row>
    <row r="21" spans="1:36" ht="18.75" customHeight="1" x14ac:dyDescent="0.2">
      <c r="A21" s="16" t="s">
        <v>12</v>
      </c>
      <c r="B21" s="17" t="s">
        <v>13</v>
      </c>
      <c r="C21" s="18">
        <f>C22</f>
        <v>198246600</v>
      </c>
      <c r="D21" s="18">
        <f t="shared" ref="D21:H21" si="5">D22</f>
        <v>205202000</v>
      </c>
      <c r="E21" s="18">
        <f t="shared" si="5"/>
        <v>207143000</v>
      </c>
      <c r="F21" s="18">
        <f t="shared" si="5"/>
        <v>0</v>
      </c>
      <c r="G21" s="18">
        <f t="shared" si="5"/>
        <v>0</v>
      </c>
      <c r="H21" s="18">
        <f t="shared" si="5"/>
        <v>0</v>
      </c>
      <c r="I21" s="18">
        <f t="shared" ref="I21:I108" si="6">C21+F21</f>
        <v>198246600</v>
      </c>
      <c r="J21" s="18">
        <f t="shared" ref="J21:J108" si="7">D21+G21</f>
        <v>205202000</v>
      </c>
      <c r="K21" s="18">
        <f t="shared" ref="K21:K108" si="8">E21+H21</f>
        <v>207143000</v>
      </c>
      <c r="L21" s="18">
        <f t="shared" ref="L21:N21" si="9">L22</f>
        <v>0</v>
      </c>
      <c r="M21" s="18">
        <f t="shared" si="9"/>
        <v>0</v>
      </c>
      <c r="N21" s="18">
        <f t="shared" si="9"/>
        <v>0</v>
      </c>
      <c r="O21" s="18">
        <f t="shared" ref="O21:O54" si="10">I21+L21</f>
        <v>198246600</v>
      </c>
      <c r="P21" s="18">
        <f t="shared" ref="P21:P54" si="11">J21+M21</f>
        <v>205202000</v>
      </c>
      <c r="Q21" s="18">
        <f t="shared" ref="Q21:Q54" si="12">K21+N21</f>
        <v>207143000</v>
      </c>
      <c r="R21" s="18">
        <f t="shared" ref="R21:T21" si="13">R22</f>
        <v>0</v>
      </c>
      <c r="S21" s="18">
        <f t="shared" si="13"/>
        <v>0</v>
      </c>
      <c r="T21" s="18">
        <f t="shared" si="13"/>
        <v>0</v>
      </c>
      <c r="U21" s="18">
        <f t="shared" ref="U21:U54" si="14">O21+R21</f>
        <v>198246600</v>
      </c>
      <c r="V21" s="18">
        <f t="shared" ref="V21:V54" si="15">P21+S21</f>
        <v>205202000</v>
      </c>
      <c r="W21" s="18">
        <f t="shared" ref="W21:W54" si="16">Q21+T21</f>
        <v>207143000</v>
      </c>
      <c r="X21" s="18">
        <f t="shared" ref="X21:Z21" si="17">X22</f>
        <v>0</v>
      </c>
      <c r="Y21" s="18">
        <f t="shared" si="17"/>
        <v>0</v>
      </c>
      <c r="Z21" s="18">
        <f t="shared" si="17"/>
        <v>0</v>
      </c>
      <c r="AA21" s="18">
        <f t="shared" ref="AA21:AA54" si="18">U21+X21</f>
        <v>198246600</v>
      </c>
      <c r="AB21" s="18">
        <f t="shared" ref="AB21:AB54" si="19">V21+Y21</f>
        <v>205202000</v>
      </c>
      <c r="AC21" s="18">
        <f t="shared" ref="AC21:AC54" si="20">W21+Z21</f>
        <v>207143000</v>
      </c>
      <c r="AD21" s="18">
        <f t="shared" ref="AD21:AF21" si="21">AD22</f>
        <v>0</v>
      </c>
      <c r="AE21" s="18">
        <f t="shared" si="21"/>
        <v>0</v>
      </c>
      <c r="AF21" s="18">
        <f t="shared" si="21"/>
        <v>0</v>
      </c>
      <c r="AG21" s="18">
        <f t="shared" ref="AG21:AG54" si="22">AA21+AD21</f>
        <v>198246600</v>
      </c>
      <c r="AH21" s="18">
        <f t="shared" ref="AH21:AH54" si="23">AB21+AE21</f>
        <v>205202000</v>
      </c>
      <c r="AI21" s="18">
        <f t="shared" ref="AI21:AI54" si="24">AC21+AF21</f>
        <v>207143000</v>
      </c>
    </row>
    <row r="22" spans="1:36" x14ac:dyDescent="0.2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6"/>
        <v>198246600</v>
      </c>
      <c r="J22" s="18">
        <f t="shared" si="7"/>
        <v>205202000</v>
      </c>
      <c r="K22" s="18">
        <f t="shared" si="8"/>
        <v>207143000</v>
      </c>
      <c r="L22" s="18"/>
      <c r="M22" s="18"/>
      <c r="N22" s="18"/>
      <c r="O22" s="18">
        <f t="shared" si="10"/>
        <v>198246600</v>
      </c>
      <c r="P22" s="18">
        <f t="shared" si="11"/>
        <v>205202000</v>
      </c>
      <c r="Q22" s="18">
        <f t="shared" si="12"/>
        <v>207143000</v>
      </c>
      <c r="R22" s="18"/>
      <c r="S22" s="18"/>
      <c r="T22" s="18"/>
      <c r="U22" s="18">
        <f t="shared" si="14"/>
        <v>198246600</v>
      </c>
      <c r="V22" s="18">
        <f t="shared" si="15"/>
        <v>205202000</v>
      </c>
      <c r="W22" s="18">
        <f t="shared" si="16"/>
        <v>207143000</v>
      </c>
      <c r="X22" s="18"/>
      <c r="Y22" s="18"/>
      <c r="Z22" s="18"/>
      <c r="AA22" s="18">
        <f t="shared" si="18"/>
        <v>198246600</v>
      </c>
      <c r="AB22" s="18">
        <f t="shared" si="19"/>
        <v>205202000</v>
      </c>
      <c r="AC22" s="18">
        <f t="shared" si="20"/>
        <v>207143000</v>
      </c>
      <c r="AD22" s="18"/>
      <c r="AE22" s="18"/>
      <c r="AF22" s="18"/>
      <c r="AG22" s="18">
        <f t="shared" si="22"/>
        <v>198246600</v>
      </c>
      <c r="AH22" s="18">
        <f t="shared" si="23"/>
        <v>205202000</v>
      </c>
      <c r="AI22" s="18">
        <f t="shared" si="24"/>
        <v>207143000</v>
      </c>
    </row>
    <row r="23" spans="1:36" ht="29.25" customHeight="1" x14ac:dyDescent="0.2">
      <c r="A23" s="20" t="s">
        <v>16</v>
      </c>
      <c r="B23" s="17" t="s">
        <v>17</v>
      </c>
      <c r="C23" s="18">
        <f>C24</f>
        <v>18925493</v>
      </c>
      <c r="D23" s="18">
        <f t="shared" ref="D23:H23" si="25">D24</f>
        <v>19350300</v>
      </c>
      <c r="E23" s="18">
        <f t="shared" si="25"/>
        <v>19837000</v>
      </c>
      <c r="F23" s="18">
        <f t="shared" si="25"/>
        <v>0</v>
      </c>
      <c r="G23" s="18">
        <f t="shared" si="25"/>
        <v>0</v>
      </c>
      <c r="H23" s="18">
        <f t="shared" si="25"/>
        <v>0</v>
      </c>
      <c r="I23" s="18">
        <f t="shared" si="6"/>
        <v>18925493</v>
      </c>
      <c r="J23" s="18">
        <f t="shared" si="7"/>
        <v>19350300</v>
      </c>
      <c r="K23" s="18">
        <f t="shared" si="8"/>
        <v>19837000</v>
      </c>
      <c r="L23" s="18">
        <f t="shared" ref="L23:N23" si="26">L24</f>
        <v>0</v>
      </c>
      <c r="M23" s="18">
        <f t="shared" si="26"/>
        <v>0</v>
      </c>
      <c r="N23" s="18">
        <f t="shared" si="26"/>
        <v>0</v>
      </c>
      <c r="O23" s="18">
        <f t="shared" si="10"/>
        <v>18925493</v>
      </c>
      <c r="P23" s="18">
        <f t="shared" si="11"/>
        <v>19350300</v>
      </c>
      <c r="Q23" s="18">
        <f t="shared" si="12"/>
        <v>19837000</v>
      </c>
      <c r="R23" s="18">
        <f t="shared" ref="R23:T23" si="27">R24</f>
        <v>0</v>
      </c>
      <c r="S23" s="18">
        <f t="shared" si="27"/>
        <v>0</v>
      </c>
      <c r="T23" s="18">
        <f t="shared" si="27"/>
        <v>0</v>
      </c>
      <c r="U23" s="18">
        <f t="shared" si="14"/>
        <v>18925493</v>
      </c>
      <c r="V23" s="18">
        <f t="shared" si="15"/>
        <v>19350300</v>
      </c>
      <c r="W23" s="18">
        <f t="shared" si="16"/>
        <v>19837000</v>
      </c>
      <c r="X23" s="18">
        <f t="shared" ref="X23:Z23" si="28">X24</f>
        <v>0</v>
      </c>
      <c r="Y23" s="18">
        <f t="shared" si="28"/>
        <v>0</v>
      </c>
      <c r="Z23" s="18">
        <f t="shared" si="28"/>
        <v>0</v>
      </c>
      <c r="AA23" s="18">
        <f t="shared" si="18"/>
        <v>18925493</v>
      </c>
      <c r="AB23" s="18">
        <f t="shared" si="19"/>
        <v>19350300</v>
      </c>
      <c r="AC23" s="18">
        <f t="shared" si="20"/>
        <v>19837000</v>
      </c>
      <c r="AD23" s="18">
        <f t="shared" ref="AD23:AF23" si="29">AD24</f>
        <v>0</v>
      </c>
      <c r="AE23" s="18">
        <f t="shared" si="29"/>
        <v>0</v>
      </c>
      <c r="AF23" s="18">
        <f t="shared" si="29"/>
        <v>0</v>
      </c>
      <c r="AG23" s="18">
        <f t="shared" si="22"/>
        <v>18925493</v>
      </c>
      <c r="AH23" s="18">
        <f t="shared" si="23"/>
        <v>19350300</v>
      </c>
      <c r="AI23" s="18">
        <f t="shared" si="24"/>
        <v>19837000</v>
      </c>
    </row>
    <row r="24" spans="1:36" ht="25.5" x14ac:dyDescent="0.2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6"/>
        <v>18925493</v>
      </c>
      <c r="J24" s="18">
        <f t="shared" si="7"/>
        <v>19350300</v>
      </c>
      <c r="K24" s="18">
        <f t="shared" si="8"/>
        <v>19837000</v>
      </c>
      <c r="L24" s="18"/>
      <c r="M24" s="18"/>
      <c r="N24" s="18"/>
      <c r="O24" s="18">
        <f t="shared" si="10"/>
        <v>18925493</v>
      </c>
      <c r="P24" s="18">
        <f t="shared" si="11"/>
        <v>19350300</v>
      </c>
      <c r="Q24" s="18">
        <f t="shared" si="12"/>
        <v>19837000</v>
      </c>
      <c r="R24" s="18"/>
      <c r="S24" s="18"/>
      <c r="T24" s="18"/>
      <c r="U24" s="18">
        <f t="shared" si="14"/>
        <v>18925493</v>
      </c>
      <c r="V24" s="18">
        <f t="shared" si="15"/>
        <v>19350300</v>
      </c>
      <c r="W24" s="18">
        <f t="shared" si="16"/>
        <v>19837000</v>
      </c>
      <c r="X24" s="18"/>
      <c r="Y24" s="18"/>
      <c r="Z24" s="18"/>
      <c r="AA24" s="18">
        <f t="shared" si="18"/>
        <v>18925493</v>
      </c>
      <c r="AB24" s="18">
        <f t="shared" si="19"/>
        <v>19350300</v>
      </c>
      <c r="AC24" s="18">
        <f t="shared" si="20"/>
        <v>19837000</v>
      </c>
      <c r="AD24" s="18"/>
      <c r="AE24" s="18"/>
      <c r="AF24" s="18"/>
      <c r="AG24" s="18">
        <f t="shared" si="22"/>
        <v>18925493</v>
      </c>
      <c r="AH24" s="18">
        <f t="shared" si="23"/>
        <v>19350300</v>
      </c>
      <c r="AI24" s="18">
        <f t="shared" si="24"/>
        <v>19837000</v>
      </c>
    </row>
    <row r="25" spans="1:36" ht="18.75" customHeight="1" x14ac:dyDescent="0.2">
      <c r="A25" s="20" t="s">
        <v>20</v>
      </c>
      <c r="B25" s="17" t="s">
        <v>21</v>
      </c>
      <c r="C25" s="18">
        <f>SUM(C26:C29)</f>
        <v>32140200</v>
      </c>
      <c r="D25" s="18">
        <f t="shared" ref="D25:H25" si="30">SUM(D26:D29)</f>
        <v>33792200</v>
      </c>
      <c r="E25" s="18">
        <f t="shared" si="30"/>
        <v>35529200</v>
      </c>
      <c r="F25" s="18">
        <f t="shared" si="30"/>
        <v>0</v>
      </c>
      <c r="G25" s="18">
        <f t="shared" si="30"/>
        <v>0</v>
      </c>
      <c r="H25" s="18">
        <f t="shared" si="30"/>
        <v>0</v>
      </c>
      <c r="I25" s="18">
        <f t="shared" si="6"/>
        <v>32140200</v>
      </c>
      <c r="J25" s="18">
        <f t="shared" si="7"/>
        <v>33792200</v>
      </c>
      <c r="K25" s="18">
        <f t="shared" si="8"/>
        <v>35529200</v>
      </c>
      <c r="L25" s="18">
        <f t="shared" ref="L25:N25" si="31">SUM(L26:L29)</f>
        <v>0</v>
      </c>
      <c r="M25" s="18">
        <f t="shared" si="31"/>
        <v>0</v>
      </c>
      <c r="N25" s="18">
        <f t="shared" si="31"/>
        <v>0</v>
      </c>
      <c r="O25" s="18">
        <f t="shared" si="10"/>
        <v>32140200</v>
      </c>
      <c r="P25" s="18">
        <f t="shared" si="11"/>
        <v>33792200</v>
      </c>
      <c r="Q25" s="18">
        <f t="shared" si="12"/>
        <v>35529200</v>
      </c>
      <c r="R25" s="18">
        <f t="shared" ref="R25:T25" si="32">SUM(R26:R29)</f>
        <v>0</v>
      </c>
      <c r="S25" s="18">
        <f t="shared" si="32"/>
        <v>0</v>
      </c>
      <c r="T25" s="18">
        <f t="shared" si="32"/>
        <v>0</v>
      </c>
      <c r="U25" s="18">
        <f t="shared" si="14"/>
        <v>32140200</v>
      </c>
      <c r="V25" s="18">
        <f t="shared" si="15"/>
        <v>33792200</v>
      </c>
      <c r="W25" s="18">
        <f t="shared" si="16"/>
        <v>35529200</v>
      </c>
      <c r="X25" s="18">
        <f t="shared" ref="X25:Z25" si="33">SUM(X26:X29)</f>
        <v>0</v>
      </c>
      <c r="Y25" s="18">
        <f t="shared" si="33"/>
        <v>0</v>
      </c>
      <c r="Z25" s="18">
        <f t="shared" si="33"/>
        <v>0</v>
      </c>
      <c r="AA25" s="18">
        <f t="shared" si="18"/>
        <v>32140200</v>
      </c>
      <c r="AB25" s="18">
        <f t="shared" si="19"/>
        <v>33792200</v>
      </c>
      <c r="AC25" s="18">
        <f t="shared" si="20"/>
        <v>35529200</v>
      </c>
      <c r="AD25" s="18">
        <f t="shared" ref="AD25:AF25" si="34">SUM(AD26:AD29)</f>
        <v>0</v>
      </c>
      <c r="AE25" s="18">
        <f t="shared" si="34"/>
        <v>0</v>
      </c>
      <c r="AF25" s="18">
        <f t="shared" si="34"/>
        <v>0</v>
      </c>
      <c r="AG25" s="18">
        <f t="shared" si="22"/>
        <v>32140200</v>
      </c>
      <c r="AH25" s="18">
        <f t="shared" si="23"/>
        <v>33792200</v>
      </c>
      <c r="AI25" s="18">
        <f t="shared" si="24"/>
        <v>35529200</v>
      </c>
    </row>
    <row r="26" spans="1:36" x14ac:dyDescent="0.2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6"/>
        <v>3786000</v>
      </c>
      <c r="J26" s="18">
        <f t="shared" si="7"/>
        <v>3980600</v>
      </c>
      <c r="K26" s="18">
        <f t="shared" si="8"/>
        <v>4185200</v>
      </c>
      <c r="L26" s="18"/>
      <c r="M26" s="18"/>
      <c r="N26" s="18"/>
      <c r="O26" s="18">
        <f t="shared" si="10"/>
        <v>3786000</v>
      </c>
      <c r="P26" s="18">
        <f t="shared" si="11"/>
        <v>3980600</v>
      </c>
      <c r="Q26" s="18">
        <f t="shared" si="12"/>
        <v>4185200</v>
      </c>
      <c r="R26" s="18"/>
      <c r="S26" s="18"/>
      <c r="T26" s="18"/>
      <c r="U26" s="18">
        <f t="shared" si="14"/>
        <v>3786000</v>
      </c>
      <c r="V26" s="18">
        <f t="shared" si="15"/>
        <v>3980600</v>
      </c>
      <c r="W26" s="18">
        <f t="shared" si="16"/>
        <v>4185200</v>
      </c>
      <c r="X26" s="18"/>
      <c r="Y26" s="18"/>
      <c r="Z26" s="18"/>
      <c r="AA26" s="18">
        <f t="shared" si="18"/>
        <v>3786000</v>
      </c>
      <c r="AB26" s="18">
        <f t="shared" si="19"/>
        <v>3980600</v>
      </c>
      <c r="AC26" s="18">
        <f t="shared" si="20"/>
        <v>4185200</v>
      </c>
      <c r="AD26" s="18"/>
      <c r="AE26" s="18"/>
      <c r="AF26" s="18"/>
      <c r="AG26" s="18">
        <f t="shared" si="22"/>
        <v>3786000</v>
      </c>
      <c r="AH26" s="18">
        <f t="shared" si="23"/>
        <v>3980600</v>
      </c>
      <c r="AI26" s="18">
        <f t="shared" si="24"/>
        <v>4185200</v>
      </c>
    </row>
    <row r="27" spans="1:36" hidden="1" x14ac:dyDescent="0.2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6"/>
        <v>0</v>
      </c>
      <c r="J27" s="18">
        <f t="shared" si="7"/>
        <v>0</v>
      </c>
      <c r="K27" s="18">
        <f t="shared" si="8"/>
        <v>0</v>
      </c>
      <c r="L27" s="18"/>
      <c r="M27" s="18"/>
      <c r="N27" s="18"/>
      <c r="O27" s="18">
        <f t="shared" si="10"/>
        <v>0</v>
      </c>
      <c r="P27" s="18">
        <f t="shared" si="11"/>
        <v>0</v>
      </c>
      <c r="Q27" s="18">
        <f t="shared" si="12"/>
        <v>0</v>
      </c>
      <c r="R27" s="18"/>
      <c r="S27" s="18"/>
      <c r="T27" s="18"/>
      <c r="U27" s="18">
        <f t="shared" si="14"/>
        <v>0</v>
      </c>
      <c r="V27" s="18">
        <f t="shared" si="15"/>
        <v>0</v>
      </c>
      <c r="W27" s="18">
        <f t="shared" si="16"/>
        <v>0</v>
      </c>
      <c r="X27" s="18"/>
      <c r="Y27" s="18"/>
      <c r="Z27" s="18"/>
      <c r="AA27" s="18">
        <f t="shared" si="18"/>
        <v>0</v>
      </c>
      <c r="AB27" s="18">
        <f t="shared" si="19"/>
        <v>0</v>
      </c>
      <c r="AC27" s="18">
        <f t="shared" si="20"/>
        <v>0</v>
      </c>
      <c r="AD27" s="18"/>
      <c r="AE27" s="18"/>
      <c r="AF27" s="18"/>
      <c r="AG27" s="18">
        <f t="shared" si="22"/>
        <v>0</v>
      </c>
      <c r="AH27" s="18">
        <f t="shared" si="23"/>
        <v>0</v>
      </c>
      <c r="AI27" s="18">
        <f t="shared" si="24"/>
        <v>0</v>
      </c>
    </row>
    <row r="28" spans="1:36" x14ac:dyDescent="0.2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6"/>
        <v>27002200</v>
      </c>
      <c r="J28" s="18">
        <f t="shared" si="7"/>
        <v>28390100</v>
      </c>
      <c r="K28" s="18">
        <f t="shared" si="8"/>
        <v>29849400</v>
      </c>
      <c r="L28" s="18"/>
      <c r="M28" s="18"/>
      <c r="N28" s="18"/>
      <c r="O28" s="18">
        <f t="shared" si="10"/>
        <v>27002200</v>
      </c>
      <c r="P28" s="18">
        <f t="shared" si="11"/>
        <v>28390100</v>
      </c>
      <c r="Q28" s="18">
        <f t="shared" si="12"/>
        <v>29849400</v>
      </c>
      <c r="R28" s="18"/>
      <c r="S28" s="18"/>
      <c r="T28" s="18"/>
      <c r="U28" s="18">
        <f t="shared" si="14"/>
        <v>27002200</v>
      </c>
      <c r="V28" s="18">
        <f t="shared" si="15"/>
        <v>28390100</v>
      </c>
      <c r="W28" s="18">
        <f t="shared" si="16"/>
        <v>29849400</v>
      </c>
      <c r="X28" s="18"/>
      <c r="Y28" s="18"/>
      <c r="Z28" s="18"/>
      <c r="AA28" s="18">
        <f t="shared" si="18"/>
        <v>27002200</v>
      </c>
      <c r="AB28" s="18">
        <f t="shared" si="19"/>
        <v>28390100</v>
      </c>
      <c r="AC28" s="18">
        <f t="shared" si="20"/>
        <v>29849400</v>
      </c>
      <c r="AD28" s="18"/>
      <c r="AE28" s="18"/>
      <c r="AF28" s="18"/>
      <c r="AG28" s="18">
        <f t="shared" si="22"/>
        <v>27002200</v>
      </c>
      <c r="AH28" s="18">
        <f t="shared" si="23"/>
        <v>28390100</v>
      </c>
      <c r="AI28" s="18">
        <f t="shared" si="24"/>
        <v>29849400</v>
      </c>
    </row>
    <row r="29" spans="1:36" x14ac:dyDescent="0.2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6"/>
        <v>1352000</v>
      </c>
      <c r="J29" s="18">
        <f t="shared" si="7"/>
        <v>1421500</v>
      </c>
      <c r="K29" s="18">
        <f t="shared" si="8"/>
        <v>1494600</v>
      </c>
      <c r="L29" s="18"/>
      <c r="M29" s="18"/>
      <c r="N29" s="18"/>
      <c r="O29" s="18">
        <f t="shared" si="10"/>
        <v>1352000</v>
      </c>
      <c r="P29" s="18">
        <f t="shared" si="11"/>
        <v>1421500</v>
      </c>
      <c r="Q29" s="18">
        <f t="shared" si="12"/>
        <v>1494600</v>
      </c>
      <c r="R29" s="18"/>
      <c r="S29" s="18"/>
      <c r="T29" s="18"/>
      <c r="U29" s="18">
        <f t="shared" si="14"/>
        <v>1352000</v>
      </c>
      <c r="V29" s="18">
        <f t="shared" si="15"/>
        <v>1421500</v>
      </c>
      <c r="W29" s="18">
        <f t="shared" si="16"/>
        <v>1494600</v>
      </c>
      <c r="X29" s="18"/>
      <c r="Y29" s="18"/>
      <c r="Z29" s="18"/>
      <c r="AA29" s="18">
        <f t="shared" si="18"/>
        <v>1352000</v>
      </c>
      <c r="AB29" s="18">
        <f t="shared" si="19"/>
        <v>1421500</v>
      </c>
      <c r="AC29" s="18">
        <f t="shared" si="20"/>
        <v>1494600</v>
      </c>
      <c r="AD29" s="18"/>
      <c r="AE29" s="18"/>
      <c r="AF29" s="18"/>
      <c r="AG29" s="18">
        <f t="shared" si="22"/>
        <v>1352000</v>
      </c>
      <c r="AH29" s="18">
        <f t="shared" si="23"/>
        <v>1421500</v>
      </c>
      <c r="AI29" s="18">
        <f t="shared" si="24"/>
        <v>1494600</v>
      </c>
    </row>
    <row r="30" spans="1:36" ht="18.75" customHeight="1" x14ac:dyDescent="0.2">
      <c r="A30" s="20" t="s">
        <v>30</v>
      </c>
      <c r="B30" s="17" t="s">
        <v>31</v>
      </c>
      <c r="C30" s="18">
        <f>SUM(C31:C33)</f>
        <v>11164066</v>
      </c>
      <c r="D30" s="18">
        <f t="shared" ref="D30:H30" si="35">SUM(D31:D33)</f>
        <v>11162000</v>
      </c>
      <c r="E30" s="18">
        <f t="shared" si="35"/>
        <v>11272000</v>
      </c>
      <c r="F30" s="18">
        <f t="shared" si="35"/>
        <v>0</v>
      </c>
      <c r="G30" s="18">
        <f t="shared" si="35"/>
        <v>0</v>
      </c>
      <c r="H30" s="18">
        <f t="shared" si="35"/>
        <v>0</v>
      </c>
      <c r="I30" s="18">
        <f t="shared" si="6"/>
        <v>11164066</v>
      </c>
      <c r="J30" s="18">
        <f t="shared" si="7"/>
        <v>11162000</v>
      </c>
      <c r="K30" s="18">
        <f t="shared" si="8"/>
        <v>11272000</v>
      </c>
      <c r="L30" s="18">
        <f t="shared" ref="L30:N30" si="36">SUM(L31:L33)</f>
        <v>0</v>
      </c>
      <c r="M30" s="18">
        <f t="shared" si="36"/>
        <v>0</v>
      </c>
      <c r="N30" s="18">
        <f t="shared" si="36"/>
        <v>0</v>
      </c>
      <c r="O30" s="18">
        <f t="shared" si="10"/>
        <v>11164066</v>
      </c>
      <c r="P30" s="18">
        <f t="shared" si="11"/>
        <v>11162000</v>
      </c>
      <c r="Q30" s="18">
        <f t="shared" si="12"/>
        <v>11272000</v>
      </c>
      <c r="R30" s="18">
        <f t="shared" ref="R30:T30" si="37">SUM(R31:R33)</f>
        <v>0</v>
      </c>
      <c r="S30" s="18">
        <f t="shared" si="37"/>
        <v>0</v>
      </c>
      <c r="T30" s="18">
        <f t="shared" si="37"/>
        <v>0</v>
      </c>
      <c r="U30" s="18">
        <f t="shared" si="14"/>
        <v>11164066</v>
      </c>
      <c r="V30" s="18">
        <f t="shared" si="15"/>
        <v>11162000</v>
      </c>
      <c r="W30" s="18">
        <f t="shared" si="16"/>
        <v>11272000</v>
      </c>
      <c r="X30" s="18">
        <f t="shared" ref="X30:Z30" si="38">SUM(X31:X33)</f>
        <v>0</v>
      </c>
      <c r="Y30" s="18">
        <f t="shared" si="38"/>
        <v>0</v>
      </c>
      <c r="Z30" s="18">
        <f t="shared" si="38"/>
        <v>0</v>
      </c>
      <c r="AA30" s="18">
        <f t="shared" si="18"/>
        <v>11164066</v>
      </c>
      <c r="AB30" s="18">
        <f t="shared" si="19"/>
        <v>11162000</v>
      </c>
      <c r="AC30" s="18">
        <f t="shared" si="20"/>
        <v>11272000</v>
      </c>
      <c r="AD30" s="18">
        <f t="shared" ref="AD30:AF30" si="39">SUM(AD31:AD33)</f>
        <v>0</v>
      </c>
      <c r="AE30" s="18">
        <f t="shared" si="39"/>
        <v>0</v>
      </c>
      <c r="AF30" s="18">
        <f t="shared" si="39"/>
        <v>0</v>
      </c>
      <c r="AG30" s="18">
        <f t="shared" si="22"/>
        <v>11164066</v>
      </c>
      <c r="AH30" s="18">
        <f t="shared" si="23"/>
        <v>11162000</v>
      </c>
      <c r="AI30" s="18">
        <f t="shared" si="24"/>
        <v>11272000</v>
      </c>
    </row>
    <row r="31" spans="1:36" x14ac:dyDescent="0.2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6"/>
        <v>2064000</v>
      </c>
      <c r="J31" s="18">
        <f t="shared" si="7"/>
        <v>2088000</v>
      </c>
      <c r="K31" s="18">
        <f t="shared" si="8"/>
        <v>2113000</v>
      </c>
      <c r="L31" s="18"/>
      <c r="M31" s="18"/>
      <c r="N31" s="18"/>
      <c r="O31" s="18">
        <f t="shared" si="10"/>
        <v>2064000</v>
      </c>
      <c r="P31" s="18">
        <f t="shared" si="11"/>
        <v>2088000</v>
      </c>
      <c r="Q31" s="18">
        <f t="shared" si="12"/>
        <v>2113000</v>
      </c>
      <c r="R31" s="18"/>
      <c r="S31" s="18"/>
      <c r="T31" s="18"/>
      <c r="U31" s="18">
        <f t="shared" si="14"/>
        <v>2064000</v>
      </c>
      <c r="V31" s="18">
        <f t="shared" si="15"/>
        <v>2088000</v>
      </c>
      <c r="W31" s="18">
        <f t="shared" si="16"/>
        <v>2113000</v>
      </c>
      <c r="X31" s="18"/>
      <c r="Y31" s="18"/>
      <c r="Z31" s="18"/>
      <c r="AA31" s="18">
        <f t="shared" si="18"/>
        <v>2064000</v>
      </c>
      <c r="AB31" s="18">
        <f t="shared" si="19"/>
        <v>2088000</v>
      </c>
      <c r="AC31" s="18">
        <f t="shared" si="20"/>
        <v>2113000</v>
      </c>
      <c r="AD31" s="18"/>
      <c r="AE31" s="18"/>
      <c r="AF31" s="18"/>
      <c r="AG31" s="18">
        <f t="shared" si="22"/>
        <v>2064000</v>
      </c>
      <c r="AH31" s="18">
        <f t="shared" si="23"/>
        <v>2088000</v>
      </c>
      <c r="AI31" s="18">
        <f t="shared" si="24"/>
        <v>2113000</v>
      </c>
    </row>
    <row r="32" spans="1:36" x14ac:dyDescent="0.2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6"/>
        <v>7676066</v>
      </c>
      <c r="J32" s="18">
        <f t="shared" si="7"/>
        <v>7568000</v>
      </c>
      <c r="K32" s="18">
        <f t="shared" si="8"/>
        <v>7581000</v>
      </c>
      <c r="L32" s="18"/>
      <c r="M32" s="18"/>
      <c r="N32" s="18"/>
      <c r="O32" s="18">
        <f t="shared" si="10"/>
        <v>7676066</v>
      </c>
      <c r="P32" s="18">
        <f t="shared" si="11"/>
        <v>7568000</v>
      </c>
      <c r="Q32" s="18">
        <f t="shared" si="12"/>
        <v>7581000</v>
      </c>
      <c r="R32" s="18"/>
      <c r="S32" s="18"/>
      <c r="T32" s="18"/>
      <c r="U32" s="18">
        <f t="shared" si="14"/>
        <v>7676066</v>
      </c>
      <c r="V32" s="18">
        <f t="shared" si="15"/>
        <v>7568000</v>
      </c>
      <c r="W32" s="18">
        <f t="shared" si="16"/>
        <v>7581000</v>
      </c>
      <c r="X32" s="18"/>
      <c r="Y32" s="18"/>
      <c r="Z32" s="18"/>
      <c r="AA32" s="18">
        <f t="shared" si="18"/>
        <v>7676066</v>
      </c>
      <c r="AB32" s="18">
        <f t="shared" si="19"/>
        <v>7568000</v>
      </c>
      <c r="AC32" s="18">
        <f t="shared" si="20"/>
        <v>7581000</v>
      </c>
      <c r="AD32" s="18"/>
      <c r="AE32" s="18"/>
      <c r="AF32" s="18"/>
      <c r="AG32" s="18">
        <f t="shared" si="22"/>
        <v>7676066</v>
      </c>
      <c r="AH32" s="18">
        <f t="shared" si="23"/>
        <v>7568000</v>
      </c>
      <c r="AI32" s="18">
        <f t="shared" si="24"/>
        <v>7581000</v>
      </c>
    </row>
    <row r="33" spans="1:35" x14ac:dyDescent="0.2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6"/>
        <v>1424000</v>
      </c>
      <c r="J33" s="18">
        <f t="shared" si="7"/>
        <v>1506000</v>
      </c>
      <c r="K33" s="18">
        <f t="shared" si="8"/>
        <v>1578000</v>
      </c>
      <c r="L33" s="18"/>
      <c r="M33" s="18"/>
      <c r="N33" s="18"/>
      <c r="O33" s="18">
        <f t="shared" si="10"/>
        <v>1424000</v>
      </c>
      <c r="P33" s="18">
        <f t="shared" si="11"/>
        <v>1506000</v>
      </c>
      <c r="Q33" s="18">
        <f t="shared" si="12"/>
        <v>1578000</v>
      </c>
      <c r="R33" s="18"/>
      <c r="S33" s="18"/>
      <c r="T33" s="18"/>
      <c r="U33" s="18">
        <f t="shared" si="14"/>
        <v>1424000</v>
      </c>
      <c r="V33" s="18">
        <f t="shared" si="15"/>
        <v>1506000</v>
      </c>
      <c r="W33" s="18">
        <f t="shared" si="16"/>
        <v>1578000</v>
      </c>
      <c r="X33" s="18"/>
      <c r="Y33" s="18"/>
      <c r="Z33" s="18"/>
      <c r="AA33" s="18">
        <f t="shared" si="18"/>
        <v>1424000</v>
      </c>
      <c r="AB33" s="18">
        <f t="shared" si="19"/>
        <v>1506000</v>
      </c>
      <c r="AC33" s="18">
        <f t="shared" si="20"/>
        <v>1578000</v>
      </c>
      <c r="AD33" s="18"/>
      <c r="AE33" s="18"/>
      <c r="AF33" s="18"/>
      <c r="AG33" s="18">
        <f t="shared" si="22"/>
        <v>1424000</v>
      </c>
      <c r="AH33" s="18">
        <f t="shared" si="23"/>
        <v>1506000</v>
      </c>
      <c r="AI33" s="18">
        <f t="shared" si="24"/>
        <v>1578000</v>
      </c>
    </row>
    <row r="34" spans="1:35" ht="18.75" customHeight="1" x14ac:dyDescent="0.2">
      <c r="A34" s="20" t="s">
        <v>38</v>
      </c>
      <c r="B34" s="17" t="s">
        <v>39</v>
      </c>
      <c r="C34" s="18">
        <f>SUM(C35:C37)</f>
        <v>1318000</v>
      </c>
      <c r="D34" s="18">
        <f t="shared" ref="D34:H34" si="40">SUM(D35:D37)</f>
        <v>1325000</v>
      </c>
      <c r="E34" s="18">
        <f t="shared" si="40"/>
        <v>1325000</v>
      </c>
      <c r="F34" s="18">
        <f t="shared" si="40"/>
        <v>0</v>
      </c>
      <c r="G34" s="18">
        <f t="shared" si="40"/>
        <v>0</v>
      </c>
      <c r="H34" s="18">
        <f t="shared" si="40"/>
        <v>0</v>
      </c>
      <c r="I34" s="18">
        <f t="shared" si="6"/>
        <v>1318000</v>
      </c>
      <c r="J34" s="18">
        <f t="shared" si="7"/>
        <v>1325000</v>
      </c>
      <c r="K34" s="18">
        <f t="shared" si="8"/>
        <v>1325000</v>
      </c>
      <c r="L34" s="18">
        <f t="shared" ref="L34:N34" si="41">SUM(L35:L37)</f>
        <v>0</v>
      </c>
      <c r="M34" s="18">
        <f t="shared" si="41"/>
        <v>0</v>
      </c>
      <c r="N34" s="18">
        <f t="shared" si="41"/>
        <v>0</v>
      </c>
      <c r="O34" s="18">
        <f t="shared" si="10"/>
        <v>1318000</v>
      </c>
      <c r="P34" s="18">
        <f t="shared" si="11"/>
        <v>1325000</v>
      </c>
      <c r="Q34" s="18">
        <f t="shared" si="12"/>
        <v>1325000</v>
      </c>
      <c r="R34" s="18">
        <f t="shared" ref="R34:T34" si="42">SUM(R35:R37)</f>
        <v>0</v>
      </c>
      <c r="S34" s="18">
        <f t="shared" si="42"/>
        <v>0</v>
      </c>
      <c r="T34" s="18">
        <f t="shared" si="42"/>
        <v>0</v>
      </c>
      <c r="U34" s="18">
        <f t="shared" si="14"/>
        <v>1318000</v>
      </c>
      <c r="V34" s="18">
        <f t="shared" si="15"/>
        <v>1325000</v>
      </c>
      <c r="W34" s="18">
        <f t="shared" si="16"/>
        <v>1325000</v>
      </c>
      <c r="X34" s="18">
        <f t="shared" ref="X34:Z34" si="43">SUM(X35:X37)</f>
        <v>0</v>
      </c>
      <c r="Y34" s="18">
        <f t="shared" si="43"/>
        <v>0</v>
      </c>
      <c r="Z34" s="18">
        <f t="shared" si="43"/>
        <v>0</v>
      </c>
      <c r="AA34" s="18">
        <f t="shared" si="18"/>
        <v>1318000</v>
      </c>
      <c r="AB34" s="18">
        <f t="shared" si="19"/>
        <v>1325000</v>
      </c>
      <c r="AC34" s="18">
        <f t="shared" si="20"/>
        <v>1325000</v>
      </c>
      <c r="AD34" s="18">
        <f t="shared" ref="AD34:AF34" si="44">SUM(AD35:AD37)</f>
        <v>0</v>
      </c>
      <c r="AE34" s="18">
        <f t="shared" si="44"/>
        <v>0</v>
      </c>
      <c r="AF34" s="18">
        <f t="shared" si="44"/>
        <v>0</v>
      </c>
      <c r="AG34" s="18">
        <f t="shared" si="22"/>
        <v>1318000</v>
      </c>
      <c r="AH34" s="18">
        <f t="shared" si="23"/>
        <v>1325000</v>
      </c>
      <c r="AI34" s="18">
        <f t="shared" si="24"/>
        <v>1325000</v>
      </c>
    </row>
    <row r="35" spans="1:35" ht="25.5" x14ac:dyDescent="0.2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6"/>
        <v>550000</v>
      </c>
      <c r="J35" s="21">
        <f t="shared" si="7"/>
        <v>550000</v>
      </c>
      <c r="K35" s="21">
        <f t="shared" si="8"/>
        <v>550000</v>
      </c>
      <c r="L35" s="21"/>
      <c r="M35" s="21"/>
      <c r="N35" s="21"/>
      <c r="O35" s="21">
        <f t="shared" si="10"/>
        <v>550000</v>
      </c>
      <c r="P35" s="21">
        <f t="shared" si="11"/>
        <v>550000</v>
      </c>
      <c r="Q35" s="21">
        <f t="shared" si="12"/>
        <v>550000</v>
      </c>
      <c r="R35" s="21"/>
      <c r="S35" s="21"/>
      <c r="T35" s="21"/>
      <c r="U35" s="21">
        <f t="shared" si="14"/>
        <v>550000</v>
      </c>
      <c r="V35" s="21">
        <f t="shared" si="15"/>
        <v>550000</v>
      </c>
      <c r="W35" s="21">
        <f t="shared" si="16"/>
        <v>550000</v>
      </c>
      <c r="X35" s="21"/>
      <c r="Y35" s="21"/>
      <c r="Z35" s="21"/>
      <c r="AA35" s="21">
        <f t="shared" si="18"/>
        <v>550000</v>
      </c>
      <c r="AB35" s="21">
        <f t="shared" si="19"/>
        <v>550000</v>
      </c>
      <c r="AC35" s="21">
        <f t="shared" si="20"/>
        <v>550000</v>
      </c>
      <c r="AD35" s="21"/>
      <c r="AE35" s="21"/>
      <c r="AF35" s="21"/>
      <c r="AG35" s="21">
        <f t="shared" si="22"/>
        <v>550000</v>
      </c>
      <c r="AH35" s="21">
        <f t="shared" si="23"/>
        <v>550000</v>
      </c>
      <c r="AI35" s="21">
        <f t="shared" si="24"/>
        <v>550000</v>
      </c>
    </row>
    <row r="36" spans="1:35" ht="31.5" customHeight="1" x14ac:dyDescent="0.2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6"/>
        <v>735000</v>
      </c>
      <c r="J36" s="21">
        <f t="shared" si="7"/>
        <v>735000</v>
      </c>
      <c r="K36" s="21">
        <f t="shared" si="8"/>
        <v>735000</v>
      </c>
      <c r="L36" s="21">
        <v>-702000</v>
      </c>
      <c r="M36" s="21">
        <v>-695000</v>
      </c>
      <c r="N36" s="21">
        <v>-695000</v>
      </c>
      <c r="O36" s="21">
        <f t="shared" si="10"/>
        <v>33000</v>
      </c>
      <c r="P36" s="21">
        <f t="shared" si="11"/>
        <v>40000</v>
      </c>
      <c r="Q36" s="21">
        <f t="shared" si="12"/>
        <v>40000</v>
      </c>
      <c r="R36" s="21"/>
      <c r="S36" s="21"/>
      <c r="T36" s="21"/>
      <c r="U36" s="21">
        <f t="shared" si="14"/>
        <v>33000</v>
      </c>
      <c r="V36" s="21">
        <f t="shared" si="15"/>
        <v>40000</v>
      </c>
      <c r="W36" s="21">
        <f t="shared" si="16"/>
        <v>40000</v>
      </c>
      <c r="X36" s="21"/>
      <c r="Y36" s="21"/>
      <c r="Z36" s="21"/>
      <c r="AA36" s="21">
        <f t="shared" si="18"/>
        <v>33000</v>
      </c>
      <c r="AB36" s="21">
        <f t="shared" si="19"/>
        <v>40000</v>
      </c>
      <c r="AC36" s="21">
        <f t="shared" si="20"/>
        <v>40000</v>
      </c>
      <c r="AD36" s="21"/>
      <c r="AE36" s="21"/>
      <c r="AF36" s="21"/>
      <c r="AG36" s="21">
        <f t="shared" si="22"/>
        <v>33000</v>
      </c>
      <c r="AH36" s="21">
        <f t="shared" si="23"/>
        <v>40000</v>
      </c>
      <c r="AI36" s="21">
        <f t="shared" si="24"/>
        <v>40000</v>
      </c>
    </row>
    <row r="37" spans="1:35" ht="25.5" x14ac:dyDescent="0.2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6"/>
        <v>33000</v>
      </c>
      <c r="J37" s="21">
        <f t="shared" si="7"/>
        <v>40000</v>
      </c>
      <c r="K37" s="21">
        <f t="shared" si="8"/>
        <v>40000</v>
      </c>
      <c r="L37" s="21">
        <v>702000</v>
      </c>
      <c r="M37" s="21">
        <v>695000</v>
      </c>
      <c r="N37" s="21">
        <v>695000</v>
      </c>
      <c r="O37" s="21">
        <f t="shared" si="10"/>
        <v>735000</v>
      </c>
      <c r="P37" s="21">
        <f t="shared" si="11"/>
        <v>735000</v>
      </c>
      <c r="Q37" s="21">
        <f t="shared" si="12"/>
        <v>735000</v>
      </c>
      <c r="R37" s="21"/>
      <c r="S37" s="21"/>
      <c r="T37" s="21"/>
      <c r="U37" s="21">
        <f t="shared" si="14"/>
        <v>735000</v>
      </c>
      <c r="V37" s="21">
        <f t="shared" si="15"/>
        <v>735000</v>
      </c>
      <c r="W37" s="21">
        <f t="shared" si="16"/>
        <v>735000</v>
      </c>
      <c r="X37" s="21"/>
      <c r="Y37" s="21"/>
      <c r="Z37" s="21"/>
      <c r="AA37" s="21">
        <f t="shared" si="18"/>
        <v>735000</v>
      </c>
      <c r="AB37" s="21">
        <f t="shared" si="19"/>
        <v>735000</v>
      </c>
      <c r="AC37" s="21">
        <f t="shared" si="20"/>
        <v>735000</v>
      </c>
      <c r="AD37" s="21"/>
      <c r="AE37" s="21"/>
      <c r="AF37" s="21"/>
      <c r="AG37" s="21">
        <f t="shared" si="22"/>
        <v>735000</v>
      </c>
      <c r="AH37" s="21">
        <f t="shared" si="23"/>
        <v>735000</v>
      </c>
      <c r="AI37" s="21">
        <f t="shared" si="24"/>
        <v>735000</v>
      </c>
    </row>
    <row r="38" spans="1:35" ht="25.5" x14ac:dyDescent="0.2">
      <c r="A38" s="16" t="s">
        <v>46</v>
      </c>
      <c r="B38" s="17" t="s">
        <v>47</v>
      </c>
      <c r="C38" s="18">
        <f>SUM(C39:C40)</f>
        <v>7837000</v>
      </c>
      <c r="D38" s="18">
        <f t="shared" ref="D38:H38" si="45">SUM(D39:D40)</f>
        <v>7632000</v>
      </c>
      <c r="E38" s="18">
        <f t="shared" si="45"/>
        <v>7232000</v>
      </c>
      <c r="F38" s="18">
        <f t="shared" si="45"/>
        <v>0</v>
      </c>
      <c r="G38" s="18">
        <f t="shared" si="45"/>
        <v>0</v>
      </c>
      <c r="H38" s="18">
        <f t="shared" si="45"/>
        <v>0</v>
      </c>
      <c r="I38" s="18">
        <f t="shared" si="6"/>
        <v>7837000</v>
      </c>
      <c r="J38" s="18">
        <f t="shared" si="7"/>
        <v>7632000</v>
      </c>
      <c r="K38" s="18">
        <f t="shared" si="8"/>
        <v>7232000</v>
      </c>
      <c r="L38" s="18">
        <f t="shared" ref="L38:N38" si="46">SUM(L39:L40)</f>
        <v>0</v>
      </c>
      <c r="M38" s="18">
        <f t="shared" si="46"/>
        <v>0</v>
      </c>
      <c r="N38" s="18">
        <f t="shared" si="46"/>
        <v>0</v>
      </c>
      <c r="O38" s="18">
        <f t="shared" si="10"/>
        <v>7837000</v>
      </c>
      <c r="P38" s="18">
        <f t="shared" si="11"/>
        <v>7632000</v>
      </c>
      <c r="Q38" s="18">
        <f t="shared" si="12"/>
        <v>7232000</v>
      </c>
      <c r="R38" s="18">
        <f t="shared" ref="R38:T38" si="47">SUM(R39:R40)</f>
        <v>0</v>
      </c>
      <c r="S38" s="18">
        <f t="shared" si="47"/>
        <v>0</v>
      </c>
      <c r="T38" s="18">
        <f t="shared" si="47"/>
        <v>0</v>
      </c>
      <c r="U38" s="18">
        <f t="shared" si="14"/>
        <v>7837000</v>
      </c>
      <c r="V38" s="18">
        <f t="shared" si="15"/>
        <v>7632000</v>
      </c>
      <c r="W38" s="18">
        <f t="shared" si="16"/>
        <v>7232000</v>
      </c>
      <c r="X38" s="18">
        <f t="shared" ref="X38:Z38" si="48">SUM(X39:X40)</f>
        <v>0</v>
      </c>
      <c r="Y38" s="18">
        <f t="shared" si="48"/>
        <v>0</v>
      </c>
      <c r="Z38" s="18">
        <f t="shared" si="48"/>
        <v>0</v>
      </c>
      <c r="AA38" s="18">
        <f t="shared" si="18"/>
        <v>7837000</v>
      </c>
      <c r="AB38" s="18">
        <f t="shared" si="19"/>
        <v>7632000</v>
      </c>
      <c r="AC38" s="18">
        <f t="shared" si="20"/>
        <v>7232000</v>
      </c>
      <c r="AD38" s="18">
        <f t="shared" ref="AD38:AF38" si="49">SUM(AD39:AD40)</f>
        <v>0</v>
      </c>
      <c r="AE38" s="18">
        <f t="shared" si="49"/>
        <v>0</v>
      </c>
      <c r="AF38" s="18">
        <f t="shared" si="49"/>
        <v>0</v>
      </c>
      <c r="AG38" s="18">
        <f t="shared" si="22"/>
        <v>7837000</v>
      </c>
      <c r="AH38" s="18">
        <f t="shared" si="23"/>
        <v>7632000</v>
      </c>
      <c r="AI38" s="18">
        <f t="shared" si="24"/>
        <v>7232000</v>
      </c>
    </row>
    <row r="39" spans="1:35" ht="51" x14ac:dyDescent="0.2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6"/>
        <v>3247000</v>
      </c>
      <c r="J39" s="24">
        <f t="shared" si="7"/>
        <v>3132000</v>
      </c>
      <c r="K39" s="24">
        <f t="shared" si="8"/>
        <v>3132000</v>
      </c>
      <c r="L39" s="24"/>
      <c r="M39" s="24"/>
      <c r="N39" s="24"/>
      <c r="O39" s="24">
        <f t="shared" si="10"/>
        <v>3247000</v>
      </c>
      <c r="P39" s="24">
        <f t="shared" si="11"/>
        <v>3132000</v>
      </c>
      <c r="Q39" s="24">
        <f t="shared" si="12"/>
        <v>3132000</v>
      </c>
      <c r="R39" s="24"/>
      <c r="S39" s="24"/>
      <c r="T39" s="24"/>
      <c r="U39" s="24">
        <f t="shared" si="14"/>
        <v>3247000</v>
      </c>
      <c r="V39" s="24">
        <f t="shared" si="15"/>
        <v>3132000</v>
      </c>
      <c r="W39" s="24">
        <f t="shared" si="16"/>
        <v>3132000</v>
      </c>
      <c r="X39" s="24"/>
      <c r="Y39" s="24"/>
      <c r="Z39" s="24"/>
      <c r="AA39" s="24">
        <f t="shared" si="18"/>
        <v>3247000</v>
      </c>
      <c r="AB39" s="24">
        <f t="shared" si="19"/>
        <v>3132000</v>
      </c>
      <c r="AC39" s="24">
        <f t="shared" si="20"/>
        <v>3132000</v>
      </c>
      <c r="AD39" s="24"/>
      <c r="AE39" s="24"/>
      <c r="AF39" s="24"/>
      <c r="AG39" s="24">
        <f t="shared" si="22"/>
        <v>3247000</v>
      </c>
      <c r="AH39" s="24">
        <f t="shared" si="23"/>
        <v>3132000</v>
      </c>
      <c r="AI39" s="24">
        <f t="shared" si="24"/>
        <v>3132000</v>
      </c>
    </row>
    <row r="40" spans="1:35" ht="51" x14ac:dyDescent="0.2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6"/>
        <v>4590000</v>
      </c>
      <c r="J40" s="24">
        <f t="shared" si="7"/>
        <v>4500000</v>
      </c>
      <c r="K40" s="24">
        <f t="shared" si="8"/>
        <v>4100000</v>
      </c>
      <c r="L40" s="24"/>
      <c r="M40" s="24"/>
      <c r="N40" s="24"/>
      <c r="O40" s="24">
        <f t="shared" si="10"/>
        <v>4590000</v>
      </c>
      <c r="P40" s="24">
        <f t="shared" si="11"/>
        <v>4500000</v>
      </c>
      <c r="Q40" s="24">
        <f t="shared" si="12"/>
        <v>4100000</v>
      </c>
      <c r="R40" s="24"/>
      <c r="S40" s="24"/>
      <c r="T40" s="24"/>
      <c r="U40" s="24">
        <f t="shared" si="14"/>
        <v>4590000</v>
      </c>
      <c r="V40" s="24">
        <f t="shared" si="15"/>
        <v>4500000</v>
      </c>
      <c r="W40" s="24">
        <f t="shared" si="16"/>
        <v>4100000</v>
      </c>
      <c r="X40" s="24"/>
      <c r="Y40" s="24"/>
      <c r="Z40" s="24"/>
      <c r="AA40" s="24">
        <f t="shared" si="18"/>
        <v>4590000</v>
      </c>
      <c r="AB40" s="24">
        <f t="shared" si="19"/>
        <v>4500000</v>
      </c>
      <c r="AC40" s="24">
        <f t="shared" si="20"/>
        <v>4100000</v>
      </c>
      <c r="AD40" s="24"/>
      <c r="AE40" s="24"/>
      <c r="AF40" s="24"/>
      <c r="AG40" s="24">
        <f t="shared" si="22"/>
        <v>4590000</v>
      </c>
      <c r="AH40" s="24">
        <f t="shared" si="23"/>
        <v>4500000</v>
      </c>
      <c r="AI40" s="24">
        <f t="shared" si="24"/>
        <v>4100000</v>
      </c>
    </row>
    <row r="41" spans="1:35" ht="18.75" customHeight="1" x14ac:dyDescent="0.2">
      <c r="A41" s="20" t="s">
        <v>52</v>
      </c>
      <c r="B41" s="17" t="s">
        <v>53</v>
      </c>
      <c r="C41" s="18">
        <f>SUM(C42:C42)</f>
        <v>10474532</v>
      </c>
      <c r="D41" s="18">
        <f t="shared" ref="D41:H41" si="50">SUM(D42:D42)</f>
        <v>10975200</v>
      </c>
      <c r="E41" s="18">
        <f t="shared" si="50"/>
        <v>10975200</v>
      </c>
      <c r="F41" s="18">
        <f t="shared" si="50"/>
        <v>0</v>
      </c>
      <c r="G41" s="18">
        <f t="shared" si="50"/>
        <v>0</v>
      </c>
      <c r="H41" s="18">
        <f t="shared" si="50"/>
        <v>0</v>
      </c>
      <c r="I41" s="18">
        <f t="shared" si="6"/>
        <v>10474532</v>
      </c>
      <c r="J41" s="18">
        <f t="shared" si="7"/>
        <v>10975200</v>
      </c>
      <c r="K41" s="18">
        <f t="shared" si="8"/>
        <v>10975200</v>
      </c>
      <c r="L41" s="18">
        <f t="shared" ref="L41:N41" si="51">SUM(L42:L42)</f>
        <v>0</v>
      </c>
      <c r="M41" s="18">
        <f t="shared" si="51"/>
        <v>0</v>
      </c>
      <c r="N41" s="18">
        <f t="shared" si="51"/>
        <v>0</v>
      </c>
      <c r="O41" s="18">
        <f t="shared" si="10"/>
        <v>10474532</v>
      </c>
      <c r="P41" s="18">
        <f t="shared" si="11"/>
        <v>10975200</v>
      </c>
      <c r="Q41" s="18">
        <f t="shared" si="12"/>
        <v>10975200</v>
      </c>
      <c r="R41" s="18">
        <f t="shared" ref="R41:T41" si="52">SUM(R42:R42)</f>
        <v>0</v>
      </c>
      <c r="S41" s="18">
        <f t="shared" si="52"/>
        <v>0</v>
      </c>
      <c r="T41" s="18">
        <f t="shared" si="52"/>
        <v>0</v>
      </c>
      <c r="U41" s="18">
        <f t="shared" si="14"/>
        <v>10474532</v>
      </c>
      <c r="V41" s="18">
        <f t="shared" si="15"/>
        <v>10975200</v>
      </c>
      <c r="W41" s="18">
        <f t="shared" si="16"/>
        <v>10975200</v>
      </c>
      <c r="X41" s="18">
        <f t="shared" ref="X41:Z41" si="53">SUM(X42:X42)</f>
        <v>0</v>
      </c>
      <c r="Y41" s="18">
        <f t="shared" si="53"/>
        <v>0</v>
      </c>
      <c r="Z41" s="18">
        <f t="shared" si="53"/>
        <v>0</v>
      </c>
      <c r="AA41" s="18">
        <f t="shared" si="18"/>
        <v>10474532</v>
      </c>
      <c r="AB41" s="18">
        <f t="shared" si="19"/>
        <v>10975200</v>
      </c>
      <c r="AC41" s="18">
        <f t="shared" si="20"/>
        <v>10975200</v>
      </c>
      <c r="AD41" s="18">
        <f t="shared" ref="AD41:AF41" si="54">SUM(AD42:AD42)</f>
        <v>0</v>
      </c>
      <c r="AE41" s="18">
        <f t="shared" si="54"/>
        <v>0</v>
      </c>
      <c r="AF41" s="18">
        <f t="shared" si="54"/>
        <v>0</v>
      </c>
      <c r="AG41" s="18">
        <f t="shared" si="22"/>
        <v>10474532</v>
      </c>
      <c r="AH41" s="18">
        <f t="shared" si="23"/>
        <v>10975200</v>
      </c>
      <c r="AI41" s="18">
        <f t="shared" si="24"/>
        <v>10975200</v>
      </c>
    </row>
    <row r="42" spans="1:35" x14ac:dyDescent="0.2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6"/>
        <v>10474532</v>
      </c>
      <c r="J42" s="21">
        <f t="shared" si="7"/>
        <v>10975200</v>
      </c>
      <c r="K42" s="21">
        <f t="shared" si="8"/>
        <v>10975200</v>
      </c>
      <c r="L42" s="21"/>
      <c r="M42" s="21"/>
      <c r="N42" s="21"/>
      <c r="O42" s="21">
        <f t="shared" si="10"/>
        <v>10474532</v>
      </c>
      <c r="P42" s="21">
        <f t="shared" si="11"/>
        <v>10975200</v>
      </c>
      <c r="Q42" s="21">
        <f t="shared" si="12"/>
        <v>10975200</v>
      </c>
      <c r="R42" s="21"/>
      <c r="S42" s="21"/>
      <c r="T42" s="21"/>
      <c r="U42" s="21">
        <f t="shared" si="14"/>
        <v>10474532</v>
      </c>
      <c r="V42" s="21">
        <f t="shared" si="15"/>
        <v>10975200</v>
      </c>
      <c r="W42" s="21">
        <f t="shared" si="16"/>
        <v>10975200</v>
      </c>
      <c r="X42" s="21"/>
      <c r="Y42" s="21"/>
      <c r="Z42" s="21"/>
      <c r="AA42" s="21">
        <f t="shared" si="18"/>
        <v>10474532</v>
      </c>
      <c r="AB42" s="21">
        <f t="shared" si="19"/>
        <v>10975200</v>
      </c>
      <c r="AC42" s="21">
        <f t="shared" si="20"/>
        <v>10975200</v>
      </c>
      <c r="AD42" s="21"/>
      <c r="AE42" s="21"/>
      <c r="AF42" s="21"/>
      <c r="AG42" s="21">
        <f t="shared" si="22"/>
        <v>10474532</v>
      </c>
      <c r="AH42" s="21">
        <f t="shared" si="23"/>
        <v>10975200</v>
      </c>
      <c r="AI42" s="21">
        <f t="shared" si="24"/>
        <v>10975200</v>
      </c>
    </row>
    <row r="43" spans="1:35" ht="18.75" customHeight="1" x14ac:dyDescent="0.2">
      <c r="A43" s="20" t="s">
        <v>56</v>
      </c>
      <c r="B43" s="17" t="s">
        <v>57</v>
      </c>
      <c r="C43" s="18">
        <f>SUM(C44:C45)</f>
        <v>2614000</v>
      </c>
      <c r="D43" s="18">
        <f t="shared" ref="D43:H43" si="55">SUM(D44:D45)</f>
        <v>2666200</v>
      </c>
      <c r="E43" s="18">
        <f t="shared" si="55"/>
        <v>2746900</v>
      </c>
      <c r="F43" s="18">
        <f t="shared" si="55"/>
        <v>0</v>
      </c>
      <c r="G43" s="18">
        <f t="shared" si="55"/>
        <v>0</v>
      </c>
      <c r="H43" s="18">
        <f t="shared" si="55"/>
        <v>0</v>
      </c>
      <c r="I43" s="18">
        <f t="shared" si="6"/>
        <v>2614000</v>
      </c>
      <c r="J43" s="18">
        <f t="shared" si="7"/>
        <v>2666200</v>
      </c>
      <c r="K43" s="18">
        <f t="shared" si="8"/>
        <v>2746900</v>
      </c>
      <c r="L43" s="18">
        <f t="shared" ref="L43:N43" si="56">SUM(L44:L45)</f>
        <v>0</v>
      </c>
      <c r="M43" s="18">
        <f t="shared" si="56"/>
        <v>0</v>
      </c>
      <c r="N43" s="18">
        <f t="shared" si="56"/>
        <v>0</v>
      </c>
      <c r="O43" s="18">
        <f t="shared" si="10"/>
        <v>2614000</v>
      </c>
      <c r="P43" s="18">
        <f t="shared" si="11"/>
        <v>2666200</v>
      </c>
      <c r="Q43" s="18">
        <f t="shared" si="12"/>
        <v>2746900</v>
      </c>
      <c r="R43" s="18">
        <f t="shared" ref="R43:T43" si="57">SUM(R44:R45)</f>
        <v>6487.04</v>
      </c>
      <c r="S43" s="18">
        <f t="shared" si="57"/>
        <v>0</v>
      </c>
      <c r="T43" s="18">
        <f t="shared" si="57"/>
        <v>0</v>
      </c>
      <c r="U43" s="18">
        <f t="shared" si="14"/>
        <v>2620487.04</v>
      </c>
      <c r="V43" s="18">
        <f t="shared" si="15"/>
        <v>2666200</v>
      </c>
      <c r="W43" s="18">
        <f t="shared" si="16"/>
        <v>2746900</v>
      </c>
      <c r="X43" s="18">
        <f t="shared" ref="X43:Z43" si="58">SUM(X44:X45)</f>
        <v>0</v>
      </c>
      <c r="Y43" s="18">
        <f t="shared" si="58"/>
        <v>0</v>
      </c>
      <c r="Z43" s="18">
        <f t="shared" si="58"/>
        <v>0</v>
      </c>
      <c r="AA43" s="18">
        <f t="shared" si="18"/>
        <v>2620487.04</v>
      </c>
      <c r="AB43" s="18">
        <f t="shared" si="19"/>
        <v>2666200</v>
      </c>
      <c r="AC43" s="18">
        <f t="shared" si="20"/>
        <v>2746900</v>
      </c>
      <c r="AD43" s="18">
        <f t="shared" ref="AD43:AF43" si="59">SUM(AD44:AD45)</f>
        <v>0</v>
      </c>
      <c r="AE43" s="18">
        <f t="shared" si="59"/>
        <v>0</v>
      </c>
      <c r="AF43" s="18">
        <f t="shared" si="59"/>
        <v>0</v>
      </c>
      <c r="AG43" s="18">
        <f t="shared" si="22"/>
        <v>2620487.04</v>
      </c>
      <c r="AH43" s="18">
        <f t="shared" si="23"/>
        <v>2666200</v>
      </c>
      <c r="AI43" s="18">
        <f t="shared" si="24"/>
        <v>2746900</v>
      </c>
    </row>
    <row r="44" spans="1:35" x14ac:dyDescent="0.2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6"/>
        <v>961700</v>
      </c>
      <c r="J44" s="18">
        <f t="shared" si="7"/>
        <v>972400</v>
      </c>
      <c r="K44" s="18">
        <f t="shared" si="8"/>
        <v>1010100</v>
      </c>
      <c r="L44" s="18"/>
      <c r="M44" s="18"/>
      <c r="N44" s="18"/>
      <c r="O44" s="18">
        <f t="shared" si="10"/>
        <v>961700</v>
      </c>
      <c r="P44" s="18">
        <f t="shared" si="11"/>
        <v>972400</v>
      </c>
      <c r="Q44" s="18">
        <f t="shared" si="12"/>
        <v>1010100</v>
      </c>
      <c r="R44" s="18"/>
      <c r="S44" s="18"/>
      <c r="T44" s="18"/>
      <c r="U44" s="18">
        <f t="shared" si="14"/>
        <v>961700</v>
      </c>
      <c r="V44" s="18">
        <f t="shared" si="15"/>
        <v>972400</v>
      </c>
      <c r="W44" s="18">
        <f t="shared" si="16"/>
        <v>1010100</v>
      </c>
      <c r="X44" s="18"/>
      <c r="Y44" s="18"/>
      <c r="Z44" s="18"/>
      <c r="AA44" s="18">
        <f t="shared" si="18"/>
        <v>961700</v>
      </c>
      <c r="AB44" s="18">
        <f t="shared" si="19"/>
        <v>972400</v>
      </c>
      <c r="AC44" s="18">
        <f t="shared" si="20"/>
        <v>1010100</v>
      </c>
      <c r="AD44" s="18"/>
      <c r="AE44" s="18"/>
      <c r="AF44" s="18"/>
      <c r="AG44" s="18">
        <f t="shared" si="22"/>
        <v>961700</v>
      </c>
      <c r="AH44" s="18">
        <f t="shared" si="23"/>
        <v>972400</v>
      </c>
      <c r="AI44" s="18">
        <f t="shared" si="24"/>
        <v>1010100</v>
      </c>
    </row>
    <row r="45" spans="1:35" x14ac:dyDescent="0.2">
      <c r="A45" s="39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6"/>
        <v>1652300</v>
      </c>
      <c r="J45" s="18">
        <f t="shared" si="7"/>
        <v>1693800</v>
      </c>
      <c r="K45" s="18">
        <f t="shared" si="8"/>
        <v>1736800</v>
      </c>
      <c r="L45" s="18"/>
      <c r="M45" s="18"/>
      <c r="N45" s="18"/>
      <c r="O45" s="18">
        <f t="shared" si="10"/>
        <v>1652300</v>
      </c>
      <c r="P45" s="18">
        <f t="shared" si="11"/>
        <v>1693800</v>
      </c>
      <c r="Q45" s="18">
        <f t="shared" si="12"/>
        <v>1736800</v>
      </c>
      <c r="R45" s="18">
        <v>6487.04</v>
      </c>
      <c r="S45" s="18"/>
      <c r="T45" s="18"/>
      <c r="U45" s="18">
        <f t="shared" si="14"/>
        <v>1658787.04</v>
      </c>
      <c r="V45" s="18">
        <f t="shared" si="15"/>
        <v>1693800</v>
      </c>
      <c r="W45" s="18">
        <f t="shared" si="16"/>
        <v>1736800</v>
      </c>
      <c r="X45" s="18"/>
      <c r="Y45" s="18"/>
      <c r="Z45" s="18"/>
      <c r="AA45" s="18">
        <f t="shared" si="18"/>
        <v>1658787.04</v>
      </c>
      <c r="AB45" s="18">
        <f t="shared" si="19"/>
        <v>1693800</v>
      </c>
      <c r="AC45" s="18">
        <f t="shared" si="20"/>
        <v>1736800</v>
      </c>
      <c r="AD45" s="18"/>
      <c r="AE45" s="18"/>
      <c r="AF45" s="18"/>
      <c r="AG45" s="18">
        <f t="shared" si="22"/>
        <v>1658787.04</v>
      </c>
      <c r="AH45" s="18">
        <f t="shared" si="23"/>
        <v>1693800</v>
      </c>
      <c r="AI45" s="18">
        <f t="shared" si="24"/>
        <v>1736800</v>
      </c>
    </row>
    <row r="46" spans="1:35" ht="18.75" customHeight="1" x14ac:dyDescent="0.2">
      <c r="A46" s="28" t="s">
        <v>62</v>
      </c>
      <c r="B46" s="29" t="s">
        <v>63</v>
      </c>
      <c r="C46" s="18">
        <f>SUM(C47:C48)</f>
        <v>375000</v>
      </c>
      <c r="D46" s="18">
        <f t="shared" ref="D46:H46" si="60">SUM(D47:D48)</f>
        <v>385000</v>
      </c>
      <c r="E46" s="18">
        <f t="shared" si="60"/>
        <v>385000</v>
      </c>
      <c r="F46" s="18">
        <f t="shared" si="60"/>
        <v>0</v>
      </c>
      <c r="G46" s="18">
        <f t="shared" si="60"/>
        <v>0</v>
      </c>
      <c r="H46" s="18">
        <f t="shared" si="60"/>
        <v>0</v>
      </c>
      <c r="I46" s="18">
        <f t="shared" si="6"/>
        <v>375000</v>
      </c>
      <c r="J46" s="18">
        <f t="shared" si="7"/>
        <v>385000</v>
      </c>
      <c r="K46" s="18">
        <f t="shared" si="8"/>
        <v>385000</v>
      </c>
      <c r="L46" s="18">
        <f t="shared" ref="L46:N46" si="61">SUM(L47:L48)</f>
        <v>0</v>
      </c>
      <c r="M46" s="18">
        <f t="shared" si="61"/>
        <v>0</v>
      </c>
      <c r="N46" s="18">
        <f t="shared" si="61"/>
        <v>0</v>
      </c>
      <c r="O46" s="18">
        <f t="shared" si="10"/>
        <v>375000</v>
      </c>
      <c r="P46" s="18">
        <f t="shared" si="11"/>
        <v>385000</v>
      </c>
      <c r="Q46" s="18">
        <f t="shared" si="12"/>
        <v>385000</v>
      </c>
      <c r="R46" s="18">
        <f t="shared" ref="R46:T46" si="62">SUM(R47:R48)</f>
        <v>0</v>
      </c>
      <c r="S46" s="18">
        <f t="shared" si="62"/>
        <v>0</v>
      </c>
      <c r="T46" s="18">
        <f t="shared" si="62"/>
        <v>0</v>
      </c>
      <c r="U46" s="18">
        <f t="shared" si="14"/>
        <v>375000</v>
      </c>
      <c r="V46" s="18">
        <f t="shared" si="15"/>
        <v>385000</v>
      </c>
      <c r="W46" s="18">
        <f t="shared" si="16"/>
        <v>385000</v>
      </c>
      <c r="X46" s="18">
        <f t="shared" ref="X46:Z46" si="63">SUM(X47:X48)</f>
        <v>0</v>
      </c>
      <c r="Y46" s="18">
        <f t="shared" si="63"/>
        <v>0</v>
      </c>
      <c r="Z46" s="18">
        <f t="shared" si="63"/>
        <v>0</v>
      </c>
      <c r="AA46" s="18">
        <f t="shared" si="18"/>
        <v>375000</v>
      </c>
      <c r="AB46" s="18">
        <f t="shared" si="19"/>
        <v>385000</v>
      </c>
      <c r="AC46" s="18">
        <f t="shared" si="20"/>
        <v>385000</v>
      </c>
      <c r="AD46" s="18">
        <f t="shared" ref="AD46:AF46" si="64">SUM(AD47:AD48)</f>
        <v>0</v>
      </c>
      <c r="AE46" s="18">
        <f t="shared" si="64"/>
        <v>0</v>
      </c>
      <c r="AF46" s="18">
        <f t="shared" si="64"/>
        <v>0</v>
      </c>
      <c r="AG46" s="18">
        <f t="shared" si="22"/>
        <v>375000</v>
      </c>
      <c r="AH46" s="18">
        <f t="shared" si="23"/>
        <v>385000</v>
      </c>
      <c r="AI46" s="18">
        <f t="shared" si="24"/>
        <v>385000</v>
      </c>
    </row>
    <row r="47" spans="1:35" ht="51" x14ac:dyDescent="0.2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6"/>
        <v>150000</v>
      </c>
      <c r="J47" s="18">
        <f t="shared" si="7"/>
        <v>150000</v>
      </c>
      <c r="K47" s="18">
        <f t="shared" si="8"/>
        <v>150000</v>
      </c>
      <c r="L47" s="18"/>
      <c r="M47" s="18"/>
      <c r="N47" s="18"/>
      <c r="O47" s="18">
        <f t="shared" si="10"/>
        <v>150000</v>
      </c>
      <c r="P47" s="18">
        <f t="shared" si="11"/>
        <v>150000</v>
      </c>
      <c r="Q47" s="18">
        <f t="shared" si="12"/>
        <v>150000</v>
      </c>
      <c r="R47" s="18"/>
      <c r="S47" s="18"/>
      <c r="T47" s="18"/>
      <c r="U47" s="18">
        <f t="shared" si="14"/>
        <v>150000</v>
      </c>
      <c r="V47" s="18">
        <f t="shared" si="15"/>
        <v>150000</v>
      </c>
      <c r="W47" s="18">
        <f t="shared" si="16"/>
        <v>150000</v>
      </c>
      <c r="X47" s="18"/>
      <c r="Y47" s="18"/>
      <c r="Z47" s="18"/>
      <c r="AA47" s="18">
        <f t="shared" si="18"/>
        <v>150000</v>
      </c>
      <c r="AB47" s="18">
        <f t="shared" si="19"/>
        <v>150000</v>
      </c>
      <c r="AC47" s="18">
        <f t="shared" si="20"/>
        <v>150000</v>
      </c>
      <c r="AD47" s="18"/>
      <c r="AE47" s="18"/>
      <c r="AF47" s="18"/>
      <c r="AG47" s="18">
        <f t="shared" si="22"/>
        <v>150000</v>
      </c>
      <c r="AH47" s="18">
        <f t="shared" si="23"/>
        <v>150000</v>
      </c>
      <c r="AI47" s="18">
        <f t="shared" si="24"/>
        <v>150000</v>
      </c>
    </row>
    <row r="48" spans="1:35" ht="25.5" x14ac:dyDescent="0.2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6"/>
        <v>225000</v>
      </c>
      <c r="J48" s="18">
        <f t="shared" si="7"/>
        <v>235000</v>
      </c>
      <c r="K48" s="18">
        <f t="shared" si="8"/>
        <v>235000</v>
      </c>
      <c r="L48" s="18"/>
      <c r="M48" s="18"/>
      <c r="N48" s="18"/>
      <c r="O48" s="18">
        <f t="shared" si="10"/>
        <v>225000</v>
      </c>
      <c r="P48" s="18">
        <f t="shared" si="11"/>
        <v>235000</v>
      </c>
      <c r="Q48" s="18">
        <f t="shared" si="12"/>
        <v>235000</v>
      </c>
      <c r="R48" s="18"/>
      <c r="S48" s="18"/>
      <c r="T48" s="18"/>
      <c r="U48" s="18">
        <f t="shared" si="14"/>
        <v>225000</v>
      </c>
      <c r="V48" s="18">
        <f t="shared" si="15"/>
        <v>235000</v>
      </c>
      <c r="W48" s="18">
        <f t="shared" si="16"/>
        <v>235000</v>
      </c>
      <c r="X48" s="18"/>
      <c r="Y48" s="18"/>
      <c r="Z48" s="18"/>
      <c r="AA48" s="18">
        <f t="shared" si="18"/>
        <v>225000</v>
      </c>
      <c r="AB48" s="18">
        <f t="shared" si="19"/>
        <v>235000</v>
      </c>
      <c r="AC48" s="18">
        <f t="shared" si="20"/>
        <v>235000</v>
      </c>
      <c r="AD48" s="18"/>
      <c r="AE48" s="18"/>
      <c r="AF48" s="18"/>
      <c r="AG48" s="18">
        <f t="shared" si="22"/>
        <v>225000</v>
      </c>
      <c r="AH48" s="18">
        <f t="shared" si="23"/>
        <v>235000</v>
      </c>
      <c r="AI48" s="18">
        <f t="shared" si="24"/>
        <v>235000</v>
      </c>
    </row>
    <row r="49" spans="1:38" ht="18.75" customHeight="1" x14ac:dyDescent="0.2">
      <c r="A49" s="20" t="s">
        <v>68</v>
      </c>
      <c r="B49" s="17" t="s">
        <v>69</v>
      </c>
      <c r="C49" s="18">
        <f>SUM(C50:C54)</f>
        <v>1395000</v>
      </c>
      <c r="D49" s="18">
        <f t="shared" ref="D49:H49" si="65">SUM(D50:D54)</f>
        <v>752900</v>
      </c>
      <c r="E49" s="18">
        <f t="shared" si="65"/>
        <v>1165500</v>
      </c>
      <c r="F49" s="18">
        <f t="shared" si="65"/>
        <v>0</v>
      </c>
      <c r="G49" s="18">
        <f t="shared" si="65"/>
        <v>0</v>
      </c>
      <c r="H49" s="18">
        <f t="shared" si="65"/>
        <v>0</v>
      </c>
      <c r="I49" s="18">
        <f t="shared" si="6"/>
        <v>1395000</v>
      </c>
      <c r="J49" s="18">
        <f t="shared" si="7"/>
        <v>752900</v>
      </c>
      <c r="K49" s="18">
        <f t="shared" si="8"/>
        <v>1165500</v>
      </c>
      <c r="L49" s="18">
        <f t="shared" ref="L49:N49" si="66">SUM(L50:L54)</f>
        <v>0</v>
      </c>
      <c r="M49" s="18">
        <f t="shared" si="66"/>
        <v>0</v>
      </c>
      <c r="N49" s="18">
        <f t="shared" si="66"/>
        <v>0</v>
      </c>
      <c r="O49" s="18">
        <f t="shared" si="10"/>
        <v>1395000</v>
      </c>
      <c r="P49" s="18">
        <f t="shared" si="11"/>
        <v>752900</v>
      </c>
      <c r="Q49" s="18">
        <f t="shared" si="12"/>
        <v>1165500</v>
      </c>
      <c r="R49" s="18">
        <f t="shared" ref="R49:T49" si="67">SUM(R50:R54)</f>
        <v>0</v>
      </c>
      <c r="S49" s="18">
        <f t="shared" si="67"/>
        <v>0</v>
      </c>
      <c r="T49" s="18">
        <f t="shared" si="67"/>
        <v>0</v>
      </c>
      <c r="U49" s="18">
        <f t="shared" si="14"/>
        <v>1395000</v>
      </c>
      <c r="V49" s="18">
        <f t="shared" si="15"/>
        <v>752900</v>
      </c>
      <c r="W49" s="18">
        <f t="shared" si="16"/>
        <v>1165500</v>
      </c>
      <c r="X49" s="18">
        <f t="shared" ref="X49:Z49" si="68">SUM(X50:X54)</f>
        <v>0</v>
      </c>
      <c r="Y49" s="18">
        <f t="shared" si="68"/>
        <v>0</v>
      </c>
      <c r="Z49" s="18">
        <f t="shared" si="68"/>
        <v>0</v>
      </c>
      <c r="AA49" s="18">
        <f t="shared" si="18"/>
        <v>1395000</v>
      </c>
      <c r="AB49" s="18">
        <f t="shared" si="19"/>
        <v>752900</v>
      </c>
      <c r="AC49" s="18">
        <f t="shared" si="20"/>
        <v>1165500</v>
      </c>
      <c r="AD49" s="18">
        <f t="shared" ref="AD49:AF49" si="69">SUM(AD50:AD54)</f>
        <v>0</v>
      </c>
      <c r="AE49" s="18">
        <f t="shared" si="69"/>
        <v>0</v>
      </c>
      <c r="AF49" s="18">
        <f t="shared" si="69"/>
        <v>0</v>
      </c>
      <c r="AG49" s="18">
        <f t="shared" si="22"/>
        <v>1395000</v>
      </c>
      <c r="AH49" s="18">
        <f t="shared" si="23"/>
        <v>752900</v>
      </c>
      <c r="AI49" s="18">
        <f t="shared" si="24"/>
        <v>1165500</v>
      </c>
    </row>
    <row r="50" spans="1:38" ht="48" x14ac:dyDescent="0.2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6"/>
        <v>252850</v>
      </c>
      <c r="J50" s="18">
        <f t="shared" si="7"/>
        <v>271400</v>
      </c>
      <c r="K50" s="18">
        <f t="shared" si="8"/>
        <v>271400</v>
      </c>
      <c r="L50" s="18"/>
      <c r="M50" s="18"/>
      <c r="N50" s="18"/>
      <c r="O50" s="18">
        <f t="shared" si="10"/>
        <v>252850</v>
      </c>
      <c r="P50" s="18">
        <f t="shared" si="11"/>
        <v>271400</v>
      </c>
      <c r="Q50" s="18">
        <f t="shared" si="12"/>
        <v>271400</v>
      </c>
      <c r="R50" s="18"/>
      <c r="S50" s="18"/>
      <c r="T50" s="18"/>
      <c r="U50" s="18">
        <f t="shared" si="14"/>
        <v>252850</v>
      </c>
      <c r="V50" s="18">
        <f t="shared" si="15"/>
        <v>271400</v>
      </c>
      <c r="W50" s="18">
        <f t="shared" si="16"/>
        <v>271400</v>
      </c>
      <c r="X50" s="18"/>
      <c r="Y50" s="18"/>
      <c r="Z50" s="18"/>
      <c r="AA50" s="18">
        <f t="shared" si="18"/>
        <v>252850</v>
      </c>
      <c r="AB50" s="18">
        <f t="shared" si="19"/>
        <v>271400</v>
      </c>
      <c r="AC50" s="18">
        <f t="shared" si="20"/>
        <v>271400</v>
      </c>
      <c r="AD50" s="18"/>
      <c r="AE50" s="18"/>
      <c r="AF50" s="18"/>
      <c r="AG50" s="18">
        <f t="shared" si="22"/>
        <v>252850</v>
      </c>
      <c r="AH50" s="18">
        <f t="shared" si="23"/>
        <v>271400</v>
      </c>
      <c r="AI50" s="18">
        <f t="shared" si="24"/>
        <v>271400</v>
      </c>
    </row>
    <row r="51" spans="1:38" ht="24" x14ac:dyDescent="0.2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6"/>
        <v>10000</v>
      </c>
      <c r="J51" s="18">
        <f t="shared" si="7"/>
        <v>10000</v>
      </c>
      <c r="K51" s="18">
        <f t="shared" si="8"/>
        <v>10000</v>
      </c>
      <c r="L51" s="18"/>
      <c r="M51" s="18"/>
      <c r="N51" s="18"/>
      <c r="O51" s="18">
        <f t="shared" si="10"/>
        <v>10000</v>
      </c>
      <c r="P51" s="18">
        <f t="shared" si="11"/>
        <v>10000</v>
      </c>
      <c r="Q51" s="18">
        <f t="shared" si="12"/>
        <v>10000</v>
      </c>
      <c r="R51" s="18"/>
      <c r="S51" s="18"/>
      <c r="T51" s="18"/>
      <c r="U51" s="18">
        <f t="shared" si="14"/>
        <v>10000</v>
      </c>
      <c r="V51" s="18">
        <f t="shared" si="15"/>
        <v>10000</v>
      </c>
      <c r="W51" s="18">
        <f t="shared" si="16"/>
        <v>10000</v>
      </c>
      <c r="X51" s="18"/>
      <c r="Y51" s="18"/>
      <c r="Z51" s="18"/>
      <c r="AA51" s="18">
        <f t="shared" si="18"/>
        <v>10000</v>
      </c>
      <c r="AB51" s="18">
        <f t="shared" si="19"/>
        <v>10000</v>
      </c>
      <c r="AC51" s="18">
        <f t="shared" si="20"/>
        <v>10000</v>
      </c>
      <c r="AD51" s="18"/>
      <c r="AE51" s="18"/>
      <c r="AF51" s="18"/>
      <c r="AG51" s="18">
        <f t="shared" si="22"/>
        <v>10000</v>
      </c>
      <c r="AH51" s="18">
        <f t="shared" si="23"/>
        <v>10000</v>
      </c>
      <c r="AI51" s="18">
        <f t="shared" si="24"/>
        <v>10000</v>
      </c>
    </row>
    <row r="52" spans="1:38" hidden="1" x14ac:dyDescent="0.2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6"/>
        <v>0</v>
      </c>
      <c r="J52" s="18">
        <f t="shared" si="7"/>
        <v>0</v>
      </c>
      <c r="K52" s="18">
        <f t="shared" si="8"/>
        <v>0</v>
      </c>
      <c r="L52" s="18"/>
      <c r="M52" s="18"/>
      <c r="N52" s="18"/>
      <c r="O52" s="18">
        <f t="shared" si="10"/>
        <v>0</v>
      </c>
      <c r="P52" s="18">
        <f t="shared" si="11"/>
        <v>0</v>
      </c>
      <c r="Q52" s="18">
        <f t="shared" si="12"/>
        <v>0</v>
      </c>
      <c r="R52" s="18"/>
      <c r="S52" s="18"/>
      <c r="T52" s="18"/>
      <c r="U52" s="18">
        <f t="shared" si="14"/>
        <v>0</v>
      </c>
      <c r="V52" s="18">
        <f t="shared" si="15"/>
        <v>0</v>
      </c>
      <c r="W52" s="18">
        <f t="shared" si="16"/>
        <v>0</v>
      </c>
      <c r="X52" s="18"/>
      <c r="Y52" s="18"/>
      <c r="Z52" s="18"/>
      <c r="AA52" s="18">
        <f t="shared" si="18"/>
        <v>0</v>
      </c>
      <c r="AB52" s="18">
        <f t="shared" si="19"/>
        <v>0</v>
      </c>
      <c r="AC52" s="18">
        <f t="shared" si="20"/>
        <v>0</v>
      </c>
      <c r="AD52" s="18"/>
      <c r="AE52" s="18"/>
      <c r="AF52" s="18"/>
      <c r="AG52" s="18">
        <f t="shared" si="22"/>
        <v>0</v>
      </c>
      <c r="AH52" s="18">
        <f t="shared" si="23"/>
        <v>0</v>
      </c>
      <c r="AI52" s="18">
        <f t="shared" si="24"/>
        <v>0</v>
      </c>
    </row>
    <row r="53" spans="1:38" ht="48" x14ac:dyDescent="0.2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6"/>
        <v>1132150</v>
      </c>
      <c r="J53" s="18">
        <f t="shared" si="7"/>
        <v>290700</v>
      </c>
      <c r="K53" s="18">
        <f t="shared" si="8"/>
        <v>704300</v>
      </c>
      <c r="L53" s="18"/>
      <c r="M53" s="18"/>
      <c r="N53" s="18"/>
      <c r="O53" s="18">
        <f t="shared" si="10"/>
        <v>1132150</v>
      </c>
      <c r="P53" s="18">
        <f t="shared" si="11"/>
        <v>290700</v>
      </c>
      <c r="Q53" s="18">
        <f t="shared" si="12"/>
        <v>704300</v>
      </c>
      <c r="R53" s="18"/>
      <c r="S53" s="18"/>
      <c r="T53" s="18"/>
      <c r="U53" s="18">
        <f t="shared" si="14"/>
        <v>1132150</v>
      </c>
      <c r="V53" s="18">
        <f t="shared" si="15"/>
        <v>290700</v>
      </c>
      <c r="W53" s="18">
        <f t="shared" si="16"/>
        <v>704300</v>
      </c>
      <c r="X53" s="18"/>
      <c r="Y53" s="18"/>
      <c r="Z53" s="18"/>
      <c r="AA53" s="18">
        <f t="shared" si="18"/>
        <v>1132150</v>
      </c>
      <c r="AB53" s="18">
        <f t="shared" si="19"/>
        <v>290700</v>
      </c>
      <c r="AC53" s="18">
        <f t="shared" si="20"/>
        <v>704300</v>
      </c>
      <c r="AD53" s="18"/>
      <c r="AE53" s="18"/>
      <c r="AF53" s="18"/>
      <c r="AG53" s="18">
        <f t="shared" si="22"/>
        <v>1132150</v>
      </c>
      <c r="AH53" s="18">
        <f t="shared" si="23"/>
        <v>290700</v>
      </c>
      <c r="AI53" s="18">
        <f t="shared" si="24"/>
        <v>704300</v>
      </c>
    </row>
    <row r="54" spans="1:38" x14ac:dyDescent="0.2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6"/>
        <v>0</v>
      </c>
      <c r="J54" s="18">
        <f t="shared" si="7"/>
        <v>180800</v>
      </c>
      <c r="K54" s="18">
        <f t="shared" si="8"/>
        <v>179800</v>
      </c>
      <c r="L54" s="18"/>
      <c r="M54" s="18"/>
      <c r="N54" s="18"/>
      <c r="O54" s="18">
        <f t="shared" si="10"/>
        <v>0</v>
      </c>
      <c r="P54" s="18">
        <f t="shared" si="11"/>
        <v>180800</v>
      </c>
      <c r="Q54" s="18">
        <f t="shared" si="12"/>
        <v>179800</v>
      </c>
      <c r="R54" s="18"/>
      <c r="S54" s="18"/>
      <c r="T54" s="18"/>
      <c r="U54" s="18">
        <f t="shared" si="14"/>
        <v>0</v>
      </c>
      <c r="V54" s="18">
        <f t="shared" si="15"/>
        <v>180800</v>
      </c>
      <c r="W54" s="18">
        <f t="shared" si="16"/>
        <v>179800</v>
      </c>
      <c r="X54" s="18"/>
      <c r="Y54" s="18"/>
      <c r="Z54" s="18"/>
      <c r="AA54" s="18">
        <f t="shared" si="18"/>
        <v>0</v>
      </c>
      <c r="AB54" s="18">
        <f t="shared" si="19"/>
        <v>180800</v>
      </c>
      <c r="AC54" s="18">
        <f t="shared" si="20"/>
        <v>179800</v>
      </c>
      <c r="AD54" s="18"/>
      <c r="AE54" s="18"/>
      <c r="AF54" s="18"/>
      <c r="AG54" s="18">
        <f t="shared" si="22"/>
        <v>0</v>
      </c>
      <c r="AH54" s="18">
        <f t="shared" si="23"/>
        <v>180800</v>
      </c>
      <c r="AI54" s="18">
        <f t="shared" si="24"/>
        <v>179800</v>
      </c>
    </row>
    <row r="55" spans="1:38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</row>
    <row r="56" spans="1:38" x14ac:dyDescent="0.2">
      <c r="A56" s="65" t="s">
        <v>170</v>
      </c>
      <c r="B56" s="64" t="s">
        <v>165</v>
      </c>
      <c r="C56" s="33">
        <f>C57</f>
        <v>0</v>
      </c>
      <c r="D56" s="33">
        <f t="shared" ref="D56:H56" si="70">D57</f>
        <v>0</v>
      </c>
      <c r="E56" s="33">
        <f t="shared" si="70"/>
        <v>0</v>
      </c>
      <c r="F56" s="67">
        <f t="shared" si="70"/>
        <v>646951.35</v>
      </c>
      <c r="G56" s="67">
        <f t="shared" si="70"/>
        <v>0</v>
      </c>
      <c r="H56" s="67">
        <f t="shared" si="70"/>
        <v>0</v>
      </c>
      <c r="I56" s="18">
        <f t="shared" ref="I56:I61" si="71">C56+F56</f>
        <v>646951.35</v>
      </c>
      <c r="J56" s="18">
        <f t="shared" ref="J56:J61" si="72">D56+G56</f>
        <v>0</v>
      </c>
      <c r="K56" s="18">
        <f t="shared" ref="K56:K61" si="73">E56+H56</f>
        <v>0</v>
      </c>
      <c r="L56" s="67">
        <f t="shared" ref="L56:N56" si="74">L57</f>
        <v>0</v>
      </c>
      <c r="M56" s="67">
        <f t="shared" si="74"/>
        <v>0</v>
      </c>
      <c r="N56" s="67">
        <f t="shared" si="74"/>
        <v>0</v>
      </c>
      <c r="O56" s="18">
        <f>I56+L56</f>
        <v>646951.35</v>
      </c>
      <c r="P56" s="18">
        <f t="shared" ref="P56:P61" si="75">J56+M56</f>
        <v>0</v>
      </c>
      <c r="Q56" s="18">
        <f t="shared" ref="Q56:Q61" si="76">K56+N56</f>
        <v>0</v>
      </c>
      <c r="R56" s="67">
        <f t="shared" ref="R56:T56" si="77">R57</f>
        <v>0</v>
      </c>
      <c r="S56" s="67">
        <f t="shared" si="77"/>
        <v>0</v>
      </c>
      <c r="T56" s="67">
        <f t="shared" si="77"/>
        <v>0</v>
      </c>
      <c r="U56" s="18">
        <f>O56+R56</f>
        <v>646951.35</v>
      </c>
      <c r="V56" s="18">
        <f t="shared" ref="V56:V61" si="78">P56+S56</f>
        <v>0</v>
      </c>
      <c r="W56" s="18">
        <f t="shared" ref="W56:W61" si="79">Q56+T56</f>
        <v>0</v>
      </c>
      <c r="X56" s="67">
        <f t="shared" ref="X56:Z56" si="80">X57</f>
        <v>0</v>
      </c>
      <c r="Y56" s="67">
        <f t="shared" si="80"/>
        <v>0</v>
      </c>
      <c r="Z56" s="67">
        <f t="shared" si="80"/>
        <v>0</v>
      </c>
      <c r="AA56" s="18">
        <f>U56+X56</f>
        <v>646951.35</v>
      </c>
      <c r="AB56" s="18">
        <f t="shared" ref="AB56:AB61" si="81">V56+Y56</f>
        <v>0</v>
      </c>
      <c r="AC56" s="18">
        <f t="shared" ref="AC56:AC61" si="82">W56+Z56</f>
        <v>0</v>
      </c>
      <c r="AD56" s="67">
        <f t="shared" ref="AD56:AF56" si="83">AD57</f>
        <v>0</v>
      </c>
      <c r="AE56" s="67">
        <f t="shared" si="83"/>
        <v>0</v>
      </c>
      <c r="AF56" s="67">
        <f t="shared" si="83"/>
        <v>0</v>
      </c>
      <c r="AG56" s="18">
        <f>AA56+AD56</f>
        <v>646951.35</v>
      </c>
      <c r="AH56" s="18">
        <f t="shared" ref="AH56:AH61" si="84">AB56+AE56</f>
        <v>0</v>
      </c>
      <c r="AI56" s="18">
        <f t="shared" ref="AI56:AI61" si="85">AC56+AF56</f>
        <v>0</v>
      </c>
    </row>
    <row r="57" spans="1:38" x14ac:dyDescent="0.2">
      <c r="A57" s="66" t="s">
        <v>171</v>
      </c>
      <c r="B57" s="64" t="s">
        <v>166</v>
      </c>
      <c r="C57" s="33">
        <f>C58+C59+C60+C61</f>
        <v>0</v>
      </c>
      <c r="D57" s="33">
        <f t="shared" ref="D57:H57" si="86">D58+D59+D60+D61</f>
        <v>0</v>
      </c>
      <c r="E57" s="33">
        <f t="shared" si="86"/>
        <v>0</v>
      </c>
      <c r="F57" s="67">
        <f t="shared" si="86"/>
        <v>646951.35</v>
      </c>
      <c r="G57" s="67">
        <f t="shared" si="86"/>
        <v>0</v>
      </c>
      <c r="H57" s="67">
        <f t="shared" si="86"/>
        <v>0</v>
      </c>
      <c r="I57" s="18">
        <f t="shared" si="71"/>
        <v>646951.35</v>
      </c>
      <c r="J57" s="18">
        <f t="shared" si="72"/>
        <v>0</v>
      </c>
      <c r="K57" s="18">
        <f t="shared" si="73"/>
        <v>0</v>
      </c>
      <c r="L57" s="67">
        <f t="shared" ref="L57:N57" si="87">L58+L59+L60+L61</f>
        <v>0</v>
      </c>
      <c r="M57" s="67">
        <f t="shared" si="87"/>
        <v>0</v>
      </c>
      <c r="N57" s="67">
        <f t="shared" si="87"/>
        <v>0</v>
      </c>
      <c r="O57" s="18">
        <f t="shared" ref="O57:O61" si="88">I57+L57</f>
        <v>646951.35</v>
      </c>
      <c r="P57" s="18">
        <f t="shared" si="75"/>
        <v>0</v>
      </c>
      <c r="Q57" s="18">
        <f t="shared" si="76"/>
        <v>0</v>
      </c>
      <c r="R57" s="67">
        <f t="shared" ref="R57:T57" si="89">R58+R59+R60+R61</f>
        <v>0</v>
      </c>
      <c r="S57" s="67">
        <f t="shared" si="89"/>
        <v>0</v>
      </c>
      <c r="T57" s="67">
        <f t="shared" si="89"/>
        <v>0</v>
      </c>
      <c r="U57" s="18">
        <f t="shared" ref="U57:U61" si="90">O57+R57</f>
        <v>646951.35</v>
      </c>
      <c r="V57" s="18">
        <f t="shared" si="78"/>
        <v>0</v>
      </c>
      <c r="W57" s="18">
        <f t="shared" si="79"/>
        <v>0</v>
      </c>
      <c r="X57" s="67">
        <f t="shared" ref="X57:Z57" si="91">X58+X59+X60+X61</f>
        <v>0</v>
      </c>
      <c r="Y57" s="67">
        <f t="shared" si="91"/>
        <v>0</v>
      </c>
      <c r="Z57" s="67">
        <f t="shared" si="91"/>
        <v>0</v>
      </c>
      <c r="AA57" s="18">
        <f t="shared" ref="AA57:AA61" si="92">U57+X57</f>
        <v>646951.35</v>
      </c>
      <c r="AB57" s="18">
        <f t="shared" si="81"/>
        <v>0</v>
      </c>
      <c r="AC57" s="18">
        <f t="shared" si="82"/>
        <v>0</v>
      </c>
      <c r="AD57" s="67">
        <f t="shared" ref="AD57:AF57" si="93">AD58+AD59+AD60+AD61</f>
        <v>0</v>
      </c>
      <c r="AE57" s="67">
        <f t="shared" si="93"/>
        <v>0</v>
      </c>
      <c r="AF57" s="67">
        <f t="shared" si="93"/>
        <v>0</v>
      </c>
      <c r="AG57" s="18">
        <f t="shared" ref="AG57:AG61" si="94">AA57+AD57</f>
        <v>646951.35</v>
      </c>
      <c r="AH57" s="18">
        <f t="shared" si="84"/>
        <v>0</v>
      </c>
      <c r="AI57" s="18">
        <f t="shared" si="85"/>
        <v>0</v>
      </c>
    </row>
    <row r="58" spans="1:38" ht="25.5" hidden="1" x14ac:dyDescent="0.2">
      <c r="A58" s="66" t="s">
        <v>173</v>
      </c>
      <c r="B58" s="64" t="s">
        <v>167</v>
      </c>
      <c r="C58" s="33"/>
      <c r="D58" s="33"/>
      <c r="E58" s="33"/>
      <c r="F58" s="67">
        <v>141667.67000000001</v>
      </c>
      <c r="G58" s="67"/>
      <c r="H58" s="67"/>
      <c r="I58" s="18">
        <f t="shared" si="71"/>
        <v>141667.67000000001</v>
      </c>
      <c r="J58" s="18">
        <f t="shared" si="72"/>
        <v>0</v>
      </c>
      <c r="K58" s="18">
        <f t="shared" si="73"/>
        <v>0</v>
      </c>
      <c r="L58" s="67"/>
      <c r="M58" s="67"/>
      <c r="N58" s="67"/>
      <c r="O58" s="18">
        <f t="shared" si="88"/>
        <v>141667.67000000001</v>
      </c>
      <c r="P58" s="18">
        <f t="shared" si="75"/>
        <v>0</v>
      </c>
      <c r="Q58" s="18">
        <f t="shared" si="76"/>
        <v>0</v>
      </c>
      <c r="R58" s="67"/>
      <c r="S58" s="67"/>
      <c r="T58" s="67"/>
      <c r="U58" s="18">
        <f t="shared" si="90"/>
        <v>141667.67000000001</v>
      </c>
      <c r="V58" s="18">
        <f t="shared" si="78"/>
        <v>0</v>
      </c>
      <c r="W58" s="18">
        <f t="shared" si="79"/>
        <v>0</v>
      </c>
      <c r="X58" s="67"/>
      <c r="Y58" s="67"/>
      <c r="Z58" s="67"/>
      <c r="AA58" s="18">
        <f t="shared" si="92"/>
        <v>141667.67000000001</v>
      </c>
      <c r="AB58" s="18">
        <f t="shared" si="81"/>
        <v>0</v>
      </c>
      <c r="AC58" s="18">
        <f t="shared" si="82"/>
        <v>0</v>
      </c>
      <c r="AD58" s="67"/>
      <c r="AE58" s="67"/>
      <c r="AF58" s="67"/>
      <c r="AG58" s="18">
        <f t="shared" si="94"/>
        <v>141667.67000000001</v>
      </c>
      <c r="AH58" s="18">
        <f t="shared" si="84"/>
        <v>0</v>
      </c>
      <c r="AI58" s="18">
        <f t="shared" si="85"/>
        <v>0</v>
      </c>
    </row>
    <row r="59" spans="1:38" ht="25.5" hidden="1" x14ac:dyDescent="0.2">
      <c r="A59" s="66" t="s">
        <v>174</v>
      </c>
      <c r="B59" s="64" t="s">
        <v>168</v>
      </c>
      <c r="C59" s="33"/>
      <c r="D59" s="33"/>
      <c r="E59" s="33"/>
      <c r="F59" s="67">
        <v>65900</v>
      </c>
      <c r="G59" s="67"/>
      <c r="H59" s="67"/>
      <c r="I59" s="18">
        <f t="shared" si="71"/>
        <v>65900</v>
      </c>
      <c r="J59" s="18">
        <f t="shared" si="72"/>
        <v>0</v>
      </c>
      <c r="K59" s="18">
        <f t="shared" si="73"/>
        <v>0</v>
      </c>
      <c r="L59" s="67"/>
      <c r="M59" s="67"/>
      <c r="N59" s="67"/>
      <c r="O59" s="18">
        <f t="shared" si="88"/>
        <v>65900</v>
      </c>
      <c r="P59" s="18">
        <f t="shared" si="75"/>
        <v>0</v>
      </c>
      <c r="Q59" s="18">
        <f t="shared" si="76"/>
        <v>0</v>
      </c>
      <c r="R59" s="67"/>
      <c r="S59" s="67"/>
      <c r="T59" s="67"/>
      <c r="U59" s="18">
        <f t="shared" si="90"/>
        <v>65900</v>
      </c>
      <c r="V59" s="18">
        <f t="shared" si="78"/>
        <v>0</v>
      </c>
      <c r="W59" s="18">
        <f t="shared" si="79"/>
        <v>0</v>
      </c>
      <c r="X59" s="67"/>
      <c r="Y59" s="67"/>
      <c r="Z59" s="67"/>
      <c r="AA59" s="18">
        <f t="shared" si="92"/>
        <v>65900</v>
      </c>
      <c r="AB59" s="18">
        <f t="shared" si="81"/>
        <v>0</v>
      </c>
      <c r="AC59" s="18">
        <f t="shared" si="82"/>
        <v>0</v>
      </c>
      <c r="AD59" s="67"/>
      <c r="AE59" s="67"/>
      <c r="AF59" s="67"/>
      <c r="AG59" s="18">
        <f t="shared" si="94"/>
        <v>65900</v>
      </c>
      <c r="AH59" s="18">
        <f t="shared" si="84"/>
        <v>0</v>
      </c>
      <c r="AI59" s="18">
        <f t="shared" si="85"/>
        <v>0</v>
      </c>
    </row>
    <row r="60" spans="1:38" ht="25.5" hidden="1" x14ac:dyDescent="0.2">
      <c r="A60" s="66" t="s">
        <v>175</v>
      </c>
      <c r="B60" s="64" t="s">
        <v>169</v>
      </c>
      <c r="C60" s="33"/>
      <c r="D60" s="33"/>
      <c r="E60" s="33"/>
      <c r="F60" s="67">
        <v>46951.35</v>
      </c>
      <c r="G60" s="67"/>
      <c r="H60" s="67"/>
      <c r="I60" s="18">
        <f t="shared" si="71"/>
        <v>46951.35</v>
      </c>
      <c r="J60" s="18">
        <f t="shared" si="72"/>
        <v>0</v>
      </c>
      <c r="K60" s="18">
        <f t="shared" si="73"/>
        <v>0</v>
      </c>
      <c r="L60" s="67"/>
      <c r="M60" s="67"/>
      <c r="N60" s="67"/>
      <c r="O60" s="18">
        <f t="shared" si="88"/>
        <v>46951.35</v>
      </c>
      <c r="P60" s="18">
        <f t="shared" si="75"/>
        <v>0</v>
      </c>
      <c r="Q60" s="18">
        <f t="shared" si="76"/>
        <v>0</v>
      </c>
      <c r="R60" s="67"/>
      <c r="S60" s="67"/>
      <c r="T60" s="67"/>
      <c r="U60" s="18">
        <f t="shared" si="90"/>
        <v>46951.35</v>
      </c>
      <c r="V60" s="18">
        <f t="shared" si="78"/>
        <v>0</v>
      </c>
      <c r="W60" s="18">
        <f t="shared" si="79"/>
        <v>0</v>
      </c>
      <c r="X60" s="67"/>
      <c r="Y60" s="67"/>
      <c r="Z60" s="67"/>
      <c r="AA60" s="18">
        <f t="shared" si="92"/>
        <v>46951.35</v>
      </c>
      <c r="AB60" s="18">
        <f t="shared" si="81"/>
        <v>0</v>
      </c>
      <c r="AC60" s="18">
        <f t="shared" si="82"/>
        <v>0</v>
      </c>
      <c r="AD60" s="67"/>
      <c r="AE60" s="67"/>
      <c r="AF60" s="67"/>
      <c r="AG60" s="18">
        <f t="shared" si="94"/>
        <v>46951.35</v>
      </c>
      <c r="AH60" s="18">
        <f t="shared" si="84"/>
        <v>0</v>
      </c>
      <c r="AI60" s="18">
        <f t="shared" si="85"/>
        <v>0</v>
      </c>
    </row>
    <row r="61" spans="1:38" ht="25.5" hidden="1" x14ac:dyDescent="0.2">
      <c r="A61" s="66" t="s">
        <v>176</v>
      </c>
      <c r="B61" s="64" t="s">
        <v>172</v>
      </c>
      <c r="C61" s="33"/>
      <c r="D61" s="33"/>
      <c r="E61" s="33"/>
      <c r="F61" s="67">
        <f>55410.54+337021.79</f>
        <v>392432.32999999996</v>
      </c>
      <c r="G61" s="67"/>
      <c r="H61" s="67"/>
      <c r="I61" s="18">
        <f t="shared" si="71"/>
        <v>392432.32999999996</v>
      </c>
      <c r="J61" s="18">
        <f t="shared" si="72"/>
        <v>0</v>
      </c>
      <c r="K61" s="18">
        <f t="shared" si="73"/>
        <v>0</v>
      </c>
      <c r="L61" s="67"/>
      <c r="M61" s="67"/>
      <c r="N61" s="67"/>
      <c r="O61" s="18">
        <f t="shared" si="88"/>
        <v>392432.32999999996</v>
      </c>
      <c r="P61" s="18">
        <f t="shared" si="75"/>
        <v>0</v>
      </c>
      <c r="Q61" s="18">
        <f t="shared" si="76"/>
        <v>0</v>
      </c>
      <c r="R61" s="67"/>
      <c r="S61" s="67"/>
      <c r="T61" s="67"/>
      <c r="U61" s="18">
        <f t="shared" si="90"/>
        <v>392432.32999999996</v>
      </c>
      <c r="V61" s="18">
        <f t="shared" si="78"/>
        <v>0</v>
      </c>
      <c r="W61" s="18">
        <f t="shared" si="79"/>
        <v>0</v>
      </c>
      <c r="X61" s="67"/>
      <c r="Y61" s="67"/>
      <c r="Z61" s="67"/>
      <c r="AA61" s="18">
        <f t="shared" si="92"/>
        <v>392432.32999999996</v>
      </c>
      <c r="AB61" s="18">
        <f t="shared" si="81"/>
        <v>0</v>
      </c>
      <c r="AC61" s="18">
        <f t="shared" si="82"/>
        <v>0</v>
      </c>
      <c r="AD61" s="67"/>
      <c r="AE61" s="67"/>
      <c r="AF61" s="67"/>
      <c r="AG61" s="18">
        <f t="shared" si="94"/>
        <v>392432.32999999996</v>
      </c>
      <c r="AH61" s="18">
        <f t="shared" si="84"/>
        <v>0</v>
      </c>
      <c r="AI61" s="18">
        <f t="shared" si="85"/>
        <v>0</v>
      </c>
    </row>
    <row r="62" spans="1:38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</row>
    <row r="63" spans="1:38" x14ac:dyDescent="0.2">
      <c r="A63" s="13" t="s">
        <v>80</v>
      </c>
      <c r="B63" s="14" t="s">
        <v>81</v>
      </c>
      <c r="C63" s="15">
        <f t="shared" ref="C63:H63" si="95">C65+C142+C140</f>
        <v>746312642.13999999</v>
      </c>
      <c r="D63" s="15">
        <f t="shared" si="95"/>
        <v>712036092.60000002</v>
      </c>
      <c r="E63" s="15">
        <f t="shared" si="95"/>
        <v>714669764.99000001</v>
      </c>
      <c r="F63" s="15">
        <f t="shared" si="95"/>
        <v>13438292.67</v>
      </c>
      <c r="G63" s="15">
        <f t="shared" si="95"/>
        <v>1652253.6199999999</v>
      </c>
      <c r="H63" s="15">
        <f t="shared" si="95"/>
        <v>80747256.489999995</v>
      </c>
      <c r="I63" s="15">
        <f t="shared" si="6"/>
        <v>759750934.80999994</v>
      </c>
      <c r="J63" s="15">
        <f t="shared" si="7"/>
        <v>713688346.22000003</v>
      </c>
      <c r="K63" s="15">
        <f t="shared" si="8"/>
        <v>795417021.48000002</v>
      </c>
      <c r="L63" s="15">
        <f>L65+L142+L140+L138</f>
        <v>18867380.969999999</v>
      </c>
      <c r="M63" s="15">
        <f>M65+M142+M140+M138</f>
        <v>2913094.88</v>
      </c>
      <c r="N63" s="15">
        <f>N65+N142+N140+N138</f>
        <v>2913094.88</v>
      </c>
      <c r="O63" s="15">
        <f>I63+L63</f>
        <v>778618315.77999997</v>
      </c>
      <c r="P63" s="15">
        <f t="shared" ref="P63" si="96">J63+M63</f>
        <v>716601441.10000002</v>
      </c>
      <c r="Q63" s="15">
        <f t="shared" ref="Q63" si="97">K63+N63</f>
        <v>798330116.36000001</v>
      </c>
      <c r="R63" s="15">
        <f>R65+R142+R140+R138</f>
        <v>198465726.79000002</v>
      </c>
      <c r="S63" s="15">
        <f>S65+S142+S140+S138</f>
        <v>448519.8</v>
      </c>
      <c r="T63" s="15">
        <f>T65+T142+T140+T138</f>
        <v>1337295.69</v>
      </c>
      <c r="U63" s="15">
        <f>O63+R63</f>
        <v>977084042.56999993</v>
      </c>
      <c r="V63" s="15">
        <f t="shared" ref="V63" si="98">P63+S63</f>
        <v>717049960.89999998</v>
      </c>
      <c r="W63" s="15">
        <f t="shared" ref="W63" si="99">Q63+T63</f>
        <v>799667412.05000007</v>
      </c>
      <c r="X63" s="15">
        <f>X65+X142+X140+X138</f>
        <v>12834506.32</v>
      </c>
      <c r="Y63" s="15">
        <f>Y65+Y142+Y140+Y138</f>
        <v>-199104</v>
      </c>
      <c r="Z63" s="15">
        <f>Z65+Z142+Z140+Z138</f>
        <v>-199104</v>
      </c>
      <c r="AA63" s="15">
        <f>U63+X63</f>
        <v>989918548.88999999</v>
      </c>
      <c r="AB63" s="15">
        <f t="shared" ref="AB63" si="100">V63+Y63</f>
        <v>716850856.89999998</v>
      </c>
      <c r="AC63" s="15">
        <f t="shared" ref="AC63" si="101">W63+Z63</f>
        <v>799468308.05000007</v>
      </c>
      <c r="AD63" s="15">
        <f>AD65+AD142+AD140+AD138</f>
        <v>14069366.1</v>
      </c>
      <c r="AE63" s="15">
        <f>AE65+AE142+AE140+AE138</f>
        <v>-2113031.9299999997</v>
      </c>
      <c r="AF63" s="15">
        <f>AF65+AF142+AF140+AF138</f>
        <v>-2044858.83</v>
      </c>
      <c r="AG63" s="15">
        <f>AA63+AD63</f>
        <v>1003987914.99</v>
      </c>
      <c r="AH63" s="15">
        <f t="shared" ref="AH63" si="102">AB63+AE63</f>
        <v>714737824.97000003</v>
      </c>
      <c r="AI63" s="15">
        <f t="shared" ref="AI63" si="103">AC63+AF63</f>
        <v>797423449.22000003</v>
      </c>
      <c r="AK63" s="74">
        <f>V63-V67</f>
        <v>288148971.19999999</v>
      </c>
      <c r="AL63" s="74">
        <f>W63-W67</f>
        <v>370766422.35000008</v>
      </c>
    </row>
    <row r="64" spans="1:38" x14ac:dyDescent="0.2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</row>
    <row r="65" spans="1:35" ht="25.5" x14ac:dyDescent="0.2">
      <c r="A65" s="35" t="s">
        <v>82</v>
      </c>
      <c r="B65" s="23" t="s">
        <v>83</v>
      </c>
      <c r="C65" s="21">
        <f t="shared" ref="C65:H65" si="104">C67+C70+C100+C120</f>
        <v>746312642.13999999</v>
      </c>
      <c r="D65" s="21">
        <f t="shared" si="104"/>
        <v>712036092.60000002</v>
      </c>
      <c r="E65" s="21">
        <f t="shared" si="104"/>
        <v>714669764.99000001</v>
      </c>
      <c r="F65" s="21">
        <f t="shared" si="104"/>
        <v>13666482.67</v>
      </c>
      <c r="G65" s="21">
        <f t="shared" si="104"/>
        <v>1652253.6199999999</v>
      </c>
      <c r="H65" s="21">
        <f t="shared" si="104"/>
        <v>80747256.489999995</v>
      </c>
      <c r="I65" s="21">
        <f t="shared" si="6"/>
        <v>759979124.80999994</v>
      </c>
      <c r="J65" s="21">
        <f t="shared" si="7"/>
        <v>713688346.22000003</v>
      </c>
      <c r="K65" s="21">
        <f t="shared" si="8"/>
        <v>795417021.48000002</v>
      </c>
      <c r="L65" s="21">
        <f t="shared" ref="L65:N65" si="105">L67+L70+L100+L120</f>
        <v>15967380.970000001</v>
      </c>
      <c r="M65" s="21">
        <f t="shared" si="105"/>
        <v>2913094.88</v>
      </c>
      <c r="N65" s="21">
        <f t="shared" si="105"/>
        <v>2913094.88</v>
      </c>
      <c r="O65" s="21">
        <f t="shared" ref="O65" si="106">I65+L65</f>
        <v>775946505.77999997</v>
      </c>
      <c r="P65" s="21">
        <f t="shared" ref="P65" si="107">J65+M65</f>
        <v>716601441.10000002</v>
      </c>
      <c r="Q65" s="21">
        <f t="shared" ref="Q65" si="108">K65+N65</f>
        <v>798330116.36000001</v>
      </c>
      <c r="R65" s="21">
        <f t="shared" ref="R65:T65" si="109">R67+R70+R100+R120</f>
        <v>198472213.83000001</v>
      </c>
      <c r="S65" s="21">
        <f t="shared" si="109"/>
        <v>448519.8</v>
      </c>
      <c r="T65" s="21">
        <f t="shared" si="109"/>
        <v>1337295.69</v>
      </c>
      <c r="U65" s="21">
        <f t="shared" ref="U65" si="110">O65+R65</f>
        <v>974418719.61000001</v>
      </c>
      <c r="V65" s="21">
        <f t="shared" ref="V65" si="111">P65+S65</f>
        <v>717049960.89999998</v>
      </c>
      <c r="W65" s="21">
        <f t="shared" ref="W65" si="112">Q65+T65</f>
        <v>799667412.05000007</v>
      </c>
      <c r="X65" s="21">
        <f t="shared" ref="X65:Z65" si="113">X67+X70+X100+X120</f>
        <v>10605093.66</v>
      </c>
      <c r="Y65" s="21">
        <f t="shared" si="113"/>
        <v>-199104</v>
      </c>
      <c r="Z65" s="21">
        <f t="shared" si="113"/>
        <v>-199104</v>
      </c>
      <c r="AA65" s="21">
        <f t="shared" ref="AA65" si="114">U65+X65</f>
        <v>985023813.26999998</v>
      </c>
      <c r="AB65" s="21">
        <f t="shared" ref="AB65" si="115">V65+Y65</f>
        <v>716850856.89999998</v>
      </c>
      <c r="AC65" s="21">
        <f t="shared" ref="AC65" si="116">W65+Z65</f>
        <v>799468308.05000007</v>
      </c>
      <c r="AD65" s="21">
        <f t="shared" ref="AD65:AF65" si="117">AD67+AD70+AD100+AD120</f>
        <v>14069366.1</v>
      </c>
      <c r="AE65" s="21">
        <f t="shared" si="117"/>
        <v>-2113031.9299999997</v>
      </c>
      <c r="AF65" s="21">
        <f t="shared" si="117"/>
        <v>-2044858.83</v>
      </c>
      <c r="AG65" s="21">
        <f t="shared" ref="AG65" si="118">AA65+AD65</f>
        <v>999093179.37</v>
      </c>
      <c r="AH65" s="21">
        <f t="shared" ref="AH65" si="119">AB65+AE65</f>
        <v>714737824.97000003</v>
      </c>
      <c r="AI65" s="21">
        <f t="shared" ref="AI65" si="120">AC65+AF65</f>
        <v>797423449.22000003</v>
      </c>
    </row>
    <row r="66" spans="1:35" x14ac:dyDescent="0.2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79"/>
      <c r="Y66" s="24"/>
      <c r="Z66" s="24"/>
      <c r="AA66" s="24"/>
      <c r="AB66" s="24"/>
      <c r="AC66" s="24"/>
      <c r="AD66" s="79"/>
      <c r="AE66" s="24"/>
      <c r="AF66" s="24"/>
      <c r="AG66" s="24"/>
      <c r="AH66" s="24"/>
      <c r="AI66" s="24"/>
    </row>
    <row r="67" spans="1:35" x14ac:dyDescent="0.2">
      <c r="A67" s="36" t="s">
        <v>84</v>
      </c>
      <c r="B67" s="37" t="s">
        <v>85</v>
      </c>
      <c r="C67" s="21">
        <f>C68</f>
        <v>428900989.69999999</v>
      </c>
      <c r="D67" s="21">
        <f t="shared" ref="D67:H67" si="121">D68</f>
        <v>428900989.69999999</v>
      </c>
      <c r="E67" s="21">
        <f t="shared" si="121"/>
        <v>428900989.69999999</v>
      </c>
      <c r="F67" s="21">
        <f t="shared" si="121"/>
        <v>0</v>
      </c>
      <c r="G67" s="21">
        <f t="shared" si="121"/>
        <v>0</v>
      </c>
      <c r="H67" s="21">
        <f t="shared" si="121"/>
        <v>0</v>
      </c>
      <c r="I67" s="21">
        <f t="shared" si="6"/>
        <v>428900989.69999999</v>
      </c>
      <c r="J67" s="21">
        <f t="shared" si="7"/>
        <v>428900989.69999999</v>
      </c>
      <c r="K67" s="21">
        <f t="shared" si="8"/>
        <v>428900989.69999999</v>
      </c>
      <c r="L67" s="21">
        <f t="shared" ref="L67:N67" si="122">L68</f>
        <v>0</v>
      </c>
      <c r="M67" s="21">
        <f t="shared" si="122"/>
        <v>0</v>
      </c>
      <c r="N67" s="21">
        <f t="shared" si="122"/>
        <v>0</v>
      </c>
      <c r="O67" s="21">
        <f t="shared" ref="O67:O68" si="123">I67+L67</f>
        <v>428900989.69999999</v>
      </c>
      <c r="P67" s="21">
        <f t="shared" ref="P67:P68" si="124">J67+M67</f>
        <v>428900989.69999999</v>
      </c>
      <c r="Q67" s="21">
        <f t="shared" ref="Q67:Q68" si="125">K67+N67</f>
        <v>428900989.69999999</v>
      </c>
      <c r="R67" s="21">
        <f t="shared" ref="R67:T67" si="126">R68</f>
        <v>0</v>
      </c>
      <c r="S67" s="21">
        <f t="shared" si="126"/>
        <v>0</v>
      </c>
      <c r="T67" s="21">
        <f t="shared" si="126"/>
        <v>0</v>
      </c>
      <c r="U67" s="21">
        <f t="shared" ref="U67:U68" si="127">O67+R67</f>
        <v>428900989.69999999</v>
      </c>
      <c r="V67" s="21">
        <f t="shared" ref="V67:V68" si="128">P67+S67</f>
        <v>428900989.69999999</v>
      </c>
      <c r="W67" s="21">
        <f t="shared" ref="W67:W68" si="129">Q67+T67</f>
        <v>428900989.69999999</v>
      </c>
      <c r="X67" s="80">
        <f t="shared" ref="X67:Z67" si="130">X68</f>
        <v>-5882700</v>
      </c>
      <c r="Y67" s="21">
        <f t="shared" si="130"/>
        <v>0</v>
      </c>
      <c r="Z67" s="21">
        <f t="shared" si="130"/>
        <v>0</v>
      </c>
      <c r="AA67" s="21">
        <f t="shared" ref="AA67:AA68" si="131">U67+X67</f>
        <v>423018289.69999999</v>
      </c>
      <c r="AB67" s="21">
        <f t="shared" ref="AB67:AB68" si="132">V67+Y67</f>
        <v>428900989.69999999</v>
      </c>
      <c r="AC67" s="21">
        <f t="shared" ref="AC67:AC68" si="133">W67+Z67</f>
        <v>428900989.69999999</v>
      </c>
      <c r="AD67" s="80">
        <f t="shared" ref="AD67:AF67" si="134">AD68</f>
        <v>0</v>
      </c>
      <c r="AE67" s="21">
        <f t="shared" si="134"/>
        <v>0</v>
      </c>
      <c r="AF67" s="21">
        <f t="shared" si="134"/>
        <v>0</v>
      </c>
      <c r="AG67" s="21">
        <f t="shared" ref="AG67:AG68" si="135">AA67+AD67</f>
        <v>423018289.69999999</v>
      </c>
      <c r="AH67" s="21">
        <f t="shared" ref="AH67:AH68" si="136">AB67+AE67</f>
        <v>428900989.69999999</v>
      </c>
      <c r="AI67" s="21">
        <f t="shared" ref="AI67:AI68" si="137">AC67+AF67</f>
        <v>428900989.69999999</v>
      </c>
    </row>
    <row r="68" spans="1:35" ht="30" customHeight="1" x14ac:dyDescent="0.2">
      <c r="A68" s="36" t="s">
        <v>86</v>
      </c>
      <c r="B68" s="54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6"/>
        <v>428900989.69999999</v>
      </c>
      <c r="J68" s="21">
        <f t="shared" si="7"/>
        <v>428900989.69999999</v>
      </c>
      <c r="K68" s="21">
        <f t="shared" si="8"/>
        <v>428900989.69999999</v>
      </c>
      <c r="L68" s="21"/>
      <c r="M68" s="21"/>
      <c r="N68" s="21"/>
      <c r="O68" s="21">
        <f t="shared" si="123"/>
        <v>428900989.69999999</v>
      </c>
      <c r="P68" s="21">
        <f t="shared" si="124"/>
        <v>428900989.69999999</v>
      </c>
      <c r="Q68" s="21">
        <f t="shared" si="125"/>
        <v>428900989.69999999</v>
      </c>
      <c r="R68" s="21"/>
      <c r="S68" s="21"/>
      <c r="T68" s="21"/>
      <c r="U68" s="21">
        <f t="shared" si="127"/>
        <v>428900989.69999999</v>
      </c>
      <c r="V68" s="21">
        <f t="shared" si="128"/>
        <v>428900989.69999999</v>
      </c>
      <c r="W68" s="21">
        <f t="shared" si="129"/>
        <v>428900989.69999999</v>
      </c>
      <c r="X68" s="80">
        <v>-5882700</v>
      </c>
      <c r="Y68" s="21"/>
      <c r="Z68" s="21"/>
      <c r="AA68" s="21">
        <f t="shared" si="131"/>
        <v>423018289.69999999</v>
      </c>
      <c r="AB68" s="21">
        <f t="shared" si="132"/>
        <v>428900989.69999999</v>
      </c>
      <c r="AC68" s="21">
        <f t="shared" si="133"/>
        <v>428900989.69999999</v>
      </c>
      <c r="AD68" s="80"/>
      <c r="AE68" s="21"/>
      <c r="AF68" s="21"/>
      <c r="AG68" s="21">
        <f t="shared" si="135"/>
        <v>423018289.69999999</v>
      </c>
      <c r="AH68" s="21">
        <f t="shared" si="136"/>
        <v>428900989.69999999</v>
      </c>
      <c r="AI68" s="21">
        <f t="shared" si="137"/>
        <v>428900989.69999999</v>
      </c>
    </row>
    <row r="69" spans="1:35" x14ac:dyDescent="0.2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81"/>
      <c r="Y69" s="38"/>
      <c r="Z69" s="38"/>
      <c r="AA69" s="38"/>
      <c r="AB69" s="38"/>
      <c r="AC69" s="38"/>
      <c r="AD69" s="81"/>
      <c r="AE69" s="38"/>
      <c r="AF69" s="38"/>
      <c r="AG69" s="38"/>
      <c r="AH69" s="38"/>
      <c r="AI69" s="38"/>
    </row>
    <row r="70" spans="1:35" ht="25.5" x14ac:dyDescent="0.2">
      <c r="A70" s="39" t="s">
        <v>88</v>
      </c>
      <c r="B70" s="23" t="s">
        <v>89</v>
      </c>
      <c r="C70" s="18">
        <f>+C82+C74+C77+C75</f>
        <v>6112998.4399999995</v>
      </c>
      <c r="D70" s="18">
        <f t="shared" ref="D70:H70" si="138">+D82+D74+D77+D75</f>
        <v>5676919.8499999996</v>
      </c>
      <c r="E70" s="18">
        <f t="shared" si="138"/>
        <v>5300747.09</v>
      </c>
      <c r="F70" s="18">
        <f t="shared" si="138"/>
        <v>2138916</v>
      </c>
      <c r="G70" s="18">
        <f t="shared" si="138"/>
        <v>-74277.73</v>
      </c>
      <c r="H70" s="18">
        <f t="shared" si="138"/>
        <v>-143094.60999999999</v>
      </c>
      <c r="I70" s="18">
        <f t="shared" si="6"/>
        <v>8251914.4399999995</v>
      </c>
      <c r="J70" s="18">
        <f t="shared" si="7"/>
        <v>5602642.1199999992</v>
      </c>
      <c r="K70" s="18">
        <f t="shared" si="8"/>
        <v>5157652.4799999995</v>
      </c>
      <c r="L70" s="18">
        <f>+L82+L74+L77+L75+L80+L79+L76+L71+L72</f>
        <v>4144209.33</v>
      </c>
      <c r="M70" s="18">
        <f t="shared" ref="M70:N70" si="139">+M82+M74+M77+M75+M80+M79+M76+M71+M72</f>
        <v>692103.06</v>
      </c>
      <c r="N70" s="18">
        <f t="shared" si="139"/>
        <v>692103.06</v>
      </c>
      <c r="O70" s="18">
        <f t="shared" ref="O70:O146" si="140">I70+L70</f>
        <v>12396123.77</v>
      </c>
      <c r="P70" s="18">
        <f t="shared" ref="P70:P146" si="141">J70+M70</f>
        <v>6294745.1799999997</v>
      </c>
      <c r="Q70" s="18">
        <f t="shared" ref="Q70:Q146" si="142">K70+N70</f>
        <v>5849755.5399999991</v>
      </c>
      <c r="R70" s="18">
        <f>+R82+R74+R77+R75+R80+R79+R76+R71+R72+R81</f>
        <v>196266013.83000001</v>
      </c>
      <c r="S70" s="18">
        <f t="shared" ref="S70:T70" si="143">+S82+S74+S77+S75+S80+S79+S76+S71+S72+S81</f>
        <v>0</v>
      </c>
      <c r="T70" s="18">
        <f t="shared" si="143"/>
        <v>0</v>
      </c>
      <c r="U70" s="18">
        <f t="shared" ref="U70:U146" si="144">O70+R70</f>
        <v>208662137.60000002</v>
      </c>
      <c r="V70" s="18">
        <f t="shared" ref="V70:V146" si="145">P70+S70</f>
        <v>6294745.1799999997</v>
      </c>
      <c r="W70" s="18">
        <f t="shared" ref="W70:W146" si="146">Q70+T70</f>
        <v>5849755.5399999991</v>
      </c>
      <c r="X70" s="82">
        <f>+X82+X74+X77+X75+X80+X79+X76+X71+X72+X81+X73</f>
        <v>7641560</v>
      </c>
      <c r="Y70" s="18">
        <f t="shared" ref="Y70:Z70" si="147">+Y82+Y74+Y77+Y75+Y80+Y79+Y76+Y71+Y72+Y81+Y73</f>
        <v>-199104</v>
      </c>
      <c r="Z70" s="18">
        <f t="shared" si="147"/>
        <v>-199104</v>
      </c>
      <c r="AA70" s="18">
        <f t="shared" ref="AA70:AA146" si="148">U70+X70</f>
        <v>216303697.60000002</v>
      </c>
      <c r="AB70" s="18">
        <f t="shared" ref="AB70:AB94" si="149">V70+Y70</f>
        <v>6095641.1799999997</v>
      </c>
      <c r="AC70" s="18">
        <f t="shared" ref="AC70:AC94" si="150">W70+Z70</f>
        <v>5650651.5399999991</v>
      </c>
      <c r="AD70" s="82">
        <f>+AD82+AD74+AD77+AD75+AD80+AD79+AD76+AD71+AD72+AD81+AD73</f>
        <v>1502314.48</v>
      </c>
      <c r="AE70" s="18">
        <f t="shared" ref="AE70:AF70" si="151">+AE82+AE74+AE77+AE75+AE80+AE79+AE76+AE71+AE72+AE81+AE73</f>
        <v>0</v>
      </c>
      <c r="AF70" s="18">
        <f t="shared" si="151"/>
        <v>0</v>
      </c>
      <c r="AG70" s="18">
        <f t="shared" ref="AG70:AG146" si="152">AA70+AD70</f>
        <v>217806012.08000001</v>
      </c>
      <c r="AH70" s="18">
        <f t="shared" ref="AH70:AH94" si="153">AB70+AE70</f>
        <v>6095641.1799999997</v>
      </c>
      <c r="AI70" s="18">
        <f t="shared" ref="AI70:AI94" si="154">AC70+AF70</f>
        <v>5650651.5399999991</v>
      </c>
    </row>
    <row r="71" spans="1:35" ht="63.75" x14ac:dyDescent="0.2">
      <c r="A71" s="68" t="s">
        <v>186</v>
      </c>
      <c r="B71" s="69" t="s">
        <v>188</v>
      </c>
      <c r="C71" s="18"/>
      <c r="D71" s="18"/>
      <c r="E71" s="18"/>
      <c r="F71" s="18"/>
      <c r="G71" s="18"/>
      <c r="H71" s="18"/>
      <c r="I71" s="18"/>
      <c r="J71" s="18"/>
      <c r="K71" s="18"/>
      <c r="L71" s="18">
        <v>641900</v>
      </c>
      <c r="M71" s="18"/>
      <c r="N71" s="18"/>
      <c r="O71" s="18">
        <f t="shared" ref="O71:O72" si="155">I71+L71</f>
        <v>641900</v>
      </c>
      <c r="P71" s="18">
        <f t="shared" ref="P71:P72" si="156">J71+M71</f>
        <v>0</v>
      </c>
      <c r="Q71" s="18">
        <f t="shared" ref="Q71:Q72" si="157">K71+N71</f>
        <v>0</v>
      </c>
      <c r="R71" s="18"/>
      <c r="S71" s="18"/>
      <c r="T71" s="18"/>
      <c r="U71" s="18">
        <f t="shared" si="144"/>
        <v>641900</v>
      </c>
      <c r="V71" s="18">
        <f t="shared" si="145"/>
        <v>0</v>
      </c>
      <c r="W71" s="18">
        <f t="shared" si="146"/>
        <v>0</v>
      </c>
      <c r="X71" s="82"/>
      <c r="Y71" s="18"/>
      <c r="Z71" s="18"/>
      <c r="AA71" s="18">
        <f t="shared" si="148"/>
        <v>641900</v>
      </c>
      <c r="AB71" s="18">
        <f t="shared" si="149"/>
        <v>0</v>
      </c>
      <c r="AC71" s="18">
        <f t="shared" si="150"/>
        <v>0</v>
      </c>
      <c r="AD71" s="82"/>
      <c r="AE71" s="18"/>
      <c r="AF71" s="18"/>
      <c r="AG71" s="18">
        <f t="shared" si="152"/>
        <v>641900</v>
      </c>
      <c r="AH71" s="18">
        <f t="shared" si="153"/>
        <v>0</v>
      </c>
      <c r="AI71" s="18">
        <f t="shared" si="154"/>
        <v>0</v>
      </c>
    </row>
    <row r="72" spans="1:35" ht="51" x14ac:dyDescent="0.2">
      <c r="A72" s="68" t="s">
        <v>187</v>
      </c>
      <c r="B72" s="69" t="s">
        <v>189</v>
      </c>
      <c r="C72" s="18"/>
      <c r="D72" s="18"/>
      <c r="E72" s="18"/>
      <c r="F72" s="18"/>
      <c r="G72" s="18"/>
      <c r="H72" s="18"/>
      <c r="I72" s="18"/>
      <c r="J72" s="18"/>
      <c r="K72" s="18"/>
      <c r="L72" s="18">
        <v>12445</v>
      </c>
      <c r="M72" s="18"/>
      <c r="N72" s="18"/>
      <c r="O72" s="18">
        <f t="shared" si="155"/>
        <v>12445</v>
      </c>
      <c r="P72" s="18">
        <f t="shared" si="156"/>
        <v>0</v>
      </c>
      <c r="Q72" s="18">
        <f t="shared" si="157"/>
        <v>0</v>
      </c>
      <c r="R72" s="18"/>
      <c r="S72" s="18"/>
      <c r="T72" s="18"/>
      <c r="U72" s="18">
        <f t="shared" si="144"/>
        <v>12445</v>
      </c>
      <c r="V72" s="18">
        <f t="shared" si="145"/>
        <v>0</v>
      </c>
      <c r="W72" s="18">
        <f t="shared" si="146"/>
        <v>0</v>
      </c>
      <c r="X72" s="82"/>
      <c r="Y72" s="18"/>
      <c r="Z72" s="18"/>
      <c r="AA72" s="18">
        <f t="shared" si="148"/>
        <v>12445</v>
      </c>
      <c r="AB72" s="18">
        <f t="shared" si="149"/>
        <v>0</v>
      </c>
      <c r="AC72" s="18">
        <f t="shared" si="150"/>
        <v>0</v>
      </c>
      <c r="AD72" s="82"/>
      <c r="AE72" s="18"/>
      <c r="AF72" s="18"/>
      <c r="AG72" s="18">
        <f t="shared" si="152"/>
        <v>12445</v>
      </c>
      <c r="AH72" s="18">
        <f t="shared" si="153"/>
        <v>0</v>
      </c>
      <c r="AI72" s="18">
        <f t="shared" si="154"/>
        <v>0</v>
      </c>
    </row>
    <row r="73" spans="1:35" ht="25.5" x14ac:dyDescent="0.2">
      <c r="A73" s="77" t="s">
        <v>208</v>
      </c>
      <c r="B73" s="78" t="s">
        <v>209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82">
        <v>312000</v>
      </c>
      <c r="Y73" s="18"/>
      <c r="Z73" s="18"/>
      <c r="AA73" s="18">
        <f t="shared" ref="AA73" si="158">U73+X73</f>
        <v>312000</v>
      </c>
      <c r="AB73" s="18">
        <f t="shared" ref="AB73" si="159">V73+Y73</f>
        <v>0</v>
      </c>
      <c r="AC73" s="18">
        <f t="shared" ref="AC73" si="160">W73+Z73</f>
        <v>0</v>
      </c>
      <c r="AD73" s="82"/>
      <c r="AE73" s="18"/>
      <c r="AF73" s="18"/>
      <c r="AG73" s="18">
        <f t="shared" si="152"/>
        <v>312000</v>
      </c>
      <c r="AH73" s="18">
        <f t="shared" si="153"/>
        <v>0</v>
      </c>
      <c r="AI73" s="18">
        <f t="shared" si="154"/>
        <v>0</v>
      </c>
    </row>
    <row r="74" spans="1:35" ht="38.25" x14ac:dyDescent="0.2">
      <c r="A74" s="39" t="s">
        <v>90</v>
      </c>
      <c r="B74" s="23" t="s">
        <v>91</v>
      </c>
      <c r="C74" s="18">
        <v>4719460.5199999996</v>
      </c>
      <c r="D74" s="18">
        <v>4368262.2</v>
      </c>
      <c r="E74" s="18">
        <v>4022007.82</v>
      </c>
      <c r="F74" s="18">
        <v>-50104.75</v>
      </c>
      <c r="G74" s="18">
        <v>-233275.71</v>
      </c>
      <c r="H74" s="18">
        <v>-323403.43</v>
      </c>
      <c r="I74" s="18">
        <f t="shared" ref="I74:I75" si="161">C74+F74</f>
        <v>4669355.7699999996</v>
      </c>
      <c r="J74" s="18">
        <f t="shared" ref="J74:J75" si="162">D74+G74</f>
        <v>4134986.49</v>
      </c>
      <c r="K74" s="18">
        <f t="shared" ref="K74:K75" si="163">E74+H74</f>
        <v>3698604.3899999997</v>
      </c>
      <c r="L74" s="18"/>
      <c r="M74" s="18"/>
      <c r="N74" s="18"/>
      <c r="O74" s="18">
        <f t="shared" si="140"/>
        <v>4669355.7699999996</v>
      </c>
      <c r="P74" s="18">
        <f t="shared" si="141"/>
        <v>4134986.49</v>
      </c>
      <c r="Q74" s="18">
        <f t="shared" si="142"/>
        <v>3698604.3899999997</v>
      </c>
      <c r="R74" s="18"/>
      <c r="S74" s="18"/>
      <c r="T74" s="18"/>
      <c r="U74" s="18">
        <f t="shared" si="144"/>
        <v>4669355.7699999996</v>
      </c>
      <c r="V74" s="18">
        <f t="shared" si="145"/>
        <v>4134986.49</v>
      </c>
      <c r="W74" s="18">
        <f t="shared" si="146"/>
        <v>3698604.3899999997</v>
      </c>
      <c r="X74" s="82"/>
      <c r="Y74" s="18"/>
      <c r="Z74" s="18"/>
      <c r="AA74" s="18">
        <f t="shared" si="148"/>
        <v>4669355.7699999996</v>
      </c>
      <c r="AB74" s="18">
        <f t="shared" si="149"/>
        <v>4134986.49</v>
      </c>
      <c r="AC74" s="18">
        <f t="shared" si="150"/>
        <v>3698604.3899999997</v>
      </c>
      <c r="AD74" s="82"/>
      <c r="AE74" s="18"/>
      <c r="AF74" s="18"/>
      <c r="AG74" s="18">
        <f t="shared" si="152"/>
        <v>4669355.7699999996</v>
      </c>
      <c r="AH74" s="18">
        <f t="shared" si="153"/>
        <v>4134986.49</v>
      </c>
      <c r="AI74" s="18">
        <f t="shared" si="154"/>
        <v>3698604.3899999997</v>
      </c>
    </row>
    <row r="75" spans="1:35" ht="38.25" x14ac:dyDescent="0.2">
      <c r="A75" s="39" t="s">
        <v>159</v>
      </c>
      <c r="B75" s="23" t="s">
        <v>160</v>
      </c>
      <c r="C75" s="18"/>
      <c r="D75" s="18"/>
      <c r="E75" s="18"/>
      <c r="F75" s="18">
        <v>1250000</v>
      </c>
      <c r="G75" s="18"/>
      <c r="H75" s="18"/>
      <c r="I75" s="18">
        <f t="shared" si="161"/>
        <v>1250000</v>
      </c>
      <c r="J75" s="18">
        <f t="shared" si="162"/>
        <v>0</v>
      </c>
      <c r="K75" s="18">
        <f t="shared" si="163"/>
        <v>0</v>
      </c>
      <c r="L75" s="18"/>
      <c r="M75" s="18"/>
      <c r="N75" s="18"/>
      <c r="O75" s="18">
        <f t="shared" si="140"/>
        <v>1250000</v>
      </c>
      <c r="P75" s="18">
        <f t="shared" si="141"/>
        <v>0</v>
      </c>
      <c r="Q75" s="18">
        <f t="shared" si="142"/>
        <v>0</v>
      </c>
      <c r="R75" s="18"/>
      <c r="S75" s="18"/>
      <c r="T75" s="18"/>
      <c r="U75" s="18">
        <f t="shared" si="144"/>
        <v>1250000</v>
      </c>
      <c r="V75" s="18">
        <f t="shared" si="145"/>
        <v>0</v>
      </c>
      <c r="W75" s="18">
        <f t="shared" si="146"/>
        <v>0</v>
      </c>
      <c r="X75" s="82"/>
      <c r="Y75" s="18"/>
      <c r="Z75" s="18"/>
      <c r="AA75" s="18">
        <f t="shared" si="148"/>
        <v>1250000</v>
      </c>
      <c r="AB75" s="18">
        <f t="shared" si="149"/>
        <v>0</v>
      </c>
      <c r="AC75" s="18">
        <f t="shared" si="150"/>
        <v>0</v>
      </c>
      <c r="AD75" s="82"/>
      <c r="AE75" s="18"/>
      <c r="AF75" s="18"/>
      <c r="AG75" s="18">
        <f t="shared" si="152"/>
        <v>1250000</v>
      </c>
      <c r="AH75" s="18">
        <f t="shared" si="153"/>
        <v>0</v>
      </c>
      <c r="AI75" s="18">
        <f t="shared" si="154"/>
        <v>0</v>
      </c>
    </row>
    <row r="76" spans="1:35" ht="25.5" x14ac:dyDescent="0.2">
      <c r="A76" s="68" t="s">
        <v>184</v>
      </c>
      <c r="B76" s="69" t="s">
        <v>185</v>
      </c>
      <c r="C76" s="18"/>
      <c r="D76" s="18"/>
      <c r="E76" s="18"/>
      <c r="F76" s="18"/>
      <c r="G76" s="18"/>
      <c r="H76" s="18"/>
      <c r="I76" s="18"/>
      <c r="J76" s="18"/>
      <c r="K76" s="18"/>
      <c r="L76" s="18">
        <v>317682.42</v>
      </c>
      <c r="M76" s="18"/>
      <c r="N76" s="18"/>
      <c r="O76" s="18">
        <f t="shared" ref="O76" si="164">I76+L76</f>
        <v>317682.42</v>
      </c>
      <c r="P76" s="18">
        <f t="shared" ref="P76" si="165">J76+M76</f>
        <v>0</v>
      </c>
      <c r="Q76" s="18">
        <f t="shared" ref="Q76" si="166">K76+N76</f>
        <v>0</v>
      </c>
      <c r="R76" s="18"/>
      <c r="S76" s="18"/>
      <c r="T76" s="18"/>
      <c r="U76" s="18">
        <f t="shared" si="144"/>
        <v>317682.42</v>
      </c>
      <c r="V76" s="18">
        <f t="shared" si="145"/>
        <v>0</v>
      </c>
      <c r="W76" s="18">
        <f t="shared" si="146"/>
        <v>0</v>
      </c>
      <c r="X76" s="82"/>
      <c r="Y76" s="18"/>
      <c r="Z76" s="18"/>
      <c r="AA76" s="18">
        <f t="shared" si="148"/>
        <v>317682.42</v>
      </c>
      <c r="AB76" s="18">
        <f t="shared" si="149"/>
        <v>0</v>
      </c>
      <c r="AC76" s="18">
        <f t="shared" si="150"/>
        <v>0</v>
      </c>
      <c r="AD76" s="82"/>
      <c r="AE76" s="18"/>
      <c r="AF76" s="18"/>
      <c r="AG76" s="18">
        <f t="shared" si="152"/>
        <v>317682.42</v>
      </c>
      <c r="AH76" s="18">
        <f t="shared" si="153"/>
        <v>0</v>
      </c>
      <c r="AI76" s="18">
        <f t="shared" si="154"/>
        <v>0</v>
      </c>
    </row>
    <row r="77" spans="1:35" ht="15.75" customHeight="1" x14ac:dyDescent="0.2">
      <c r="A77" s="39" t="s">
        <v>138</v>
      </c>
      <c r="B77" s="23" t="s">
        <v>92</v>
      </c>
      <c r="C77" s="18">
        <f>C78</f>
        <v>251461.98</v>
      </c>
      <c r="D77" s="18">
        <f t="shared" ref="D77:H77" si="167">D78</f>
        <v>251755.35</v>
      </c>
      <c r="E77" s="18">
        <f t="shared" si="167"/>
        <v>236015</v>
      </c>
      <c r="F77" s="18">
        <f t="shared" si="167"/>
        <v>-38378.65</v>
      </c>
      <c r="G77" s="18">
        <f t="shared" si="167"/>
        <v>-38401.42</v>
      </c>
      <c r="H77" s="18">
        <f t="shared" si="167"/>
        <v>-17090.580000000002</v>
      </c>
      <c r="I77" s="18">
        <f t="shared" si="6"/>
        <v>213083.33000000002</v>
      </c>
      <c r="J77" s="18">
        <f t="shared" si="7"/>
        <v>213353.93</v>
      </c>
      <c r="K77" s="18">
        <f t="shared" si="8"/>
        <v>218924.41999999998</v>
      </c>
      <c r="L77" s="18">
        <f t="shared" ref="L77:N77" si="168">L78</f>
        <v>0</v>
      </c>
      <c r="M77" s="18">
        <f t="shared" si="168"/>
        <v>0</v>
      </c>
      <c r="N77" s="18">
        <f t="shared" si="168"/>
        <v>0</v>
      </c>
      <c r="O77" s="18">
        <f t="shared" si="140"/>
        <v>213083.33000000002</v>
      </c>
      <c r="P77" s="18">
        <f t="shared" si="141"/>
        <v>213353.93</v>
      </c>
      <c r="Q77" s="18">
        <f t="shared" si="142"/>
        <v>218924.41999999998</v>
      </c>
      <c r="R77" s="18">
        <f t="shared" ref="R77:T77" si="169">R78</f>
        <v>0</v>
      </c>
      <c r="S77" s="18">
        <f t="shared" si="169"/>
        <v>0</v>
      </c>
      <c r="T77" s="18">
        <f t="shared" si="169"/>
        <v>0</v>
      </c>
      <c r="U77" s="18">
        <f t="shared" si="144"/>
        <v>213083.33000000002</v>
      </c>
      <c r="V77" s="18">
        <f t="shared" si="145"/>
        <v>213353.93</v>
      </c>
      <c r="W77" s="18">
        <f t="shared" si="146"/>
        <v>218924.41999999998</v>
      </c>
      <c r="X77" s="82">
        <f t="shared" ref="X77:Z77" si="170">X78</f>
        <v>0</v>
      </c>
      <c r="Y77" s="18">
        <f t="shared" si="170"/>
        <v>0</v>
      </c>
      <c r="Z77" s="18">
        <f t="shared" si="170"/>
        <v>0</v>
      </c>
      <c r="AA77" s="18">
        <f t="shared" si="148"/>
        <v>213083.33000000002</v>
      </c>
      <c r="AB77" s="18">
        <f t="shared" si="149"/>
        <v>213353.93</v>
      </c>
      <c r="AC77" s="18">
        <f t="shared" si="150"/>
        <v>218924.41999999998</v>
      </c>
      <c r="AD77" s="82">
        <f t="shared" ref="AD77:AF77" si="171">AD78</f>
        <v>0</v>
      </c>
      <c r="AE77" s="18">
        <f t="shared" si="171"/>
        <v>0</v>
      </c>
      <c r="AF77" s="18">
        <f t="shared" si="171"/>
        <v>0</v>
      </c>
      <c r="AG77" s="18">
        <f t="shared" si="152"/>
        <v>213083.33000000002</v>
      </c>
      <c r="AH77" s="18">
        <f t="shared" si="153"/>
        <v>213353.93</v>
      </c>
      <c r="AI77" s="18">
        <f t="shared" si="154"/>
        <v>218924.41999999998</v>
      </c>
    </row>
    <row r="78" spans="1:35" ht="38.25" x14ac:dyDescent="0.2">
      <c r="A78" s="40" t="s">
        <v>93</v>
      </c>
      <c r="B78" s="23"/>
      <c r="C78" s="18">
        <v>251461.98</v>
      </c>
      <c r="D78" s="18">
        <v>251755.35</v>
      </c>
      <c r="E78" s="18">
        <v>236015</v>
      </c>
      <c r="F78" s="18">
        <v>-38378.65</v>
      </c>
      <c r="G78" s="18">
        <v>-38401.42</v>
      </c>
      <c r="H78" s="18">
        <v>-17090.580000000002</v>
      </c>
      <c r="I78" s="18">
        <f t="shared" si="6"/>
        <v>213083.33000000002</v>
      </c>
      <c r="J78" s="18">
        <f t="shared" si="7"/>
        <v>213353.93</v>
      </c>
      <c r="K78" s="18">
        <f t="shared" si="8"/>
        <v>218924.41999999998</v>
      </c>
      <c r="L78" s="18"/>
      <c r="M78" s="18"/>
      <c r="N78" s="18"/>
      <c r="O78" s="18">
        <f t="shared" si="140"/>
        <v>213083.33000000002</v>
      </c>
      <c r="P78" s="18">
        <f t="shared" si="141"/>
        <v>213353.93</v>
      </c>
      <c r="Q78" s="18">
        <f t="shared" si="142"/>
        <v>218924.41999999998</v>
      </c>
      <c r="R78" s="18"/>
      <c r="S78" s="18"/>
      <c r="T78" s="18"/>
      <c r="U78" s="18">
        <f t="shared" si="144"/>
        <v>213083.33000000002</v>
      </c>
      <c r="V78" s="18">
        <f t="shared" si="145"/>
        <v>213353.93</v>
      </c>
      <c r="W78" s="18">
        <f t="shared" si="146"/>
        <v>218924.41999999998</v>
      </c>
      <c r="X78" s="82"/>
      <c r="Y78" s="18"/>
      <c r="Z78" s="18"/>
      <c r="AA78" s="18">
        <f t="shared" si="148"/>
        <v>213083.33000000002</v>
      </c>
      <c r="AB78" s="18">
        <f t="shared" si="149"/>
        <v>213353.93</v>
      </c>
      <c r="AC78" s="18">
        <f t="shared" si="150"/>
        <v>218924.41999999998</v>
      </c>
      <c r="AD78" s="82"/>
      <c r="AE78" s="18"/>
      <c r="AF78" s="18"/>
      <c r="AG78" s="18">
        <f t="shared" si="152"/>
        <v>213083.33000000002</v>
      </c>
      <c r="AH78" s="18">
        <f t="shared" si="153"/>
        <v>213353.93</v>
      </c>
      <c r="AI78" s="18">
        <f t="shared" si="154"/>
        <v>218924.41999999998</v>
      </c>
    </row>
    <row r="79" spans="1:35" ht="25.5" x14ac:dyDescent="0.2">
      <c r="A79" s="70" t="s">
        <v>181</v>
      </c>
      <c r="B79" s="69" t="s">
        <v>182</v>
      </c>
      <c r="C79" s="18"/>
      <c r="D79" s="18"/>
      <c r="E79" s="18"/>
      <c r="F79" s="18"/>
      <c r="G79" s="18"/>
      <c r="H79" s="18"/>
      <c r="I79" s="18"/>
      <c r="J79" s="18"/>
      <c r="K79" s="18"/>
      <c r="L79" s="18">
        <v>1643636.52</v>
      </c>
      <c r="M79" s="18"/>
      <c r="N79" s="18"/>
      <c r="O79" s="18">
        <f t="shared" ref="O79" si="172">I79+L79</f>
        <v>1643636.52</v>
      </c>
      <c r="P79" s="18">
        <f t="shared" ref="P79" si="173">J79+M79</f>
        <v>0</v>
      </c>
      <c r="Q79" s="18">
        <f t="shared" ref="Q79" si="174">K79+N79</f>
        <v>0</v>
      </c>
      <c r="R79" s="18"/>
      <c r="S79" s="18"/>
      <c r="T79" s="18"/>
      <c r="U79" s="18">
        <f t="shared" si="144"/>
        <v>1643636.52</v>
      </c>
      <c r="V79" s="18">
        <f t="shared" si="145"/>
        <v>0</v>
      </c>
      <c r="W79" s="18">
        <f t="shared" si="146"/>
        <v>0</v>
      </c>
      <c r="X79" s="82"/>
      <c r="Y79" s="18"/>
      <c r="Z79" s="18"/>
      <c r="AA79" s="18">
        <f t="shared" si="148"/>
        <v>1643636.52</v>
      </c>
      <c r="AB79" s="18">
        <f t="shared" si="149"/>
        <v>0</v>
      </c>
      <c r="AC79" s="18">
        <f t="shared" si="150"/>
        <v>0</v>
      </c>
      <c r="AD79" s="82"/>
      <c r="AE79" s="18"/>
      <c r="AF79" s="18"/>
      <c r="AG79" s="18">
        <f t="shared" si="152"/>
        <v>1643636.52</v>
      </c>
      <c r="AH79" s="18">
        <f t="shared" si="153"/>
        <v>0</v>
      </c>
      <c r="AI79" s="18">
        <f t="shared" si="154"/>
        <v>0</v>
      </c>
    </row>
    <row r="80" spans="1:35" ht="25.5" x14ac:dyDescent="0.2">
      <c r="A80" s="68" t="s">
        <v>179</v>
      </c>
      <c r="B80" s="69" t="s">
        <v>180</v>
      </c>
      <c r="C80" s="18"/>
      <c r="D80" s="18"/>
      <c r="E80" s="18"/>
      <c r="F80" s="18"/>
      <c r="G80" s="18"/>
      <c r="H80" s="18"/>
      <c r="I80" s="18"/>
      <c r="J80" s="18"/>
      <c r="K80" s="18"/>
      <c r="L80" s="18">
        <v>823351.52</v>
      </c>
      <c r="M80" s="18"/>
      <c r="N80" s="18"/>
      <c r="O80" s="18">
        <f t="shared" ref="O80" si="175">I80+L80</f>
        <v>823351.52</v>
      </c>
      <c r="P80" s="18">
        <f t="shared" ref="P80" si="176">J80+M80</f>
        <v>0</v>
      </c>
      <c r="Q80" s="18">
        <f t="shared" ref="Q80" si="177">K80+N80</f>
        <v>0</v>
      </c>
      <c r="R80" s="18"/>
      <c r="S80" s="18"/>
      <c r="T80" s="18"/>
      <c r="U80" s="18">
        <f t="shared" si="144"/>
        <v>823351.52</v>
      </c>
      <c r="V80" s="18">
        <f t="shared" si="145"/>
        <v>0</v>
      </c>
      <c r="W80" s="18">
        <f t="shared" si="146"/>
        <v>0</v>
      </c>
      <c r="X80" s="82"/>
      <c r="Y80" s="18"/>
      <c r="Z80" s="18"/>
      <c r="AA80" s="18">
        <f t="shared" si="148"/>
        <v>823351.52</v>
      </c>
      <c r="AB80" s="18">
        <f t="shared" si="149"/>
        <v>0</v>
      </c>
      <c r="AC80" s="18">
        <f t="shared" si="150"/>
        <v>0</v>
      </c>
      <c r="AD80" s="82">
        <v>1502314.48</v>
      </c>
      <c r="AE80" s="18"/>
      <c r="AF80" s="18"/>
      <c r="AG80" s="18">
        <f t="shared" si="152"/>
        <v>2325666</v>
      </c>
      <c r="AH80" s="18">
        <f t="shared" si="153"/>
        <v>0</v>
      </c>
      <c r="AI80" s="18">
        <f t="shared" si="154"/>
        <v>0</v>
      </c>
    </row>
    <row r="81" spans="1:35" ht="25.5" x14ac:dyDescent="0.2">
      <c r="A81" s="68" t="s">
        <v>198</v>
      </c>
      <c r="B81" s="69" t="s">
        <v>199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>
        <v>190000000</v>
      </c>
      <c r="S81" s="18"/>
      <c r="T81" s="18"/>
      <c r="U81" s="18">
        <f t="shared" ref="U81" si="178">O81+R81</f>
        <v>190000000</v>
      </c>
      <c r="V81" s="18">
        <f t="shared" ref="V81" si="179">P81+S81</f>
        <v>0</v>
      </c>
      <c r="W81" s="18">
        <f t="shared" ref="W81" si="180">Q81+T81</f>
        <v>0</v>
      </c>
      <c r="X81" s="82"/>
      <c r="Y81" s="18"/>
      <c r="Z81" s="18"/>
      <c r="AA81" s="18">
        <f t="shared" si="148"/>
        <v>190000000</v>
      </c>
      <c r="AB81" s="18">
        <f t="shared" si="149"/>
        <v>0</v>
      </c>
      <c r="AC81" s="18">
        <f t="shared" si="150"/>
        <v>0</v>
      </c>
      <c r="AD81" s="82"/>
      <c r="AE81" s="18"/>
      <c r="AF81" s="18"/>
      <c r="AG81" s="18">
        <f t="shared" si="152"/>
        <v>190000000</v>
      </c>
      <c r="AH81" s="18">
        <f t="shared" si="153"/>
        <v>0</v>
      </c>
      <c r="AI81" s="18">
        <f t="shared" si="154"/>
        <v>0</v>
      </c>
    </row>
    <row r="82" spans="1:35" x14ac:dyDescent="0.2">
      <c r="A82" s="19" t="s">
        <v>94</v>
      </c>
      <c r="B82" s="17" t="s">
        <v>95</v>
      </c>
      <c r="C82" s="34">
        <f>SUM(C83)</f>
        <v>1142075.94</v>
      </c>
      <c r="D82" s="34">
        <f t="shared" ref="D82:H82" si="181">SUM(D83)</f>
        <v>1056902.3</v>
      </c>
      <c r="E82" s="34">
        <f t="shared" si="181"/>
        <v>1042724.27</v>
      </c>
      <c r="F82" s="34">
        <f t="shared" si="181"/>
        <v>977399.4</v>
      </c>
      <c r="G82" s="34">
        <f t="shared" si="181"/>
        <v>197399.4</v>
      </c>
      <c r="H82" s="34">
        <f t="shared" si="181"/>
        <v>197399.4</v>
      </c>
      <c r="I82" s="34">
        <f t="shared" si="6"/>
        <v>2119475.34</v>
      </c>
      <c r="J82" s="34">
        <f t="shared" si="7"/>
        <v>1254301.7</v>
      </c>
      <c r="K82" s="34">
        <f t="shared" si="8"/>
        <v>1240123.67</v>
      </c>
      <c r="L82" s="34">
        <f t="shared" ref="L82:N82" si="182">SUM(L83)</f>
        <v>705193.87</v>
      </c>
      <c r="M82" s="34">
        <f t="shared" si="182"/>
        <v>692103.06</v>
      </c>
      <c r="N82" s="34">
        <f t="shared" si="182"/>
        <v>692103.06</v>
      </c>
      <c r="O82" s="34">
        <f t="shared" si="140"/>
        <v>2824669.21</v>
      </c>
      <c r="P82" s="34">
        <f t="shared" si="141"/>
        <v>1946404.76</v>
      </c>
      <c r="Q82" s="34">
        <f t="shared" si="142"/>
        <v>1932226.73</v>
      </c>
      <c r="R82" s="34">
        <f t="shared" ref="R82:T82" si="183">SUM(R83)</f>
        <v>6266013.8300000001</v>
      </c>
      <c r="S82" s="34">
        <f t="shared" si="183"/>
        <v>0</v>
      </c>
      <c r="T82" s="34">
        <f t="shared" si="183"/>
        <v>0</v>
      </c>
      <c r="U82" s="34">
        <f t="shared" si="144"/>
        <v>9090683.0399999991</v>
      </c>
      <c r="V82" s="34">
        <f t="shared" si="145"/>
        <v>1946404.76</v>
      </c>
      <c r="W82" s="34">
        <f t="shared" si="146"/>
        <v>1932226.73</v>
      </c>
      <c r="X82" s="83">
        <f t="shared" ref="X82:Z82" si="184">SUM(X83)</f>
        <v>7329560</v>
      </c>
      <c r="Y82" s="34">
        <f t="shared" si="184"/>
        <v>-199104</v>
      </c>
      <c r="Z82" s="34">
        <f t="shared" si="184"/>
        <v>-199104</v>
      </c>
      <c r="AA82" s="34">
        <f t="shared" si="148"/>
        <v>16420243.039999999</v>
      </c>
      <c r="AB82" s="34">
        <f t="shared" si="149"/>
        <v>1747300.76</v>
      </c>
      <c r="AC82" s="34">
        <f t="shared" si="150"/>
        <v>1733122.73</v>
      </c>
      <c r="AD82" s="83">
        <f t="shared" ref="AD82:AF82" si="185">SUM(AD83)</f>
        <v>0</v>
      </c>
      <c r="AE82" s="34">
        <f t="shared" si="185"/>
        <v>0</v>
      </c>
      <c r="AF82" s="34">
        <f t="shared" si="185"/>
        <v>0</v>
      </c>
      <c r="AG82" s="34">
        <f t="shared" si="152"/>
        <v>16420243.039999999</v>
      </c>
      <c r="AH82" s="34">
        <f t="shared" si="153"/>
        <v>1747300.76</v>
      </c>
      <c r="AI82" s="34">
        <f t="shared" si="154"/>
        <v>1733122.73</v>
      </c>
    </row>
    <row r="83" spans="1:35" x14ac:dyDescent="0.2">
      <c r="A83" s="41" t="s">
        <v>96</v>
      </c>
      <c r="B83" s="17" t="s">
        <v>97</v>
      </c>
      <c r="C83" s="34">
        <f>SUM(C84:C89)</f>
        <v>1142075.94</v>
      </c>
      <c r="D83" s="34">
        <f t="shared" ref="D83:H83" si="186">SUM(D84:D89)</f>
        <v>1056902.3</v>
      </c>
      <c r="E83" s="34">
        <f t="shared" si="186"/>
        <v>1042724.27</v>
      </c>
      <c r="F83" s="34">
        <f t="shared" si="186"/>
        <v>977399.4</v>
      </c>
      <c r="G83" s="34">
        <f t="shared" si="186"/>
        <v>197399.4</v>
      </c>
      <c r="H83" s="34">
        <f t="shared" si="186"/>
        <v>197399.4</v>
      </c>
      <c r="I83" s="34">
        <f t="shared" si="6"/>
        <v>2119475.34</v>
      </c>
      <c r="J83" s="34">
        <f t="shared" si="7"/>
        <v>1254301.7</v>
      </c>
      <c r="K83" s="34">
        <f t="shared" si="8"/>
        <v>1240123.67</v>
      </c>
      <c r="L83" s="34">
        <f>SUM(L84:L91)</f>
        <v>705193.87</v>
      </c>
      <c r="M83" s="34">
        <f t="shared" ref="M83:N83" si="187">SUM(M84:M91)</f>
        <v>692103.06</v>
      </c>
      <c r="N83" s="34">
        <f t="shared" si="187"/>
        <v>692103.06</v>
      </c>
      <c r="O83" s="34">
        <f t="shared" si="140"/>
        <v>2824669.21</v>
      </c>
      <c r="P83" s="34">
        <f t="shared" si="141"/>
        <v>1946404.76</v>
      </c>
      <c r="Q83" s="34">
        <f t="shared" si="142"/>
        <v>1932226.73</v>
      </c>
      <c r="R83" s="34">
        <f>SUM(R84:R95)</f>
        <v>6266013.8300000001</v>
      </c>
      <c r="S83" s="34">
        <f t="shared" ref="S83:T83" si="188">SUM(S84:S95)</f>
        <v>0</v>
      </c>
      <c r="T83" s="34">
        <f t="shared" si="188"/>
        <v>0</v>
      </c>
      <c r="U83" s="34">
        <f t="shared" si="144"/>
        <v>9090683.0399999991</v>
      </c>
      <c r="V83" s="34">
        <f t="shared" si="145"/>
        <v>1946404.76</v>
      </c>
      <c r="W83" s="34">
        <f t="shared" si="146"/>
        <v>1932226.73</v>
      </c>
      <c r="X83" s="83">
        <f>SUM(X84:X99)</f>
        <v>7329560</v>
      </c>
      <c r="Y83" s="83">
        <f t="shared" ref="Y83:Z83" si="189">SUM(Y84:Y99)</f>
        <v>-199104</v>
      </c>
      <c r="Z83" s="83">
        <f t="shared" si="189"/>
        <v>-199104</v>
      </c>
      <c r="AA83" s="34">
        <f t="shared" si="148"/>
        <v>16420243.039999999</v>
      </c>
      <c r="AB83" s="34">
        <f t="shared" si="149"/>
        <v>1747300.76</v>
      </c>
      <c r="AC83" s="34">
        <f t="shared" si="150"/>
        <v>1733122.73</v>
      </c>
      <c r="AD83" s="83">
        <f>SUM(AD84:AD99)</f>
        <v>0</v>
      </c>
      <c r="AE83" s="83">
        <f t="shared" ref="AE83:AF83" si="190">SUM(AE84:AE99)</f>
        <v>0</v>
      </c>
      <c r="AF83" s="83">
        <f t="shared" si="190"/>
        <v>0</v>
      </c>
      <c r="AG83" s="34">
        <f t="shared" si="152"/>
        <v>16420243.039999999</v>
      </c>
      <c r="AH83" s="34">
        <f t="shared" si="153"/>
        <v>1747300.76</v>
      </c>
      <c r="AI83" s="34">
        <f t="shared" si="154"/>
        <v>1733122.73</v>
      </c>
    </row>
    <row r="84" spans="1:35" ht="38.25" x14ac:dyDescent="0.2">
      <c r="A84" s="42" t="s">
        <v>98</v>
      </c>
      <c r="B84" s="17"/>
      <c r="C84" s="34">
        <v>157548.56</v>
      </c>
      <c r="D84" s="34">
        <v>157299.92000000001</v>
      </c>
      <c r="E84" s="34">
        <v>143121.89000000001</v>
      </c>
      <c r="F84" s="34"/>
      <c r="G84" s="34"/>
      <c r="H84" s="34"/>
      <c r="I84" s="34">
        <f t="shared" si="6"/>
        <v>157548.56</v>
      </c>
      <c r="J84" s="34">
        <f t="shared" si="7"/>
        <v>157299.92000000001</v>
      </c>
      <c r="K84" s="34">
        <f t="shared" si="8"/>
        <v>143121.89000000001</v>
      </c>
      <c r="L84" s="34"/>
      <c r="M84" s="34"/>
      <c r="N84" s="34"/>
      <c r="O84" s="34">
        <f t="shared" si="140"/>
        <v>157548.56</v>
      </c>
      <c r="P84" s="34">
        <f t="shared" si="141"/>
        <v>157299.92000000001</v>
      </c>
      <c r="Q84" s="34">
        <f t="shared" si="142"/>
        <v>143121.89000000001</v>
      </c>
      <c r="R84" s="34"/>
      <c r="S84" s="34"/>
      <c r="T84" s="34"/>
      <c r="U84" s="34">
        <f t="shared" si="144"/>
        <v>157548.56</v>
      </c>
      <c r="V84" s="34">
        <f t="shared" si="145"/>
        <v>157299.92000000001</v>
      </c>
      <c r="W84" s="34">
        <f t="shared" si="146"/>
        <v>143121.89000000001</v>
      </c>
      <c r="X84" s="83"/>
      <c r="Y84" s="34"/>
      <c r="Z84" s="34"/>
      <c r="AA84" s="34">
        <f t="shared" si="148"/>
        <v>157548.56</v>
      </c>
      <c r="AB84" s="34">
        <f t="shared" si="149"/>
        <v>157299.92000000001</v>
      </c>
      <c r="AC84" s="34">
        <f t="shared" si="150"/>
        <v>143121.89000000001</v>
      </c>
      <c r="AD84" s="83"/>
      <c r="AE84" s="34"/>
      <c r="AF84" s="34"/>
      <c r="AG84" s="34">
        <f t="shared" si="152"/>
        <v>157548.56</v>
      </c>
      <c r="AH84" s="34">
        <f t="shared" si="153"/>
        <v>157299.92000000001</v>
      </c>
      <c r="AI84" s="34">
        <f t="shared" si="154"/>
        <v>143121.89000000001</v>
      </c>
    </row>
    <row r="85" spans="1:35" ht="25.5" x14ac:dyDescent="0.2">
      <c r="A85" s="43" t="s">
        <v>139</v>
      </c>
      <c r="B85" s="17"/>
      <c r="C85" s="34">
        <v>127500</v>
      </c>
      <c r="D85" s="34">
        <v>116775</v>
      </c>
      <c r="E85" s="34">
        <v>116775</v>
      </c>
      <c r="F85" s="34"/>
      <c r="G85" s="34"/>
      <c r="H85" s="34"/>
      <c r="I85" s="34">
        <f t="shared" si="6"/>
        <v>127500</v>
      </c>
      <c r="J85" s="34">
        <f t="shared" si="7"/>
        <v>116775</v>
      </c>
      <c r="K85" s="34">
        <f t="shared" si="8"/>
        <v>116775</v>
      </c>
      <c r="L85" s="34"/>
      <c r="M85" s="34"/>
      <c r="N85" s="34"/>
      <c r="O85" s="34">
        <f t="shared" si="140"/>
        <v>127500</v>
      </c>
      <c r="P85" s="34">
        <f t="shared" si="141"/>
        <v>116775</v>
      </c>
      <c r="Q85" s="34">
        <f t="shared" si="142"/>
        <v>116775</v>
      </c>
      <c r="R85" s="34"/>
      <c r="S85" s="34"/>
      <c r="T85" s="34"/>
      <c r="U85" s="34">
        <f t="shared" si="144"/>
        <v>127500</v>
      </c>
      <c r="V85" s="34">
        <f t="shared" si="145"/>
        <v>116775</v>
      </c>
      <c r="W85" s="34">
        <f t="shared" si="146"/>
        <v>116775</v>
      </c>
      <c r="X85" s="83"/>
      <c r="Y85" s="34"/>
      <c r="Z85" s="34"/>
      <c r="AA85" s="34">
        <f t="shared" si="148"/>
        <v>127500</v>
      </c>
      <c r="AB85" s="34">
        <f t="shared" si="149"/>
        <v>116775</v>
      </c>
      <c r="AC85" s="34">
        <f t="shared" si="150"/>
        <v>116775</v>
      </c>
      <c r="AD85" s="83"/>
      <c r="AE85" s="34"/>
      <c r="AF85" s="34"/>
      <c r="AG85" s="34">
        <f t="shared" si="152"/>
        <v>127500</v>
      </c>
      <c r="AH85" s="34">
        <f t="shared" si="153"/>
        <v>116775</v>
      </c>
      <c r="AI85" s="34">
        <f t="shared" si="154"/>
        <v>116775</v>
      </c>
    </row>
    <row r="86" spans="1:35" ht="25.5" x14ac:dyDescent="0.2">
      <c r="A86" s="43" t="s">
        <v>99</v>
      </c>
      <c r="B86" s="17"/>
      <c r="C86" s="34">
        <v>151027.38</v>
      </c>
      <c r="D86" s="34">
        <v>151027.38</v>
      </c>
      <c r="E86" s="34">
        <v>151027.38</v>
      </c>
      <c r="F86" s="34">
        <v>-1704.6</v>
      </c>
      <c r="G86" s="34">
        <v>-1704.6</v>
      </c>
      <c r="H86" s="34">
        <v>-1704.6</v>
      </c>
      <c r="I86" s="34">
        <f t="shared" si="6"/>
        <v>149322.78</v>
      </c>
      <c r="J86" s="34">
        <f t="shared" si="7"/>
        <v>149322.78</v>
      </c>
      <c r="K86" s="34">
        <f t="shared" si="8"/>
        <v>149322.78</v>
      </c>
      <c r="L86" s="34"/>
      <c r="M86" s="34"/>
      <c r="N86" s="34"/>
      <c r="O86" s="34">
        <f t="shared" si="140"/>
        <v>149322.78</v>
      </c>
      <c r="P86" s="34">
        <f t="shared" si="141"/>
        <v>149322.78</v>
      </c>
      <c r="Q86" s="34">
        <f t="shared" si="142"/>
        <v>149322.78</v>
      </c>
      <c r="R86" s="34"/>
      <c r="S86" s="34"/>
      <c r="T86" s="34"/>
      <c r="U86" s="34">
        <f t="shared" si="144"/>
        <v>149322.78</v>
      </c>
      <c r="V86" s="34">
        <f t="shared" si="145"/>
        <v>149322.78</v>
      </c>
      <c r="W86" s="34">
        <f t="shared" si="146"/>
        <v>149322.78</v>
      </c>
      <c r="X86" s="83"/>
      <c r="Y86" s="34"/>
      <c r="Z86" s="34"/>
      <c r="AA86" s="34">
        <f t="shared" si="148"/>
        <v>149322.78</v>
      </c>
      <c r="AB86" s="34">
        <f t="shared" si="149"/>
        <v>149322.78</v>
      </c>
      <c r="AC86" s="34">
        <f t="shared" si="150"/>
        <v>149322.78</v>
      </c>
      <c r="AD86" s="83"/>
      <c r="AE86" s="34"/>
      <c r="AF86" s="34"/>
      <c r="AG86" s="34">
        <f t="shared" si="152"/>
        <v>149322.78</v>
      </c>
      <c r="AH86" s="34">
        <f t="shared" si="153"/>
        <v>149322.78</v>
      </c>
      <c r="AI86" s="34">
        <f t="shared" si="154"/>
        <v>149322.78</v>
      </c>
    </row>
    <row r="87" spans="1:35" ht="25.5" x14ac:dyDescent="0.2">
      <c r="A87" s="42" t="s">
        <v>100</v>
      </c>
      <c r="B87" s="17"/>
      <c r="C87" s="18">
        <v>706000</v>
      </c>
      <c r="D87" s="18">
        <v>631800</v>
      </c>
      <c r="E87" s="18">
        <v>631800</v>
      </c>
      <c r="F87" s="18"/>
      <c r="G87" s="18"/>
      <c r="H87" s="18"/>
      <c r="I87" s="18">
        <f t="shared" si="6"/>
        <v>706000</v>
      </c>
      <c r="J87" s="18">
        <f t="shared" si="7"/>
        <v>631800</v>
      </c>
      <c r="K87" s="18">
        <f t="shared" si="8"/>
        <v>631800</v>
      </c>
      <c r="L87" s="18"/>
      <c r="M87" s="18"/>
      <c r="N87" s="18"/>
      <c r="O87" s="18">
        <f t="shared" si="140"/>
        <v>706000</v>
      </c>
      <c r="P87" s="18">
        <f t="shared" si="141"/>
        <v>631800</v>
      </c>
      <c r="Q87" s="18">
        <f t="shared" si="142"/>
        <v>631800</v>
      </c>
      <c r="R87" s="18"/>
      <c r="S87" s="18"/>
      <c r="T87" s="18"/>
      <c r="U87" s="18">
        <f t="shared" si="144"/>
        <v>706000</v>
      </c>
      <c r="V87" s="18">
        <f t="shared" si="145"/>
        <v>631800</v>
      </c>
      <c r="W87" s="18">
        <f t="shared" si="146"/>
        <v>631800</v>
      </c>
      <c r="X87" s="82"/>
      <c r="Y87" s="18"/>
      <c r="Z87" s="18"/>
      <c r="AA87" s="18">
        <f t="shared" si="148"/>
        <v>706000</v>
      </c>
      <c r="AB87" s="18">
        <f t="shared" si="149"/>
        <v>631800</v>
      </c>
      <c r="AC87" s="18">
        <f t="shared" si="150"/>
        <v>631800</v>
      </c>
      <c r="AD87" s="82"/>
      <c r="AE87" s="18"/>
      <c r="AF87" s="18"/>
      <c r="AG87" s="18">
        <f t="shared" si="152"/>
        <v>706000</v>
      </c>
      <c r="AH87" s="18">
        <f t="shared" si="153"/>
        <v>631800</v>
      </c>
      <c r="AI87" s="18">
        <f t="shared" si="154"/>
        <v>631800</v>
      </c>
    </row>
    <row r="88" spans="1:35" x14ac:dyDescent="0.2">
      <c r="A88" s="42" t="s">
        <v>144</v>
      </c>
      <c r="B88" s="17"/>
      <c r="C88" s="18"/>
      <c r="D88" s="18"/>
      <c r="E88" s="18"/>
      <c r="F88" s="18">
        <v>780000</v>
      </c>
      <c r="G88" s="18"/>
      <c r="H88" s="18"/>
      <c r="I88" s="18">
        <f t="shared" ref="I88" si="191">C88+F88</f>
        <v>780000</v>
      </c>
      <c r="J88" s="18">
        <f t="shared" ref="J88" si="192">D88+G88</f>
        <v>0</v>
      </c>
      <c r="K88" s="18">
        <f t="shared" ref="K88" si="193">E88+H88</f>
        <v>0</v>
      </c>
      <c r="L88" s="18"/>
      <c r="M88" s="18"/>
      <c r="N88" s="18"/>
      <c r="O88" s="18">
        <f t="shared" si="140"/>
        <v>780000</v>
      </c>
      <c r="P88" s="18">
        <f t="shared" si="141"/>
        <v>0</v>
      </c>
      <c r="Q88" s="18">
        <f t="shared" si="142"/>
        <v>0</v>
      </c>
      <c r="R88" s="18"/>
      <c r="S88" s="18"/>
      <c r="T88" s="18"/>
      <c r="U88" s="18">
        <f t="shared" si="144"/>
        <v>780000</v>
      </c>
      <c r="V88" s="18">
        <f t="shared" si="145"/>
        <v>0</v>
      </c>
      <c r="W88" s="18">
        <f t="shared" si="146"/>
        <v>0</v>
      </c>
      <c r="X88" s="82">
        <v>-312000</v>
      </c>
      <c r="Y88" s="18"/>
      <c r="Z88" s="18"/>
      <c r="AA88" s="18">
        <f t="shared" si="148"/>
        <v>468000</v>
      </c>
      <c r="AB88" s="18">
        <f t="shared" si="149"/>
        <v>0</v>
      </c>
      <c r="AC88" s="18">
        <f t="shared" si="150"/>
        <v>0</v>
      </c>
      <c r="AD88" s="82"/>
      <c r="AE88" s="18"/>
      <c r="AF88" s="18"/>
      <c r="AG88" s="18">
        <f t="shared" si="152"/>
        <v>468000</v>
      </c>
      <c r="AH88" s="18">
        <f t="shared" si="153"/>
        <v>0</v>
      </c>
      <c r="AI88" s="18">
        <f t="shared" si="154"/>
        <v>0</v>
      </c>
    </row>
    <row r="89" spans="1:35" ht="51" x14ac:dyDescent="0.2">
      <c r="A89" s="42" t="s">
        <v>156</v>
      </c>
      <c r="B89" s="17"/>
      <c r="C89" s="18"/>
      <c r="D89" s="18"/>
      <c r="E89" s="18"/>
      <c r="F89" s="18">
        <v>199104</v>
      </c>
      <c r="G89" s="18">
        <v>199104</v>
      </c>
      <c r="H89" s="18">
        <v>199104</v>
      </c>
      <c r="I89" s="18">
        <f t="shared" ref="I89" si="194">C89+F89</f>
        <v>199104</v>
      </c>
      <c r="J89" s="18">
        <f t="shared" ref="J89" si="195">D89+G89</f>
        <v>199104</v>
      </c>
      <c r="K89" s="18">
        <f t="shared" ref="K89" si="196">E89+H89</f>
        <v>199104</v>
      </c>
      <c r="L89" s="18"/>
      <c r="M89" s="18"/>
      <c r="N89" s="18"/>
      <c r="O89" s="18">
        <f t="shared" si="140"/>
        <v>199104</v>
      </c>
      <c r="P89" s="18">
        <f t="shared" si="141"/>
        <v>199104</v>
      </c>
      <c r="Q89" s="18">
        <f t="shared" si="142"/>
        <v>199104</v>
      </c>
      <c r="R89" s="18">
        <v>-199104</v>
      </c>
      <c r="S89" s="18"/>
      <c r="T89" s="18"/>
      <c r="U89" s="18">
        <f t="shared" si="144"/>
        <v>0</v>
      </c>
      <c r="V89" s="18">
        <f t="shared" si="145"/>
        <v>199104</v>
      </c>
      <c r="W89" s="18">
        <f t="shared" si="146"/>
        <v>199104</v>
      </c>
      <c r="X89" s="82"/>
      <c r="Y89" s="18">
        <v>-199104</v>
      </c>
      <c r="Z89" s="18">
        <v>-199104</v>
      </c>
      <c r="AA89" s="18">
        <f t="shared" si="148"/>
        <v>0</v>
      </c>
      <c r="AB89" s="18">
        <f t="shared" si="149"/>
        <v>0</v>
      </c>
      <c r="AC89" s="18">
        <f t="shared" si="150"/>
        <v>0</v>
      </c>
      <c r="AD89" s="82"/>
      <c r="AE89" s="18"/>
      <c r="AF89" s="18"/>
      <c r="AG89" s="18">
        <f t="shared" si="152"/>
        <v>0</v>
      </c>
      <c r="AH89" s="18">
        <f t="shared" si="153"/>
        <v>0</v>
      </c>
      <c r="AI89" s="18">
        <f t="shared" si="154"/>
        <v>0</v>
      </c>
    </row>
    <row r="90" spans="1:35" ht="25.5" x14ac:dyDescent="0.2">
      <c r="A90" s="42" t="s">
        <v>190</v>
      </c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>
        <v>56321.87</v>
      </c>
      <c r="M90" s="18">
        <v>43231.06</v>
      </c>
      <c r="N90" s="18">
        <v>43231.06</v>
      </c>
      <c r="O90" s="18">
        <f t="shared" ref="O90" si="197">I90+L90</f>
        <v>56321.87</v>
      </c>
      <c r="P90" s="18">
        <f t="shared" ref="P90" si="198">J90+M90</f>
        <v>43231.06</v>
      </c>
      <c r="Q90" s="18">
        <f t="shared" ref="Q90" si="199">K90+N90</f>
        <v>43231.06</v>
      </c>
      <c r="R90" s="18"/>
      <c r="S90" s="18"/>
      <c r="T90" s="18"/>
      <c r="U90" s="18">
        <f t="shared" si="144"/>
        <v>56321.87</v>
      </c>
      <c r="V90" s="18">
        <f t="shared" si="145"/>
        <v>43231.06</v>
      </c>
      <c r="W90" s="18">
        <f t="shared" si="146"/>
        <v>43231.06</v>
      </c>
      <c r="X90" s="82"/>
      <c r="Y90" s="18"/>
      <c r="Z90" s="18"/>
      <c r="AA90" s="18">
        <f t="shared" si="148"/>
        <v>56321.87</v>
      </c>
      <c r="AB90" s="18">
        <f t="shared" si="149"/>
        <v>43231.06</v>
      </c>
      <c r="AC90" s="18">
        <f t="shared" si="150"/>
        <v>43231.06</v>
      </c>
      <c r="AD90" s="82"/>
      <c r="AE90" s="18"/>
      <c r="AF90" s="18"/>
      <c r="AG90" s="18">
        <f t="shared" si="152"/>
        <v>56321.87</v>
      </c>
      <c r="AH90" s="18">
        <f t="shared" si="153"/>
        <v>43231.06</v>
      </c>
      <c r="AI90" s="18">
        <f t="shared" si="154"/>
        <v>43231.06</v>
      </c>
    </row>
    <row r="91" spans="1:35" ht="51" x14ac:dyDescent="0.2">
      <c r="A91" s="42" t="s">
        <v>191</v>
      </c>
      <c r="B91" s="17"/>
      <c r="C91" s="18"/>
      <c r="D91" s="18"/>
      <c r="E91" s="18"/>
      <c r="F91" s="18"/>
      <c r="G91" s="18"/>
      <c r="H91" s="18"/>
      <c r="I91" s="18"/>
      <c r="J91" s="18"/>
      <c r="K91" s="18"/>
      <c r="L91" s="18">
        <v>648872</v>
      </c>
      <c r="M91" s="18">
        <v>648872</v>
      </c>
      <c r="N91" s="18">
        <v>648872</v>
      </c>
      <c r="O91" s="18">
        <f t="shared" ref="O91" si="200">I91+L91</f>
        <v>648872</v>
      </c>
      <c r="P91" s="18">
        <f t="shared" ref="P91" si="201">J91+M91</f>
        <v>648872</v>
      </c>
      <c r="Q91" s="18">
        <f t="shared" ref="Q91" si="202">K91+N91</f>
        <v>648872</v>
      </c>
      <c r="R91" s="18"/>
      <c r="S91" s="18"/>
      <c r="T91" s="18"/>
      <c r="U91" s="18">
        <f t="shared" si="144"/>
        <v>648872</v>
      </c>
      <c r="V91" s="18">
        <f t="shared" si="145"/>
        <v>648872</v>
      </c>
      <c r="W91" s="18">
        <f t="shared" si="146"/>
        <v>648872</v>
      </c>
      <c r="X91" s="82"/>
      <c r="Y91" s="18"/>
      <c r="Z91" s="18"/>
      <c r="AA91" s="18">
        <f t="shared" si="148"/>
        <v>648872</v>
      </c>
      <c r="AB91" s="18">
        <f t="shared" si="149"/>
        <v>648872</v>
      </c>
      <c r="AC91" s="18">
        <f t="shared" si="150"/>
        <v>648872</v>
      </c>
      <c r="AD91" s="82"/>
      <c r="AE91" s="18"/>
      <c r="AF91" s="18"/>
      <c r="AG91" s="18">
        <f t="shared" si="152"/>
        <v>648872</v>
      </c>
      <c r="AH91" s="18">
        <f t="shared" si="153"/>
        <v>648872</v>
      </c>
      <c r="AI91" s="18">
        <f t="shared" si="154"/>
        <v>648872</v>
      </c>
    </row>
    <row r="92" spans="1:35" ht="38.25" x14ac:dyDescent="0.2">
      <c r="A92" s="73" t="s">
        <v>200</v>
      </c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>
        <v>951600</v>
      </c>
      <c r="S92" s="18"/>
      <c r="T92" s="18"/>
      <c r="U92" s="18">
        <f t="shared" ref="U92" si="203">O92+R92</f>
        <v>951600</v>
      </c>
      <c r="V92" s="18">
        <f t="shared" ref="V92" si="204">P92+S92</f>
        <v>0</v>
      </c>
      <c r="W92" s="18">
        <f t="shared" ref="W92" si="205">Q92+T92</f>
        <v>0</v>
      </c>
      <c r="X92" s="82"/>
      <c r="Y92" s="18"/>
      <c r="Z92" s="18"/>
      <c r="AA92" s="18">
        <f t="shared" si="148"/>
        <v>951600</v>
      </c>
      <c r="AB92" s="18">
        <f t="shared" si="149"/>
        <v>0</v>
      </c>
      <c r="AC92" s="18">
        <f t="shared" si="150"/>
        <v>0</v>
      </c>
      <c r="AD92" s="82"/>
      <c r="AE92" s="18"/>
      <c r="AF92" s="18"/>
      <c r="AG92" s="18">
        <f t="shared" si="152"/>
        <v>951600</v>
      </c>
      <c r="AH92" s="18">
        <f t="shared" si="153"/>
        <v>0</v>
      </c>
      <c r="AI92" s="18">
        <f t="shared" si="154"/>
        <v>0</v>
      </c>
    </row>
    <row r="93" spans="1:35" ht="25.5" x14ac:dyDescent="0.2">
      <c r="A93" s="73" t="s">
        <v>202</v>
      </c>
      <c r="B93" s="1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>
        <v>5019493.67</v>
      </c>
      <c r="S93" s="18"/>
      <c r="T93" s="18"/>
      <c r="U93" s="18">
        <f t="shared" ref="U93" si="206">O93+R93</f>
        <v>5019493.67</v>
      </c>
      <c r="V93" s="18">
        <f t="shared" ref="V93" si="207">P93+S93</f>
        <v>0</v>
      </c>
      <c r="W93" s="18">
        <f t="shared" ref="W93" si="208">Q93+T93</f>
        <v>0</v>
      </c>
      <c r="X93" s="82"/>
      <c r="Y93" s="18"/>
      <c r="Z93" s="18"/>
      <c r="AA93" s="18">
        <f t="shared" si="148"/>
        <v>5019493.67</v>
      </c>
      <c r="AB93" s="18">
        <f t="shared" si="149"/>
        <v>0</v>
      </c>
      <c r="AC93" s="18">
        <f t="shared" si="150"/>
        <v>0</v>
      </c>
      <c r="AD93" s="82"/>
      <c r="AE93" s="18"/>
      <c r="AF93" s="18"/>
      <c r="AG93" s="18">
        <f t="shared" si="152"/>
        <v>5019493.67</v>
      </c>
      <c r="AH93" s="18">
        <f t="shared" si="153"/>
        <v>0</v>
      </c>
      <c r="AI93" s="18">
        <f t="shared" si="154"/>
        <v>0</v>
      </c>
    </row>
    <row r="94" spans="1:35" ht="25.5" x14ac:dyDescent="0.2">
      <c r="A94" s="75" t="s">
        <v>203</v>
      </c>
      <c r="B94" s="17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>
        <v>146400</v>
      </c>
      <c r="S94" s="18"/>
      <c r="T94" s="18"/>
      <c r="U94" s="18">
        <f t="shared" ref="U94:U95" si="209">O94+R94</f>
        <v>146400</v>
      </c>
      <c r="V94" s="18">
        <f t="shared" ref="V94" si="210">P94+S94</f>
        <v>0</v>
      </c>
      <c r="W94" s="18">
        <f t="shared" ref="W94" si="211">Q94+T94</f>
        <v>0</v>
      </c>
      <c r="X94" s="82"/>
      <c r="Y94" s="18"/>
      <c r="Z94" s="18"/>
      <c r="AA94" s="18">
        <f t="shared" si="148"/>
        <v>146400</v>
      </c>
      <c r="AB94" s="18">
        <f t="shared" si="149"/>
        <v>0</v>
      </c>
      <c r="AC94" s="18">
        <f t="shared" si="150"/>
        <v>0</v>
      </c>
      <c r="AD94" s="82"/>
      <c r="AE94" s="18"/>
      <c r="AF94" s="18"/>
      <c r="AG94" s="18">
        <f t="shared" si="152"/>
        <v>146400</v>
      </c>
      <c r="AH94" s="18">
        <f t="shared" si="153"/>
        <v>0</v>
      </c>
      <c r="AI94" s="18">
        <f t="shared" si="154"/>
        <v>0</v>
      </c>
    </row>
    <row r="95" spans="1:35" ht="25.5" x14ac:dyDescent="0.2">
      <c r="A95" s="75" t="s">
        <v>204</v>
      </c>
      <c r="B95" s="17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>
        <v>347624.16</v>
      </c>
      <c r="S95" s="18"/>
      <c r="T95" s="18"/>
      <c r="U95" s="18">
        <f t="shared" si="209"/>
        <v>347624.16</v>
      </c>
      <c r="V95" s="18"/>
      <c r="W95" s="18"/>
      <c r="X95" s="82"/>
      <c r="Y95" s="18"/>
      <c r="Z95" s="18"/>
      <c r="AA95" s="18">
        <f t="shared" si="148"/>
        <v>347624.16</v>
      </c>
      <c r="AB95" s="18"/>
      <c r="AC95" s="18"/>
      <c r="AD95" s="82"/>
      <c r="AE95" s="18"/>
      <c r="AF95" s="18"/>
      <c r="AG95" s="18">
        <f t="shared" si="152"/>
        <v>347624.16</v>
      </c>
      <c r="AH95" s="18"/>
      <c r="AI95" s="18"/>
    </row>
    <row r="96" spans="1:35" ht="25.5" x14ac:dyDescent="0.2">
      <c r="A96" s="75" t="s">
        <v>205</v>
      </c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82">
        <v>4055000</v>
      </c>
      <c r="Y96" s="18"/>
      <c r="Z96" s="18"/>
      <c r="AA96" s="18">
        <f t="shared" ref="AA96:AA97" si="212">U96+X96</f>
        <v>4055000</v>
      </c>
      <c r="AB96" s="18"/>
      <c r="AC96" s="18"/>
      <c r="AD96" s="82"/>
      <c r="AE96" s="18"/>
      <c r="AF96" s="18"/>
      <c r="AG96" s="18">
        <f t="shared" si="152"/>
        <v>4055000</v>
      </c>
      <c r="AH96" s="18"/>
      <c r="AI96" s="18"/>
    </row>
    <row r="97" spans="1:35" x14ac:dyDescent="0.2">
      <c r="A97" s="75" t="s">
        <v>206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82">
        <v>69560</v>
      </c>
      <c r="Y97" s="18"/>
      <c r="Z97" s="18"/>
      <c r="AA97" s="18">
        <f t="shared" si="212"/>
        <v>69560</v>
      </c>
      <c r="AB97" s="18"/>
      <c r="AC97" s="18"/>
      <c r="AD97" s="82"/>
      <c r="AE97" s="18"/>
      <c r="AF97" s="18"/>
      <c r="AG97" s="18">
        <f t="shared" si="152"/>
        <v>69560</v>
      </c>
      <c r="AH97" s="18"/>
      <c r="AI97" s="18"/>
    </row>
    <row r="98" spans="1:35" ht="25.5" x14ac:dyDescent="0.2">
      <c r="A98" s="75" t="s">
        <v>207</v>
      </c>
      <c r="B98" s="17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82">
        <v>1197000</v>
      </c>
      <c r="Y98" s="18"/>
      <c r="Z98" s="18"/>
      <c r="AA98" s="18">
        <f t="shared" ref="AA98" si="213">U98+X98</f>
        <v>1197000</v>
      </c>
      <c r="AB98" s="18"/>
      <c r="AC98" s="18"/>
      <c r="AD98" s="82"/>
      <c r="AE98" s="18"/>
      <c r="AF98" s="18"/>
      <c r="AG98" s="18">
        <f t="shared" si="152"/>
        <v>1197000</v>
      </c>
      <c r="AH98" s="18"/>
      <c r="AI98" s="18"/>
    </row>
    <row r="99" spans="1:35" ht="25.5" x14ac:dyDescent="0.2">
      <c r="A99" s="75" t="s">
        <v>212</v>
      </c>
      <c r="B99" s="17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82">
        <v>2320000</v>
      </c>
      <c r="Y99" s="18"/>
      <c r="Z99" s="18"/>
      <c r="AA99" s="18">
        <f t="shared" ref="AA99" si="214">U99+X99</f>
        <v>2320000</v>
      </c>
      <c r="AB99" s="18"/>
      <c r="AC99" s="18"/>
      <c r="AD99" s="82"/>
      <c r="AE99" s="18"/>
      <c r="AF99" s="18"/>
      <c r="AG99" s="18">
        <f t="shared" si="152"/>
        <v>2320000</v>
      </c>
      <c r="AH99" s="18"/>
      <c r="AI99" s="18"/>
    </row>
    <row r="100" spans="1:35" ht="21" customHeight="1" x14ac:dyDescent="0.2">
      <c r="A100" s="39" t="s">
        <v>101</v>
      </c>
      <c r="B100" s="23" t="s">
        <v>102</v>
      </c>
      <c r="C100" s="18">
        <f>C101+C109+C110+C111+C113+C117+C112</f>
        <v>270630351.23000002</v>
      </c>
      <c r="D100" s="18">
        <f>D101+D109+D110+D111+D113+D117+D112</f>
        <v>275882518.96000004</v>
      </c>
      <c r="E100" s="18">
        <f>E101+E109+E110+E111+E113+E117+E112</f>
        <v>278892364.11000001</v>
      </c>
      <c r="F100" s="18">
        <f t="shared" ref="F100:H100" si="215">F101+F109+F110+F111+F113+F117+F112</f>
        <v>350832.19</v>
      </c>
      <c r="G100" s="18">
        <f t="shared" si="215"/>
        <v>127633.69</v>
      </c>
      <c r="H100" s="18">
        <f t="shared" si="215"/>
        <v>-672091.32000000007</v>
      </c>
      <c r="I100" s="18">
        <f t="shared" si="6"/>
        <v>270981183.42000002</v>
      </c>
      <c r="J100" s="18">
        <f t="shared" si="7"/>
        <v>276010152.65000004</v>
      </c>
      <c r="K100" s="18">
        <f t="shared" si="8"/>
        <v>278220272.79000002</v>
      </c>
      <c r="L100" s="18">
        <f t="shared" ref="L100:N100" si="216">L101+L109+L110+L111+L113+L117+L112</f>
        <v>1036251</v>
      </c>
      <c r="M100" s="18">
        <f t="shared" si="216"/>
        <v>0</v>
      </c>
      <c r="N100" s="18">
        <f t="shared" si="216"/>
        <v>0</v>
      </c>
      <c r="O100" s="18">
        <f t="shared" si="140"/>
        <v>272017434.42000002</v>
      </c>
      <c r="P100" s="18">
        <f t="shared" si="141"/>
        <v>276010152.65000004</v>
      </c>
      <c r="Q100" s="18">
        <f t="shared" si="142"/>
        <v>278220272.79000002</v>
      </c>
      <c r="R100" s="18">
        <f t="shared" ref="R100:T100" si="217">R101+R109+R110+R111+R113+R117+R112</f>
        <v>2206200</v>
      </c>
      <c r="S100" s="18">
        <f t="shared" si="217"/>
        <v>0</v>
      </c>
      <c r="T100" s="18">
        <f t="shared" si="217"/>
        <v>0</v>
      </c>
      <c r="U100" s="18">
        <f t="shared" si="144"/>
        <v>274223634.42000002</v>
      </c>
      <c r="V100" s="18">
        <f t="shared" si="145"/>
        <v>276010152.65000004</v>
      </c>
      <c r="W100" s="18">
        <f t="shared" si="146"/>
        <v>278220272.79000002</v>
      </c>
      <c r="X100" s="82">
        <f t="shared" ref="X100:Z100" si="218">X101+X109+X110+X111+X113+X117+X112</f>
        <v>3108679.09</v>
      </c>
      <c r="Y100" s="18">
        <f t="shared" si="218"/>
        <v>0</v>
      </c>
      <c r="Z100" s="18">
        <f t="shared" si="218"/>
        <v>0</v>
      </c>
      <c r="AA100" s="18">
        <f t="shared" si="148"/>
        <v>277332313.50999999</v>
      </c>
      <c r="AB100" s="18">
        <f t="shared" ref="AB100:AB146" si="219">V100+Y100</f>
        <v>276010152.65000004</v>
      </c>
      <c r="AC100" s="18">
        <f t="shared" ref="AC100:AC146" si="220">W100+Z100</f>
        <v>278220272.79000002</v>
      </c>
      <c r="AD100" s="82">
        <f t="shared" ref="AD100:AF100" si="221">AD101+AD109+AD110+AD111+AD113+AD117+AD112</f>
        <v>10836651.619999999</v>
      </c>
      <c r="AE100" s="18">
        <f t="shared" si="221"/>
        <v>-2113031.9299999997</v>
      </c>
      <c r="AF100" s="18">
        <f t="shared" si="221"/>
        <v>-2044858.83</v>
      </c>
      <c r="AG100" s="18">
        <f t="shared" si="152"/>
        <v>288168965.13</v>
      </c>
      <c r="AH100" s="18">
        <f t="shared" ref="AH100:AH146" si="222">AB100+AE100</f>
        <v>273897120.72000003</v>
      </c>
      <c r="AI100" s="18">
        <f t="shared" ref="AI100:AI146" si="223">AC100+AF100</f>
        <v>276175413.96000004</v>
      </c>
    </row>
    <row r="101" spans="1:35" ht="25.5" x14ac:dyDescent="0.2">
      <c r="A101" s="39" t="s">
        <v>103</v>
      </c>
      <c r="B101" s="17" t="s">
        <v>104</v>
      </c>
      <c r="C101" s="18">
        <f>SUM(C102:C108)</f>
        <v>13134245.870000001</v>
      </c>
      <c r="D101" s="18">
        <f>SUM(D102:D108)</f>
        <v>12629188.789999999</v>
      </c>
      <c r="E101" s="18">
        <f>SUM(E102:E108)</f>
        <v>12716586.25</v>
      </c>
      <c r="F101" s="18">
        <f t="shared" ref="F101:H101" si="224">SUM(F102:F108)</f>
        <v>0</v>
      </c>
      <c r="G101" s="18">
        <f t="shared" si="224"/>
        <v>0</v>
      </c>
      <c r="H101" s="18">
        <f t="shared" si="224"/>
        <v>0</v>
      </c>
      <c r="I101" s="18">
        <f t="shared" si="6"/>
        <v>13134245.870000001</v>
      </c>
      <c r="J101" s="18">
        <f t="shared" si="7"/>
        <v>12629188.789999999</v>
      </c>
      <c r="K101" s="18">
        <f t="shared" si="8"/>
        <v>12716586.25</v>
      </c>
      <c r="L101" s="18">
        <f t="shared" ref="L101:N101" si="225">SUM(L102:L108)</f>
        <v>1036251</v>
      </c>
      <c r="M101" s="18">
        <f t="shared" si="225"/>
        <v>0</v>
      </c>
      <c r="N101" s="18">
        <f t="shared" si="225"/>
        <v>0</v>
      </c>
      <c r="O101" s="18">
        <f t="shared" si="140"/>
        <v>14170496.870000001</v>
      </c>
      <c r="P101" s="18">
        <f t="shared" si="141"/>
        <v>12629188.789999999</v>
      </c>
      <c r="Q101" s="18">
        <f t="shared" si="142"/>
        <v>12716586.25</v>
      </c>
      <c r="R101" s="18">
        <f t="shared" ref="R101:T101" si="226">SUM(R102:R108)</f>
        <v>0</v>
      </c>
      <c r="S101" s="18">
        <f t="shared" si="226"/>
        <v>0</v>
      </c>
      <c r="T101" s="18">
        <f t="shared" si="226"/>
        <v>0</v>
      </c>
      <c r="U101" s="18">
        <f t="shared" si="144"/>
        <v>14170496.870000001</v>
      </c>
      <c r="V101" s="18">
        <f t="shared" si="145"/>
        <v>12629188.789999999</v>
      </c>
      <c r="W101" s="18">
        <f t="shared" si="146"/>
        <v>12716586.25</v>
      </c>
      <c r="X101" s="82">
        <f t="shared" ref="X101:Z101" si="227">SUM(X102:X108)</f>
        <v>-113820.91</v>
      </c>
      <c r="Y101" s="18">
        <f t="shared" si="227"/>
        <v>0</v>
      </c>
      <c r="Z101" s="18">
        <f t="shared" si="227"/>
        <v>0</v>
      </c>
      <c r="AA101" s="18">
        <f t="shared" si="148"/>
        <v>14056675.960000001</v>
      </c>
      <c r="AB101" s="18">
        <f t="shared" si="219"/>
        <v>12629188.789999999</v>
      </c>
      <c r="AC101" s="18">
        <f t="shared" si="220"/>
        <v>12716586.25</v>
      </c>
      <c r="AD101" s="82">
        <f t="shared" ref="AD101:AF101" si="228">SUM(AD102:AD108)</f>
        <v>1602000</v>
      </c>
      <c r="AE101" s="18">
        <f t="shared" si="228"/>
        <v>-1762551.93</v>
      </c>
      <c r="AF101" s="18">
        <f t="shared" si="228"/>
        <v>-1824458.83</v>
      </c>
      <c r="AG101" s="18">
        <f t="shared" si="152"/>
        <v>15658675.960000001</v>
      </c>
      <c r="AH101" s="18">
        <f t="shared" si="222"/>
        <v>10866636.859999999</v>
      </c>
      <c r="AI101" s="18">
        <f t="shared" si="223"/>
        <v>10892127.42</v>
      </c>
    </row>
    <row r="102" spans="1:35" ht="17.25" customHeight="1" x14ac:dyDescent="0.2">
      <c r="A102" s="41" t="s">
        <v>105</v>
      </c>
      <c r="B102" s="17"/>
      <c r="C102" s="34">
        <v>570678.98</v>
      </c>
      <c r="D102" s="34">
        <v>575935.77</v>
      </c>
      <c r="E102" s="34">
        <v>597173.19999999995</v>
      </c>
      <c r="F102" s="34"/>
      <c r="G102" s="34"/>
      <c r="H102" s="34"/>
      <c r="I102" s="34">
        <f t="shared" si="6"/>
        <v>570678.98</v>
      </c>
      <c r="J102" s="34">
        <f t="shared" si="7"/>
        <v>575935.77</v>
      </c>
      <c r="K102" s="34">
        <f t="shared" si="8"/>
        <v>597173.19999999995</v>
      </c>
      <c r="L102" s="34"/>
      <c r="M102" s="34"/>
      <c r="N102" s="34"/>
      <c r="O102" s="34">
        <f t="shared" si="140"/>
        <v>570678.98</v>
      </c>
      <c r="P102" s="34">
        <f t="shared" si="141"/>
        <v>575935.77</v>
      </c>
      <c r="Q102" s="34">
        <f t="shared" si="142"/>
        <v>597173.19999999995</v>
      </c>
      <c r="R102" s="34"/>
      <c r="S102" s="34"/>
      <c r="T102" s="34"/>
      <c r="U102" s="34">
        <f t="shared" si="144"/>
        <v>570678.98</v>
      </c>
      <c r="V102" s="34">
        <f t="shared" si="145"/>
        <v>575935.77</v>
      </c>
      <c r="W102" s="34">
        <f t="shared" si="146"/>
        <v>597173.19999999995</v>
      </c>
      <c r="X102" s="83"/>
      <c r="Y102" s="34"/>
      <c r="Z102" s="34"/>
      <c r="AA102" s="34">
        <f t="shared" si="148"/>
        <v>570678.98</v>
      </c>
      <c r="AB102" s="34">
        <f t="shared" si="219"/>
        <v>575935.77</v>
      </c>
      <c r="AC102" s="34">
        <f t="shared" si="220"/>
        <v>597173.19999999995</v>
      </c>
      <c r="AD102" s="83"/>
      <c r="AE102" s="34"/>
      <c r="AF102" s="34"/>
      <c r="AG102" s="34">
        <f t="shared" si="152"/>
        <v>570678.98</v>
      </c>
      <c r="AH102" s="34">
        <f t="shared" si="222"/>
        <v>575935.77</v>
      </c>
      <c r="AI102" s="34">
        <f t="shared" si="223"/>
        <v>597173.19999999995</v>
      </c>
    </row>
    <row r="103" spans="1:35" ht="38.25" x14ac:dyDescent="0.2">
      <c r="A103" s="41" t="s">
        <v>106</v>
      </c>
      <c r="B103" s="17"/>
      <c r="C103" s="34">
        <v>42000</v>
      </c>
      <c r="D103" s="34">
        <v>42000</v>
      </c>
      <c r="E103" s="34">
        <v>42000</v>
      </c>
      <c r="F103" s="34"/>
      <c r="G103" s="34"/>
      <c r="H103" s="34"/>
      <c r="I103" s="34">
        <f t="shared" si="6"/>
        <v>42000</v>
      </c>
      <c r="J103" s="34">
        <f t="shared" si="7"/>
        <v>42000</v>
      </c>
      <c r="K103" s="34">
        <f t="shared" si="8"/>
        <v>42000</v>
      </c>
      <c r="L103" s="34"/>
      <c r="M103" s="34"/>
      <c r="N103" s="34"/>
      <c r="O103" s="34">
        <f t="shared" si="140"/>
        <v>42000</v>
      </c>
      <c r="P103" s="34">
        <f t="shared" si="141"/>
        <v>42000</v>
      </c>
      <c r="Q103" s="34">
        <f t="shared" si="142"/>
        <v>42000</v>
      </c>
      <c r="R103" s="34"/>
      <c r="S103" s="34"/>
      <c r="T103" s="34"/>
      <c r="U103" s="34">
        <f t="shared" si="144"/>
        <v>42000</v>
      </c>
      <c r="V103" s="34">
        <f t="shared" si="145"/>
        <v>42000</v>
      </c>
      <c r="W103" s="34">
        <f t="shared" si="146"/>
        <v>42000</v>
      </c>
      <c r="X103" s="83"/>
      <c r="Y103" s="34"/>
      <c r="Z103" s="34"/>
      <c r="AA103" s="34">
        <f t="shared" si="148"/>
        <v>42000</v>
      </c>
      <c r="AB103" s="34">
        <f t="shared" si="219"/>
        <v>42000</v>
      </c>
      <c r="AC103" s="34">
        <f t="shared" si="220"/>
        <v>42000</v>
      </c>
      <c r="AD103" s="83"/>
      <c r="AE103" s="34"/>
      <c r="AF103" s="34"/>
      <c r="AG103" s="34">
        <f t="shared" si="152"/>
        <v>42000</v>
      </c>
      <c r="AH103" s="34">
        <f t="shared" si="222"/>
        <v>42000</v>
      </c>
      <c r="AI103" s="34">
        <f t="shared" si="223"/>
        <v>42000</v>
      </c>
    </row>
    <row r="104" spans="1:35" ht="25.5" x14ac:dyDescent="0.2">
      <c r="A104" s="41" t="s">
        <v>107</v>
      </c>
      <c r="B104" s="17"/>
      <c r="C104" s="34">
        <v>88836</v>
      </c>
      <c r="D104" s="34">
        <v>73008</v>
      </c>
      <c r="E104" s="34">
        <v>73008</v>
      </c>
      <c r="F104" s="34"/>
      <c r="G104" s="34"/>
      <c r="H104" s="34"/>
      <c r="I104" s="34">
        <f t="shared" si="6"/>
        <v>88836</v>
      </c>
      <c r="J104" s="34">
        <f t="shared" si="7"/>
        <v>73008</v>
      </c>
      <c r="K104" s="34">
        <f t="shared" si="8"/>
        <v>73008</v>
      </c>
      <c r="L104" s="34"/>
      <c r="M104" s="34"/>
      <c r="N104" s="34"/>
      <c r="O104" s="34">
        <f t="shared" si="140"/>
        <v>88836</v>
      </c>
      <c r="P104" s="34">
        <f t="shared" si="141"/>
        <v>73008</v>
      </c>
      <c r="Q104" s="34">
        <f t="shared" si="142"/>
        <v>73008</v>
      </c>
      <c r="R104" s="34"/>
      <c r="S104" s="34"/>
      <c r="T104" s="34"/>
      <c r="U104" s="34">
        <f t="shared" si="144"/>
        <v>88836</v>
      </c>
      <c r="V104" s="34">
        <f t="shared" si="145"/>
        <v>73008</v>
      </c>
      <c r="W104" s="34">
        <f t="shared" si="146"/>
        <v>73008</v>
      </c>
      <c r="X104" s="83"/>
      <c r="Y104" s="34"/>
      <c r="Z104" s="34"/>
      <c r="AA104" s="34">
        <f t="shared" si="148"/>
        <v>88836</v>
      </c>
      <c r="AB104" s="34">
        <f t="shared" si="219"/>
        <v>73008</v>
      </c>
      <c r="AC104" s="34">
        <f t="shared" si="220"/>
        <v>73008</v>
      </c>
      <c r="AD104" s="83"/>
      <c r="AE104" s="34"/>
      <c r="AF104" s="34"/>
      <c r="AG104" s="34">
        <f t="shared" si="152"/>
        <v>88836</v>
      </c>
      <c r="AH104" s="34">
        <f t="shared" si="222"/>
        <v>73008</v>
      </c>
      <c r="AI104" s="34">
        <f t="shared" si="223"/>
        <v>73008</v>
      </c>
    </row>
    <row r="105" spans="1:35" ht="25.5" x14ac:dyDescent="0.2">
      <c r="A105" s="41" t="s">
        <v>108</v>
      </c>
      <c r="B105" s="17"/>
      <c r="C105" s="34">
        <v>35000</v>
      </c>
      <c r="D105" s="34">
        <v>35000</v>
      </c>
      <c r="E105" s="34">
        <v>35000</v>
      </c>
      <c r="F105" s="34"/>
      <c r="G105" s="34"/>
      <c r="H105" s="34"/>
      <c r="I105" s="34">
        <f t="shared" si="6"/>
        <v>35000</v>
      </c>
      <c r="J105" s="34">
        <f t="shared" si="7"/>
        <v>35000</v>
      </c>
      <c r="K105" s="34">
        <f t="shared" si="8"/>
        <v>35000</v>
      </c>
      <c r="L105" s="34"/>
      <c r="M105" s="34"/>
      <c r="N105" s="34"/>
      <c r="O105" s="34">
        <f t="shared" si="140"/>
        <v>35000</v>
      </c>
      <c r="P105" s="34">
        <f t="shared" si="141"/>
        <v>35000</v>
      </c>
      <c r="Q105" s="34">
        <f t="shared" si="142"/>
        <v>35000</v>
      </c>
      <c r="R105" s="34"/>
      <c r="S105" s="34"/>
      <c r="T105" s="34"/>
      <c r="U105" s="34">
        <f t="shared" si="144"/>
        <v>35000</v>
      </c>
      <c r="V105" s="34">
        <f t="shared" si="145"/>
        <v>35000</v>
      </c>
      <c r="W105" s="34">
        <f t="shared" si="146"/>
        <v>35000</v>
      </c>
      <c r="X105" s="83"/>
      <c r="Y105" s="34"/>
      <c r="Z105" s="34"/>
      <c r="AA105" s="34">
        <f t="shared" si="148"/>
        <v>35000</v>
      </c>
      <c r="AB105" s="34">
        <f t="shared" si="219"/>
        <v>35000</v>
      </c>
      <c r="AC105" s="34">
        <f t="shared" si="220"/>
        <v>35000</v>
      </c>
      <c r="AD105" s="83"/>
      <c r="AE105" s="34"/>
      <c r="AF105" s="34"/>
      <c r="AG105" s="34">
        <f t="shared" si="152"/>
        <v>35000</v>
      </c>
      <c r="AH105" s="34">
        <f t="shared" si="222"/>
        <v>35000</v>
      </c>
      <c r="AI105" s="34">
        <f t="shared" si="223"/>
        <v>35000</v>
      </c>
    </row>
    <row r="106" spans="1:35" ht="38.25" x14ac:dyDescent="0.2">
      <c r="A106" s="41" t="s">
        <v>109</v>
      </c>
      <c r="B106" s="17"/>
      <c r="C106" s="34">
        <v>1591048.72</v>
      </c>
      <c r="D106" s="34">
        <v>1654694.51</v>
      </c>
      <c r="E106" s="34">
        <v>1720859.08</v>
      </c>
      <c r="F106" s="34"/>
      <c r="G106" s="34"/>
      <c r="H106" s="34"/>
      <c r="I106" s="34">
        <f t="shared" si="6"/>
        <v>1591048.72</v>
      </c>
      <c r="J106" s="34">
        <f t="shared" si="7"/>
        <v>1654694.51</v>
      </c>
      <c r="K106" s="34">
        <f t="shared" si="8"/>
        <v>1720859.08</v>
      </c>
      <c r="L106" s="34"/>
      <c r="M106" s="34"/>
      <c r="N106" s="34"/>
      <c r="O106" s="34">
        <f t="shared" si="140"/>
        <v>1591048.72</v>
      </c>
      <c r="P106" s="34">
        <f t="shared" si="141"/>
        <v>1654694.51</v>
      </c>
      <c r="Q106" s="34">
        <f t="shared" si="142"/>
        <v>1720859.08</v>
      </c>
      <c r="R106" s="34"/>
      <c r="S106" s="34"/>
      <c r="T106" s="34"/>
      <c r="U106" s="34">
        <f t="shared" si="144"/>
        <v>1591048.72</v>
      </c>
      <c r="V106" s="34">
        <f t="shared" si="145"/>
        <v>1654694.51</v>
      </c>
      <c r="W106" s="34">
        <f t="shared" si="146"/>
        <v>1720859.08</v>
      </c>
      <c r="X106" s="83">
        <v>-112941.81</v>
      </c>
      <c r="Y106" s="34"/>
      <c r="Z106" s="34"/>
      <c r="AA106" s="34">
        <f t="shared" si="148"/>
        <v>1478106.91</v>
      </c>
      <c r="AB106" s="34">
        <f t="shared" si="219"/>
        <v>1654694.51</v>
      </c>
      <c r="AC106" s="34">
        <f t="shared" si="220"/>
        <v>1720859.08</v>
      </c>
      <c r="AD106" s="83"/>
      <c r="AE106" s="34"/>
      <c r="AF106" s="34"/>
      <c r="AG106" s="34">
        <f t="shared" si="152"/>
        <v>1478106.91</v>
      </c>
      <c r="AH106" s="34">
        <f t="shared" si="222"/>
        <v>1654694.51</v>
      </c>
      <c r="AI106" s="34">
        <f t="shared" si="223"/>
        <v>1720859.08</v>
      </c>
    </row>
    <row r="107" spans="1:35" ht="54" customHeight="1" x14ac:dyDescent="0.2">
      <c r="A107" s="41" t="s">
        <v>110</v>
      </c>
      <c r="B107" s="17"/>
      <c r="C107" s="34">
        <v>9726663.1699999999</v>
      </c>
      <c r="D107" s="34">
        <v>10248550.51</v>
      </c>
      <c r="E107" s="34">
        <v>10248545.970000001</v>
      </c>
      <c r="F107" s="34"/>
      <c r="G107" s="34"/>
      <c r="H107" s="34"/>
      <c r="I107" s="34">
        <f t="shared" si="6"/>
        <v>9726663.1699999999</v>
      </c>
      <c r="J107" s="34">
        <f t="shared" si="7"/>
        <v>10248550.51</v>
      </c>
      <c r="K107" s="34">
        <f t="shared" si="8"/>
        <v>10248545.970000001</v>
      </c>
      <c r="L107" s="34"/>
      <c r="M107" s="34"/>
      <c r="N107" s="34"/>
      <c r="O107" s="34">
        <f t="shared" si="140"/>
        <v>9726663.1699999999</v>
      </c>
      <c r="P107" s="34">
        <f t="shared" si="141"/>
        <v>10248550.51</v>
      </c>
      <c r="Q107" s="34">
        <f t="shared" si="142"/>
        <v>10248545.970000001</v>
      </c>
      <c r="R107" s="34"/>
      <c r="S107" s="34"/>
      <c r="T107" s="34"/>
      <c r="U107" s="34">
        <f t="shared" si="144"/>
        <v>9726663.1699999999</v>
      </c>
      <c r="V107" s="34">
        <f t="shared" si="145"/>
        <v>10248550.51</v>
      </c>
      <c r="W107" s="34">
        <f t="shared" si="146"/>
        <v>10248545.970000001</v>
      </c>
      <c r="X107" s="83"/>
      <c r="Y107" s="34"/>
      <c r="Z107" s="34"/>
      <c r="AA107" s="34">
        <f t="shared" si="148"/>
        <v>9726663.1699999999</v>
      </c>
      <c r="AB107" s="34">
        <f t="shared" si="219"/>
        <v>10248550.51</v>
      </c>
      <c r="AC107" s="34">
        <f t="shared" si="220"/>
        <v>10248545.970000001</v>
      </c>
      <c r="AD107" s="83">
        <f>1500000+102000</f>
        <v>1602000</v>
      </c>
      <c r="AE107" s="34">
        <v>-1762551.93</v>
      </c>
      <c r="AF107" s="34">
        <v>-1824458.83</v>
      </c>
      <c r="AG107" s="34">
        <f t="shared" si="152"/>
        <v>11328663.17</v>
      </c>
      <c r="AH107" s="34">
        <f t="shared" si="222"/>
        <v>8485998.5800000001</v>
      </c>
      <c r="AI107" s="34">
        <f t="shared" si="223"/>
        <v>8424087.1400000006</v>
      </c>
    </row>
    <row r="108" spans="1:35" ht="65.25" customHeight="1" x14ac:dyDescent="0.2">
      <c r="A108" s="41" t="s">
        <v>111</v>
      </c>
      <c r="B108" s="17"/>
      <c r="C108" s="34">
        <f>21600.38+1058418.62</f>
        <v>1080019</v>
      </c>
      <c r="D108" s="34"/>
      <c r="E108" s="34"/>
      <c r="F108" s="34"/>
      <c r="G108" s="34"/>
      <c r="H108" s="34"/>
      <c r="I108" s="34">
        <f t="shared" si="6"/>
        <v>1080019</v>
      </c>
      <c r="J108" s="34">
        <f t="shared" si="7"/>
        <v>0</v>
      </c>
      <c r="K108" s="34">
        <f t="shared" si="8"/>
        <v>0</v>
      </c>
      <c r="L108" s="34">
        <f>1015525.98+20725.02</f>
        <v>1036251</v>
      </c>
      <c r="M108" s="34"/>
      <c r="N108" s="34"/>
      <c r="O108" s="34">
        <f t="shared" si="140"/>
        <v>2116270</v>
      </c>
      <c r="P108" s="34">
        <f t="shared" si="141"/>
        <v>0</v>
      </c>
      <c r="Q108" s="34">
        <f t="shared" si="142"/>
        <v>0</v>
      </c>
      <c r="R108" s="34"/>
      <c r="S108" s="34"/>
      <c r="T108" s="34"/>
      <c r="U108" s="34">
        <f t="shared" si="144"/>
        <v>2116270</v>
      </c>
      <c r="V108" s="34">
        <f t="shared" si="145"/>
        <v>0</v>
      </c>
      <c r="W108" s="34">
        <f t="shared" si="146"/>
        <v>0</v>
      </c>
      <c r="X108" s="83">
        <v>-879.1</v>
      </c>
      <c r="Y108" s="34"/>
      <c r="Z108" s="34"/>
      <c r="AA108" s="34">
        <f t="shared" si="148"/>
        <v>2115390.9</v>
      </c>
      <c r="AB108" s="34">
        <f t="shared" si="219"/>
        <v>0</v>
      </c>
      <c r="AC108" s="34">
        <f t="shared" si="220"/>
        <v>0</v>
      </c>
      <c r="AD108" s="83"/>
      <c r="AE108" s="34"/>
      <c r="AF108" s="34"/>
      <c r="AG108" s="34">
        <f t="shared" si="152"/>
        <v>2115390.9</v>
      </c>
      <c r="AH108" s="34">
        <f t="shared" si="222"/>
        <v>0</v>
      </c>
      <c r="AI108" s="34">
        <f t="shared" si="223"/>
        <v>0</v>
      </c>
    </row>
    <row r="109" spans="1:35" ht="56.25" customHeight="1" x14ac:dyDescent="0.2">
      <c r="A109" s="44" t="s">
        <v>112</v>
      </c>
      <c r="B109" s="17" t="s">
        <v>113</v>
      </c>
      <c r="C109" s="18">
        <v>2257519.7000000002</v>
      </c>
      <c r="D109" s="18">
        <v>2303520</v>
      </c>
      <c r="E109" s="18">
        <v>2259060</v>
      </c>
      <c r="F109" s="18">
        <v>-2768.2</v>
      </c>
      <c r="G109" s="18">
        <v>-265640</v>
      </c>
      <c r="H109" s="18">
        <v>-1022210</v>
      </c>
      <c r="I109" s="18">
        <f t="shared" ref="I109:I146" si="229">C109+F109</f>
        <v>2254751.5</v>
      </c>
      <c r="J109" s="18">
        <f t="shared" ref="J109:J146" si="230">D109+G109</f>
        <v>2037880</v>
      </c>
      <c r="K109" s="18">
        <f t="shared" ref="K109:K146" si="231">E109+H109</f>
        <v>1236850</v>
      </c>
      <c r="L109" s="18"/>
      <c r="M109" s="18"/>
      <c r="N109" s="18"/>
      <c r="O109" s="18">
        <f t="shared" si="140"/>
        <v>2254751.5</v>
      </c>
      <c r="P109" s="18">
        <f t="shared" si="141"/>
        <v>2037880</v>
      </c>
      <c r="Q109" s="18">
        <f t="shared" si="142"/>
        <v>1236850</v>
      </c>
      <c r="R109" s="18"/>
      <c r="S109" s="18"/>
      <c r="T109" s="18"/>
      <c r="U109" s="18">
        <f t="shared" si="144"/>
        <v>2254751.5</v>
      </c>
      <c r="V109" s="18">
        <f t="shared" si="145"/>
        <v>2037880</v>
      </c>
      <c r="W109" s="18">
        <f t="shared" si="146"/>
        <v>1236850</v>
      </c>
      <c r="X109" s="82"/>
      <c r="Y109" s="18"/>
      <c r="Z109" s="18"/>
      <c r="AA109" s="18">
        <f t="shared" si="148"/>
        <v>2254751.5</v>
      </c>
      <c r="AB109" s="18">
        <f t="shared" si="219"/>
        <v>2037880</v>
      </c>
      <c r="AC109" s="18">
        <f t="shared" si="220"/>
        <v>1236850</v>
      </c>
      <c r="AD109" s="82"/>
      <c r="AE109" s="18">
        <v>-350480</v>
      </c>
      <c r="AF109" s="18">
        <v>-220400</v>
      </c>
      <c r="AG109" s="18">
        <f t="shared" si="152"/>
        <v>2254751.5</v>
      </c>
      <c r="AH109" s="18">
        <f t="shared" si="222"/>
        <v>1687400</v>
      </c>
      <c r="AI109" s="18">
        <f t="shared" si="223"/>
        <v>1016450</v>
      </c>
    </row>
    <row r="110" spans="1:35" ht="37.5" customHeight="1" x14ac:dyDescent="0.2">
      <c r="A110" s="45" t="s">
        <v>114</v>
      </c>
      <c r="B110" s="17" t="s">
        <v>115</v>
      </c>
      <c r="C110" s="46">
        <v>705442.12</v>
      </c>
      <c r="D110" s="46">
        <v>732624.31</v>
      </c>
      <c r="E110" s="46">
        <v>763720.56</v>
      </c>
      <c r="F110" s="46">
        <v>25186.26</v>
      </c>
      <c r="G110" s="46">
        <v>64676.24</v>
      </c>
      <c r="H110" s="46">
        <v>101044.61</v>
      </c>
      <c r="I110" s="46">
        <f t="shared" si="229"/>
        <v>730628.38</v>
      </c>
      <c r="J110" s="46">
        <f t="shared" si="230"/>
        <v>797300.55</v>
      </c>
      <c r="K110" s="46">
        <f t="shared" si="231"/>
        <v>864765.17</v>
      </c>
      <c r="L110" s="46"/>
      <c r="M110" s="46"/>
      <c r="N110" s="46"/>
      <c r="O110" s="46">
        <f t="shared" si="140"/>
        <v>730628.38</v>
      </c>
      <c r="P110" s="46">
        <f t="shared" si="141"/>
        <v>797300.55</v>
      </c>
      <c r="Q110" s="46">
        <f t="shared" si="142"/>
        <v>864765.17</v>
      </c>
      <c r="R110" s="46"/>
      <c r="S110" s="46"/>
      <c r="T110" s="46"/>
      <c r="U110" s="46">
        <f t="shared" si="144"/>
        <v>730628.38</v>
      </c>
      <c r="V110" s="46">
        <f t="shared" si="145"/>
        <v>797300.55</v>
      </c>
      <c r="W110" s="46">
        <f t="shared" si="146"/>
        <v>864765.17</v>
      </c>
      <c r="X110" s="46"/>
      <c r="Y110" s="46"/>
      <c r="Z110" s="46"/>
      <c r="AA110" s="46">
        <f t="shared" si="148"/>
        <v>730628.38</v>
      </c>
      <c r="AB110" s="46">
        <f t="shared" si="219"/>
        <v>797300.55</v>
      </c>
      <c r="AC110" s="46">
        <f t="shared" si="220"/>
        <v>864765.17</v>
      </c>
      <c r="AD110" s="46"/>
      <c r="AE110" s="46"/>
      <c r="AF110" s="46"/>
      <c r="AG110" s="46">
        <f t="shared" si="152"/>
        <v>730628.38</v>
      </c>
      <c r="AH110" s="46">
        <f t="shared" si="222"/>
        <v>797300.55</v>
      </c>
      <c r="AI110" s="46">
        <f t="shared" si="223"/>
        <v>864765.17</v>
      </c>
    </row>
    <row r="111" spans="1:35" ht="37.5" customHeight="1" x14ac:dyDescent="0.2">
      <c r="A111" s="39" t="s">
        <v>116</v>
      </c>
      <c r="B111" s="17" t="s">
        <v>117</v>
      </c>
      <c r="C111" s="18">
        <v>759.71</v>
      </c>
      <c r="D111" s="18">
        <v>677.34</v>
      </c>
      <c r="E111" s="18">
        <v>677.05</v>
      </c>
      <c r="F111" s="18">
        <v>1899.13</v>
      </c>
      <c r="G111" s="18">
        <v>2082.4499999999998</v>
      </c>
      <c r="H111" s="18">
        <v>85864.07</v>
      </c>
      <c r="I111" s="18">
        <f t="shared" si="229"/>
        <v>2658.84</v>
      </c>
      <c r="J111" s="18">
        <f t="shared" si="230"/>
        <v>2759.79</v>
      </c>
      <c r="K111" s="18">
        <f t="shared" si="231"/>
        <v>86541.12000000001</v>
      </c>
      <c r="L111" s="18"/>
      <c r="M111" s="18"/>
      <c r="N111" s="18"/>
      <c r="O111" s="18">
        <f t="shared" si="140"/>
        <v>2658.84</v>
      </c>
      <c r="P111" s="18">
        <f t="shared" si="141"/>
        <v>2759.79</v>
      </c>
      <c r="Q111" s="18">
        <f t="shared" si="142"/>
        <v>86541.12000000001</v>
      </c>
      <c r="R111" s="18"/>
      <c r="S111" s="18"/>
      <c r="T111" s="18"/>
      <c r="U111" s="18">
        <f t="shared" si="144"/>
        <v>2658.84</v>
      </c>
      <c r="V111" s="18">
        <f t="shared" si="145"/>
        <v>2759.79</v>
      </c>
      <c r="W111" s="18">
        <f t="shared" si="146"/>
        <v>86541.12000000001</v>
      </c>
      <c r="X111" s="82"/>
      <c r="Y111" s="18"/>
      <c r="Z111" s="18"/>
      <c r="AA111" s="18">
        <f t="shared" si="148"/>
        <v>2658.84</v>
      </c>
      <c r="AB111" s="18">
        <f t="shared" si="219"/>
        <v>2759.79</v>
      </c>
      <c r="AC111" s="18">
        <f t="shared" si="220"/>
        <v>86541.12000000001</v>
      </c>
      <c r="AD111" s="82"/>
      <c r="AE111" s="18"/>
      <c r="AF111" s="18"/>
      <c r="AG111" s="18">
        <f t="shared" si="152"/>
        <v>2658.84</v>
      </c>
      <c r="AH111" s="18">
        <f t="shared" si="222"/>
        <v>2759.79</v>
      </c>
      <c r="AI111" s="18">
        <f t="shared" si="223"/>
        <v>86541.12000000001</v>
      </c>
    </row>
    <row r="112" spans="1:35" ht="81" customHeight="1" x14ac:dyDescent="0.2">
      <c r="A112" s="39" t="s">
        <v>118</v>
      </c>
      <c r="B112" s="17" t="s">
        <v>119</v>
      </c>
      <c r="C112" s="18">
        <v>12408615</v>
      </c>
      <c r="D112" s="18">
        <v>12408615</v>
      </c>
      <c r="E112" s="18">
        <v>12408615</v>
      </c>
      <c r="F112" s="18">
        <v>326515</v>
      </c>
      <c r="G112" s="18">
        <v>326515</v>
      </c>
      <c r="H112" s="18">
        <v>163210</v>
      </c>
      <c r="I112" s="18">
        <f t="shared" si="229"/>
        <v>12735130</v>
      </c>
      <c r="J112" s="18">
        <f t="shared" si="230"/>
        <v>12735130</v>
      </c>
      <c r="K112" s="18">
        <f t="shared" si="231"/>
        <v>12571825</v>
      </c>
      <c r="L112" s="18"/>
      <c r="M112" s="18"/>
      <c r="N112" s="18"/>
      <c r="O112" s="18">
        <f t="shared" si="140"/>
        <v>12735130</v>
      </c>
      <c r="P112" s="18">
        <f t="shared" si="141"/>
        <v>12735130</v>
      </c>
      <c r="Q112" s="18">
        <f t="shared" si="142"/>
        <v>12571825</v>
      </c>
      <c r="R112" s="18"/>
      <c r="S112" s="18"/>
      <c r="T112" s="18"/>
      <c r="U112" s="18">
        <f t="shared" si="144"/>
        <v>12735130</v>
      </c>
      <c r="V112" s="18">
        <f t="shared" si="145"/>
        <v>12735130</v>
      </c>
      <c r="W112" s="18">
        <f t="shared" si="146"/>
        <v>12571825</v>
      </c>
      <c r="X112" s="82">
        <v>3222500</v>
      </c>
      <c r="Y112" s="18"/>
      <c r="Z112" s="18"/>
      <c r="AA112" s="18">
        <f t="shared" si="148"/>
        <v>15957630</v>
      </c>
      <c r="AB112" s="18">
        <f t="shared" si="219"/>
        <v>12735130</v>
      </c>
      <c r="AC112" s="18">
        <f t="shared" si="220"/>
        <v>12571825</v>
      </c>
      <c r="AD112" s="82">
        <v>9234651.6199999992</v>
      </c>
      <c r="AE112" s="18"/>
      <c r="AF112" s="18"/>
      <c r="AG112" s="18">
        <f t="shared" si="152"/>
        <v>25192281.619999997</v>
      </c>
      <c r="AH112" s="18">
        <f t="shared" si="222"/>
        <v>12735130</v>
      </c>
      <c r="AI112" s="18">
        <f t="shared" si="223"/>
        <v>12571825</v>
      </c>
    </row>
    <row r="113" spans="1:35" x14ac:dyDescent="0.2">
      <c r="A113" s="39" t="s">
        <v>120</v>
      </c>
      <c r="B113" s="47" t="s">
        <v>121</v>
      </c>
      <c r="C113" s="18">
        <f>C114+C115+C116</f>
        <v>6382468.8299999991</v>
      </c>
      <c r="D113" s="18">
        <f t="shared" ref="D113:H113" si="232">D114+D115+D116</f>
        <v>6440293.5200000005</v>
      </c>
      <c r="E113" s="18">
        <f t="shared" si="232"/>
        <v>6673905.25</v>
      </c>
      <c r="F113" s="18">
        <f t="shared" si="232"/>
        <v>0</v>
      </c>
      <c r="G113" s="18">
        <f t="shared" si="232"/>
        <v>0</v>
      </c>
      <c r="H113" s="18">
        <f t="shared" si="232"/>
        <v>0</v>
      </c>
      <c r="I113" s="18">
        <f t="shared" si="229"/>
        <v>6382468.8299999991</v>
      </c>
      <c r="J113" s="18">
        <f t="shared" si="230"/>
        <v>6440293.5200000005</v>
      </c>
      <c r="K113" s="18">
        <f t="shared" si="231"/>
        <v>6673905.25</v>
      </c>
      <c r="L113" s="18">
        <f t="shared" ref="L113:N113" si="233">L114+L115+L116</f>
        <v>0</v>
      </c>
      <c r="M113" s="18">
        <f t="shared" si="233"/>
        <v>0</v>
      </c>
      <c r="N113" s="18">
        <f t="shared" si="233"/>
        <v>0</v>
      </c>
      <c r="O113" s="18">
        <f t="shared" si="140"/>
        <v>6382468.8299999991</v>
      </c>
      <c r="P113" s="18">
        <f t="shared" si="141"/>
        <v>6440293.5200000005</v>
      </c>
      <c r="Q113" s="18">
        <f t="shared" si="142"/>
        <v>6673905.25</v>
      </c>
      <c r="R113" s="18">
        <f t="shared" ref="R113:T113" si="234">R114+R115+R116</f>
        <v>0</v>
      </c>
      <c r="S113" s="18">
        <f t="shared" si="234"/>
        <v>0</v>
      </c>
      <c r="T113" s="18">
        <f t="shared" si="234"/>
        <v>0</v>
      </c>
      <c r="U113" s="18">
        <f t="shared" si="144"/>
        <v>6382468.8299999991</v>
      </c>
      <c r="V113" s="18">
        <f t="shared" si="145"/>
        <v>6440293.5200000005</v>
      </c>
      <c r="W113" s="18">
        <f t="shared" si="146"/>
        <v>6673905.25</v>
      </c>
      <c r="X113" s="82">
        <f t="shared" ref="X113:Z113" si="235">X114+X115+X116</f>
        <v>0</v>
      </c>
      <c r="Y113" s="18">
        <f t="shared" si="235"/>
        <v>0</v>
      </c>
      <c r="Z113" s="18">
        <f t="shared" si="235"/>
        <v>0</v>
      </c>
      <c r="AA113" s="18">
        <f t="shared" si="148"/>
        <v>6382468.8299999991</v>
      </c>
      <c r="AB113" s="18">
        <f t="shared" si="219"/>
        <v>6440293.5200000005</v>
      </c>
      <c r="AC113" s="18">
        <f t="shared" si="220"/>
        <v>6673905.25</v>
      </c>
      <c r="AD113" s="82">
        <f t="shared" ref="AD113:AF113" si="236">AD114+AD115+AD116</f>
        <v>0</v>
      </c>
      <c r="AE113" s="18">
        <f t="shared" si="236"/>
        <v>0</v>
      </c>
      <c r="AF113" s="18">
        <f t="shared" si="236"/>
        <v>0</v>
      </c>
      <c r="AG113" s="18">
        <f t="shared" si="152"/>
        <v>6382468.8299999991</v>
      </c>
      <c r="AH113" s="18">
        <f t="shared" si="222"/>
        <v>6440293.5200000005</v>
      </c>
      <c r="AI113" s="18">
        <f t="shared" si="223"/>
        <v>6673905.25</v>
      </c>
    </row>
    <row r="114" spans="1:35" ht="25.5" x14ac:dyDescent="0.2">
      <c r="A114" s="40" t="s">
        <v>122</v>
      </c>
      <c r="B114" s="47"/>
      <c r="C114" s="18">
        <v>2282715.94</v>
      </c>
      <c r="D114" s="18">
        <v>2303743.1</v>
      </c>
      <c r="E114" s="18">
        <v>2388692.8199999998</v>
      </c>
      <c r="F114" s="18"/>
      <c r="G114" s="18"/>
      <c r="H114" s="18"/>
      <c r="I114" s="18">
        <f t="shared" si="229"/>
        <v>2282715.94</v>
      </c>
      <c r="J114" s="18">
        <f t="shared" si="230"/>
        <v>2303743.1</v>
      </c>
      <c r="K114" s="18">
        <f t="shared" si="231"/>
        <v>2388692.8199999998</v>
      </c>
      <c r="L114" s="18"/>
      <c r="M114" s="18"/>
      <c r="N114" s="18"/>
      <c r="O114" s="18">
        <f t="shared" si="140"/>
        <v>2282715.94</v>
      </c>
      <c r="P114" s="18">
        <f t="shared" si="141"/>
        <v>2303743.1</v>
      </c>
      <c r="Q114" s="18">
        <f t="shared" si="142"/>
        <v>2388692.8199999998</v>
      </c>
      <c r="R114" s="18"/>
      <c r="S114" s="18"/>
      <c r="T114" s="18"/>
      <c r="U114" s="18">
        <f t="shared" si="144"/>
        <v>2282715.94</v>
      </c>
      <c r="V114" s="18">
        <f t="shared" si="145"/>
        <v>2303743.1</v>
      </c>
      <c r="W114" s="18">
        <f t="shared" si="146"/>
        <v>2388692.8199999998</v>
      </c>
      <c r="X114" s="82"/>
      <c r="Y114" s="18"/>
      <c r="Z114" s="18"/>
      <c r="AA114" s="18">
        <f t="shared" si="148"/>
        <v>2282715.94</v>
      </c>
      <c r="AB114" s="18">
        <f t="shared" si="219"/>
        <v>2303743.1</v>
      </c>
      <c r="AC114" s="18">
        <f t="shared" si="220"/>
        <v>2388692.8199999998</v>
      </c>
      <c r="AD114" s="82"/>
      <c r="AE114" s="18"/>
      <c r="AF114" s="18"/>
      <c r="AG114" s="18">
        <f t="shared" si="152"/>
        <v>2282715.94</v>
      </c>
      <c r="AH114" s="18">
        <f t="shared" si="222"/>
        <v>2303743.1</v>
      </c>
      <c r="AI114" s="18">
        <f t="shared" si="223"/>
        <v>2388692.8199999998</v>
      </c>
    </row>
    <row r="115" spans="1:35" ht="25.5" x14ac:dyDescent="0.2">
      <c r="A115" s="40" t="s">
        <v>123</v>
      </c>
      <c r="B115" s="47"/>
      <c r="C115" s="18">
        <v>2853394.92</v>
      </c>
      <c r="D115" s="18">
        <v>2879678.87</v>
      </c>
      <c r="E115" s="18">
        <v>2985866.02</v>
      </c>
      <c r="F115" s="18"/>
      <c r="G115" s="18"/>
      <c r="H115" s="18"/>
      <c r="I115" s="18">
        <f t="shared" si="229"/>
        <v>2853394.92</v>
      </c>
      <c r="J115" s="18">
        <f t="shared" si="230"/>
        <v>2879678.87</v>
      </c>
      <c r="K115" s="18">
        <f t="shared" si="231"/>
        <v>2985866.02</v>
      </c>
      <c r="L115" s="18"/>
      <c r="M115" s="18"/>
      <c r="N115" s="18"/>
      <c r="O115" s="18">
        <f t="shared" si="140"/>
        <v>2853394.92</v>
      </c>
      <c r="P115" s="18">
        <f t="shared" si="141"/>
        <v>2879678.87</v>
      </c>
      <c r="Q115" s="18">
        <f t="shared" si="142"/>
        <v>2985866.02</v>
      </c>
      <c r="R115" s="18"/>
      <c r="S115" s="18"/>
      <c r="T115" s="18"/>
      <c r="U115" s="18">
        <f t="shared" si="144"/>
        <v>2853394.92</v>
      </c>
      <c r="V115" s="18">
        <f t="shared" si="145"/>
        <v>2879678.87</v>
      </c>
      <c r="W115" s="18">
        <f t="shared" si="146"/>
        <v>2985866.02</v>
      </c>
      <c r="X115" s="82"/>
      <c r="Y115" s="18"/>
      <c r="Z115" s="18"/>
      <c r="AA115" s="18">
        <f t="shared" si="148"/>
        <v>2853394.92</v>
      </c>
      <c r="AB115" s="18">
        <f t="shared" si="219"/>
        <v>2879678.87</v>
      </c>
      <c r="AC115" s="18">
        <f t="shared" si="220"/>
        <v>2985866.02</v>
      </c>
      <c r="AD115" s="82"/>
      <c r="AE115" s="18"/>
      <c r="AF115" s="18"/>
      <c r="AG115" s="18">
        <f t="shared" si="152"/>
        <v>2853394.92</v>
      </c>
      <c r="AH115" s="18">
        <f t="shared" si="222"/>
        <v>2879678.87</v>
      </c>
      <c r="AI115" s="18">
        <f t="shared" si="223"/>
        <v>2985866.02</v>
      </c>
    </row>
    <row r="116" spans="1:35" ht="25.5" x14ac:dyDescent="0.2">
      <c r="A116" s="48" t="s">
        <v>124</v>
      </c>
      <c r="B116" s="47"/>
      <c r="C116" s="18">
        <v>1246357.97</v>
      </c>
      <c r="D116" s="18">
        <v>1256871.55</v>
      </c>
      <c r="E116" s="18">
        <v>1299346.4099999999</v>
      </c>
      <c r="F116" s="18"/>
      <c r="G116" s="18"/>
      <c r="H116" s="18"/>
      <c r="I116" s="18">
        <f t="shared" si="229"/>
        <v>1246357.97</v>
      </c>
      <c r="J116" s="18">
        <f t="shared" si="230"/>
        <v>1256871.55</v>
      </c>
      <c r="K116" s="18">
        <f t="shared" si="231"/>
        <v>1299346.4099999999</v>
      </c>
      <c r="L116" s="18"/>
      <c r="M116" s="18"/>
      <c r="N116" s="18"/>
      <c r="O116" s="18">
        <f t="shared" si="140"/>
        <v>1246357.97</v>
      </c>
      <c r="P116" s="18">
        <f t="shared" si="141"/>
        <v>1256871.55</v>
      </c>
      <c r="Q116" s="18">
        <f t="shared" si="142"/>
        <v>1299346.4099999999</v>
      </c>
      <c r="R116" s="18"/>
      <c r="S116" s="18"/>
      <c r="T116" s="18"/>
      <c r="U116" s="18">
        <f t="shared" si="144"/>
        <v>1246357.97</v>
      </c>
      <c r="V116" s="18">
        <f t="shared" si="145"/>
        <v>1256871.55</v>
      </c>
      <c r="W116" s="18">
        <f t="shared" si="146"/>
        <v>1299346.4099999999</v>
      </c>
      <c r="X116" s="82"/>
      <c r="Y116" s="18"/>
      <c r="Z116" s="18"/>
      <c r="AA116" s="18">
        <f t="shared" si="148"/>
        <v>1246357.97</v>
      </c>
      <c r="AB116" s="18">
        <f t="shared" si="219"/>
        <v>1256871.55</v>
      </c>
      <c r="AC116" s="18">
        <f t="shared" si="220"/>
        <v>1299346.4099999999</v>
      </c>
      <c r="AD116" s="82"/>
      <c r="AE116" s="18"/>
      <c r="AF116" s="18"/>
      <c r="AG116" s="18">
        <f t="shared" si="152"/>
        <v>1246357.97</v>
      </c>
      <c r="AH116" s="18">
        <f t="shared" si="222"/>
        <v>1256871.55</v>
      </c>
      <c r="AI116" s="18">
        <f t="shared" si="223"/>
        <v>1299346.4099999999</v>
      </c>
    </row>
    <row r="117" spans="1:35" x14ac:dyDescent="0.2">
      <c r="A117" s="26" t="s">
        <v>125</v>
      </c>
      <c r="B117" s="23" t="s">
        <v>126</v>
      </c>
      <c r="C117" s="18">
        <f>SUM(C118)</f>
        <v>235741300</v>
      </c>
      <c r="D117" s="18">
        <f t="shared" ref="D117:H117" si="237">SUM(D118)</f>
        <v>241367600</v>
      </c>
      <c r="E117" s="18">
        <f t="shared" si="237"/>
        <v>244069800</v>
      </c>
      <c r="F117" s="18">
        <f t="shared" si="237"/>
        <v>0</v>
      </c>
      <c r="G117" s="18">
        <f t="shared" si="237"/>
        <v>0</v>
      </c>
      <c r="H117" s="18">
        <f t="shared" si="237"/>
        <v>0</v>
      </c>
      <c r="I117" s="18">
        <f t="shared" si="229"/>
        <v>235741300</v>
      </c>
      <c r="J117" s="18">
        <f t="shared" si="230"/>
        <v>241367600</v>
      </c>
      <c r="K117" s="18">
        <f t="shared" si="231"/>
        <v>244069800</v>
      </c>
      <c r="L117" s="18">
        <f t="shared" ref="L117:N117" si="238">SUM(L118)</f>
        <v>0</v>
      </c>
      <c r="M117" s="18">
        <f t="shared" si="238"/>
        <v>0</v>
      </c>
      <c r="N117" s="18">
        <f t="shared" si="238"/>
        <v>0</v>
      </c>
      <c r="O117" s="18">
        <f t="shared" si="140"/>
        <v>235741300</v>
      </c>
      <c r="P117" s="18">
        <f t="shared" si="141"/>
        <v>241367600</v>
      </c>
      <c r="Q117" s="18">
        <f t="shared" si="142"/>
        <v>244069800</v>
      </c>
      <c r="R117" s="18">
        <f t="shared" ref="R117:T117" si="239">SUM(R118)</f>
        <v>2206200</v>
      </c>
      <c r="S117" s="18">
        <f t="shared" si="239"/>
        <v>0</v>
      </c>
      <c r="T117" s="18">
        <f t="shared" si="239"/>
        <v>0</v>
      </c>
      <c r="U117" s="18">
        <f t="shared" si="144"/>
        <v>237947500</v>
      </c>
      <c r="V117" s="18">
        <f t="shared" si="145"/>
        <v>241367600</v>
      </c>
      <c r="W117" s="18">
        <f t="shared" si="146"/>
        <v>244069800</v>
      </c>
      <c r="X117" s="82">
        <f t="shared" ref="X117:Z117" si="240">SUM(X118)</f>
        <v>0</v>
      </c>
      <c r="Y117" s="18">
        <f t="shared" si="240"/>
        <v>0</v>
      </c>
      <c r="Z117" s="18">
        <f t="shared" si="240"/>
        <v>0</v>
      </c>
      <c r="AA117" s="18">
        <f t="shared" si="148"/>
        <v>237947500</v>
      </c>
      <c r="AB117" s="18">
        <f t="shared" si="219"/>
        <v>241367600</v>
      </c>
      <c r="AC117" s="18">
        <f t="shared" si="220"/>
        <v>244069800</v>
      </c>
      <c r="AD117" s="82">
        <f t="shared" ref="AD117:AF117" si="241">SUM(AD118)</f>
        <v>0</v>
      </c>
      <c r="AE117" s="18">
        <f t="shared" si="241"/>
        <v>0</v>
      </c>
      <c r="AF117" s="18">
        <f t="shared" si="241"/>
        <v>0</v>
      </c>
      <c r="AG117" s="18">
        <f t="shared" si="152"/>
        <v>237947500</v>
      </c>
      <c r="AH117" s="18">
        <f t="shared" si="222"/>
        <v>241367600</v>
      </c>
      <c r="AI117" s="18">
        <f t="shared" si="223"/>
        <v>244069800</v>
      </c>
    </row>
    <row r="118" spans="1:35" x14ac:dyDescent="0.2">
      <c r="A118" s="19" t="s">
        <v>127</v>
      </c>
      <c r="B118" s="17" t="s">
        <v>128</v>
      </c>
      <c r="C118" s="18">
        <f>SUM(C119:C119)</f>
        <v>235741300</v>
      </c>
      <c r="D118" s="18">
        <f>SUM(D119:D119)</f>
        <v>241367600</v>
      </c>
      <c r="E118" s="18">
        <f>SUM(E119:E119)</f>
        <v>244069800</v>
      </c>
      <c r="F118" s="18">
        <f t="shared" ref="F118:H118" si="242">SUM(F119:F119)</f>
        <v>0</v>
      </c>
      <c r="G118" s="18">
        <f t="shared" si="242"/>
        <v>0</v>
      </c>
      <c r="H118" s="18">
        <f t="shared" si="242"/>
        <v>0</v>
      </c>
      <c r="I118" s="18">
        <f t="shared" si="229"/>
        <v>235741300</v>
      </c>
      <c r="J118" s="18">
        <f t="shared" si="230"/>
        <v>241367600</v>
      </c>
      <c r="K118" s="18">
        <f t="shared" si="231"/>
        <v>244069800</v>
      </c>
      <c r="L118" s="18">
        <f t="shared" ref="L118:N118" si="243">SUM(L119:L119)</f>
        <v>0</v>
      </c>
      <c r="M118" s="18">
        <f t="shared" si="243"/>
        <v>0</v>
      </c>
      <c r="N118" s="18">
        <f t="shared" si="243"/>
        <v>0</v>
      </c>
      <c r="O118" s="18">
        <f t="shared" si="140"/>
        <v>235741300</v>
      </c>
      <c r="P118" s="18">
        <f t="shared" si="141"/>
        <v>241367600</v>
      </c>
      <c r="Q118" s="18">
        <f t="shared" si="142"/>
        <v>244069800</v>
      </c>
      <c r="R118" s="18">
        <f t="shared" ref="R118:T118" si="244">SUM(R119:R119)</f>
        <v>2206200</v>
      </c>
      <c r="S118" s="18">
        <f t="shared" si="244"/>
        <v>0</v>
      </c>
      <c r="T118" s="18">
        <f t="shared" si="244"/>
        <v>0</v>
      </c>
      <c r="U118" s="18">
        <f t="shared" si="144"/>
        <v>237947500</v>
      </c>
      <c r="V118" s="18">
        <f t="shared" si="145"/>
        <v>241367600</v>
      </c>
      <c r="W118" s="18">
        <f t="shared" si="146"/>
        <v>244069800</v>
      </c>
      <c r="X118" s="82">
        <f t="shared" ref="X118:Z118" si="245">SUM(X119:X119)</f>
        <v>0</v>
      </c>
      <c r="Y118" s="18">
        <f t="shared" si="245"/>
        <v>0</v>
      </c>
      <c r="Z118" s="18">
        <f t="shared" si="245"/>
        <v>0</v>
      </c>
      <c r="AA118" s="18">
        <f t="shared" si="148"/>
        <v>237947500</v>
      </c>
      <c r="AB118" s="18">
        <f t="shared" si="219"/>
        <v>241367600</v>
      </c>
      <c r="AC118" s="18">
        <f t="shared" si="220"/>
        <v>244069800</v>
      </c>
      <c r="AD118" s="82">
        <f t="shared" ref="AD118:AF118" si="246">SUM(AD119:AD119)</f>
        <v>0</v>
      </c>
      <c r="AE118" s="18">
        <f t="shared" si="246"/>
        <v>0</v>
      </c>
      <c r="AF118" s="18">
        <f t="shared" si="246"/>
        <v>0</v>
      </c>
      <c r="AG118" s="18">
        <f t="shared" si="152"/>
        <v>237947500</v>
      </c>
      <c r="AH118" s="18">
        <f t="shared" si="222"/>
        <v>241367600</v>
      </c>
      <c r="AI118" s="18">
        <f t="shared" si="223"/>
        <v>244069800</v>
      </c>
    </row>
    <row r="119" spans="1:35" x14ac:dyDescent="0.2">
      <c r="A119" s="41" t="s">
        <v>129</v>
      </c>
      <c r="B119" s="17"/>
      <c r="C119" s="34">
        <v>235741300</v>
      </c>
      <c r="D119" s="34">
        <v>241367600</v>
      </c>
      <c r="E119" s="34">
        <v>244069800</v>
      </c>
      <c r="F119" s="34"/>
      <c r="G119" s="34"/>
      <c r="H119" s="34"/>
      <c r="I119" s="34">
        <f t="shared" si="229"/>
        <v>235741300</v>
      </c>
      <c r="J119" s="34">
        <f t="shared" si="230"/>
        <v>241367600</v>
      </c>
      <c r="K119" s="34">
        <f t="shared" si="231"/>
        <v>244069800</v>
      </c>
      <c r="L119" s="34"/>
      <c r="M119" s="34"/>
      <c r="N119" s="34"/>
      <c r="O119" s="34">
        <f t="shared" si="140"/>
        <v>235741300</v>
      </c>
      <c r="P119" s="34">
        <f t="shared" si="141"/>
        <v>241367600</v>
      </c>
      <c r="Q119" s="34">
        <f t="shared" si="142"/>
        <v>244069800</v>
      </c>
      <c r="R119" s="34">
        <v>2206200</v>
      </c>
      <c r="S119" s="34"/>
      <c r="T119" s="34"/>
      <c r="U119" s="34">
        <f t="shared" si="144"/>
        <v>237947500</v>
      </c>
      <c r="V119" s="34">
        <f t="shared" si="145"/>
        <v>241367600</v>
      </c>
      <c r="W119" s="34">
        <f t="shared" si="146"/>
        <v>244069800</v>
      </c>
      <c r="X119" s="83"/>
      <c r="Y119" s="34"/>
      <c r="Z119" s="34"/>
      <c r="AA119" s="34">
        <f t="shared" si="148"/>
        <v>237947500</v>
      </c>
      <c r="AB119" s="34">
        <f t="shared" si="219"/>
        <v>241367600</v>
      </c>
      <c r="AC119" s="34">
        <f t="shared" si="220"/>
        <v>244069800</v>
      </c>
      <c r="AD119" s="83"/>
      <c r="AE119" s="34"/>
      <c r="AF119" s="34"/>
      <c r="AG119" s="34">
        <f t="shared" si="152"/>
        <v>237947500</v>
      </c>
      <c r="AH119" s="34">
        <f t="shared" si="222"/>
        <v>241367600</v>
      </c>
      <c r="AI119" s="34">
        <f t="shared" si="223"/>
        <v>244069800</v>
      </c>
    </row>
    <row r="120" spans="1:35" x14ac:dyDescent="0.2">
      <c r="A120" s="19" t="s">
        <v>130</v>
      </c>
      <c r="B120" s="17" t="s">
        <v>131</v>
      </c>
      <c r="C120" s="18">
        <f>+C124+C122</f>
        <v>40668302.770000003</v>
      </c>
      <c r="D120" s="18">
        <f t="shared" ref="D120:H120" si="247">+D124+D122</f>
        <v>1575664.09</v>
      </c>
      <c r="E120" s="18">
        <f t="shared" si="247"/>
        <v>1575664.09</v>
      </c>
      <c r="F120" s="18">
        <f t="shared" si="247"/>
        <v>11176734.48</v>
      </c>
      <c r="G120" s="18">
        <f t="shared" si="247"/>
        <v>1598897.66</v>
      </c>
      <c r="H120" s="18">
        <f t="shared" si="247"/>
        <v>81562442.420000002</v>
      </c>
      <c r="I120" s="18">
        <f t="shared" si="229"/>
        <v>51845037.25</v>
      </c>
      <c r="J120" s="18">
        <f t="shared" si="230"/>
        <v>3174561.75</v>
      </c>
      <c r="K120" s="18">
        <f t="shared" si="231"/>
        <v>83138106.510000005</v>
      </c>
      <c r="L120" s="18">
        <f t="shared" ref="L120:N120" si="248">+L124+L122</f>
        <v>10786920.640000001</v>
      </c>
      <c r="M120" s="18">
        <f t="shared" si="248"/>
        <v>2220991.8199999998</v>
      </c>
      <c r="N120" s="18">
        <f t="shared" si="248"/>
        <v>2220991.8199999998</v>
      </c>
      <c r="O120" s="18">
        <f t="shared" si="140"/>
        <v>62631957.890000001</v>
      </c>
      <c r="P120" s="18">
        <f t="shared" si="141"/>
        <v>5395553.5700000003</v>
      </c>
      <c r="Q120" s="18">
        <f t="shared" si="142"/>
        <v>85359098.329999998</v>
      </c>
      <c r="R120" s="18">
        <f t="shared" ref="R120:T120" si="249">+R124+R122</f>
        <v>0</v>
      </c>
      <c r="S120" s="18">
        <f t="shared" si="249"/>
        <v>448519.8</v>
      </c>
      <c r="T120" s="18">
        <f t="shared" si="249"/>
        <v>1337295.69</v>
      </c>
      <c r="U120" s="18">
        <f t="shared" si="144"/>
        <v>62631957.890000001</v>
      </c>
      <c r="V120" s="18">
        <f t="shared" si="145"/>
        <v>5844073.3700000001</v>
      </c>
      <c r="W120" s="18">
        <f t="shared" si="146"/>
        <v>86696394.019999996</v>
      </c>
      <c r="X120" s="82">
        <f t="shared" ref="X120:Z120" si="250">+X124+X122</f>
        <v>5737554.5700000003</v>
      </c>
      <c r="Y120" s="18">
        <f t="shared" si="250"/>
        <v>0</v>
      </c>
      <c r="Z120" s="18">
        <f t="shared" si="250"/>
        <v>0</v>
      </c>
      <c r="AA120" s="18">
        <f t="shared" si="148"/>
        <v>68369512.460000008</v>
      </c>
      <c r="AB120" s="18">
        <f t="shared" si="219"/>
        <v>5844073.3700000001</v>
      </c>
      <c r="AC120" s="18">
        <f t="shared" si="220"/>
        <v>86696394.019999996</v>
      </c>
      <c r="AD120" s="82">
        <f>+AD124+AD122+AD121+AD123</f>
        <v>1730400</v>
      </c>
      <c r="AE120" s="82">
        <f t="shared" ref="AE120:AF120" si="251">+AE124+AE122+AE121+AE123</f>
        <v>0</v>
      </c>
      <c r="AF120" s="82">
        <f t="shared" si="251"/>
        <v>0</v>
      </c>
      <c r="AG120" s="18">
        <f t="shared" si="152"/>
        <v>70099912.460000008</v>
      </c>
      <c r="AH120" s="18">
        <f t="shared" si="222"/>
        <v>5844073.3700000001</v>
      </c>
      <c r="AI120" s="18">
        <f t="shared" si="223"/>
        <v>86696394.019999996</v>
      </c>
    </row>
    <row r="121" spans="1:35" ht="102" x14ac:dyDescent="0.2">
      <c r="A121" s="19" t="s">
        <v>214</v>
      </c>
      <c r="B121" s="17" t="s">
        <v>213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82"/>
      <c r="Y121" s="18"/>
      <c r="Z121" s="18"/>
      <c r="AA121" s="18"/>
      <c r="AB121" s="18"/>
      <c r="AC121" s="18"/>
      <c r="AD121" s="82">
        <v>230400</v>
      </c>
      <c r="AE121" s="18"/>
      <c r="AF121" s="18"/>
      <c r="AG121" s="18">
        <f t="shared" ref="AG121" si="252">AA121+AD121</f>
        <v>230400</v>
      </c>
      <c r="AH121" s="18">
        <f t="shared" ref="AH121" si="253">AB121+AE121</f>
        <v>0</v>
      </c>
      <c r="AI121" s="18">
        <f t="shared" ref="AI121" si="254">AC121+AF121</f>
        <v>0</v>
      </c>
    </row>
    <row r="122" spans="1:35" ht="51" x14ac:dyDescent="0.2">
      <c r="A122" s="19" t="s">
        <v>157</v>
      </c>
      <c r="B122" s="17" t="s">
        <v>158</v>
      </c>
      <c r="C122" s="18"/>
      <c r="D122" s="18"/>
      <c r="E122" s="18"/>
      <c r="F122" s="18">
        <v>1598897.66</v>
      </c>
      <c r="G122" s="18">
        <v>1598897.66</v>
      </c>
      <c r="H122" s="18">
        <v>1932907.54</v>
      </c>
      <c r="I122" s="18">
        <f t="shared" ref="I122" si="255">C122+F122</f>
        <v>1598897.66</v>
      </c>
      <c r="J122" s="18">
        <f t="shared" ref="J122" si="256">D122+G122</f>
        <v>1598897.66</v>
      </c>
      <c r="K122" s="18">
        <f t="shared" ref="K122" si="257">E122+H122</f>
        <v>1932907.54</v>
      </c>
      <c r="L122" s="18"/>
      <c r="M122" s="18"/>
      <c r="N122" s="18"/>
      <c r="O122" s="18">
        <f t="shared" si="140"/>
        <v>1598897.66</v>
      </c>
      <c r="P122" s="18">
        <f t="shared" si="141"/>
        <v>1598897.66</v>
      </c>
      <c r="Q122" s="18">
        <f t="shared" si="142"/>
        <v>1932907.54</v>
      </c>
      <c r="R122" s="18"/>
      <c r="S122" s="18"/>
      <c r="T122" s="18"/>
      <c r="U122" s="18">
        <f t="shared" si="144"/>
        <v>1598897.66</v>
      </c>
      <c r="V122" s="18">
        <f t="shared" si="145"/>
        <v>1598897.66</v>
      </c>
      <c r="W122" s="18">
        <f t="shared" si="146"/>
        <v>1932907.54</v>
      </c>
      <c r="X122" s="82"/>
      <c r="Y122" s="18"/>
      <c r="Z122" s="18"/>
      <c r="AA122" s="18">
        <f t="shared" si="148"/>
        <v>1598897.66</v>
      </c>
      <c r="AB122" s="18">
        <f t="shared" si="219"/>
        <v>1598897.66</v>
      </c>
      <c r="AC122" s="18">
        <f t="shared" si="220"/>
        <v>1932907.54</v>
      </c>
      <c r="AD122" s="82"/>
      <c r="AE122" s="18"/>
      <c r="AF122" s="18"/>
      <c r="AG122" s="18">
        <f t="shared" si="152"/>
        <v>1598897.66</v>
      </c>
      <c r="AH122" s="18">
        <f t="shared" si="222"/>
        <v>1598897.66</v>
      </c>
      <c r="AI122" s="18">
        <f t="shared" si="223"/>
        <v>1932907.54</v>
      </c>
    </row>
    <row r="123" spans="1:35" ht="51" x14ac:dyDescent="0.2">
      <c r="A123" s="86" t="s">
        <v>216</v>
      </c>
      <c r="B123" s="17" t="s">
        <v>215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82"/>
      <c r="Y123" s="18"/>
      <c r="Z123" s="18"/>
      <c r="AA123" s="18"/>
      <c r="AB123" s="18"/>
      <c r="AC123" s="18"/>
      <c r="AD123" s="82">
        <v>1500000</v>
      </c>
      <c r="AE123" s="18"/>
      <c r="AF123" s="18"/>
      <c r="AG123" s="18">
        <f t="shared" ref="AG123" si="258">AA123+AD123</f>
        <v>1500000</v>
      </c>
      <c r="AH123" s="18">
        <f t="shared" ref="AH123" si="259">AB123+AE123</f>
        <v>0</v>
      </c>
      <c r="AI123" s="18">
        <f t="shared" ref="AI123" si="260">AC123+AF123</f>
        <v>0</v>
      </c>
    </row>
    <row r="124" spans="1:35" ht="25.5" x14ac:dyDescent="0.2">
      <c r="A124" s="19" t="s">
        <v>132</v>
      </c>
      <c r="B124" s="17" t="s">
        <v>133</v>
      </c>
      <c r="C124" s="18">
        <f>SUM(C125:C131)</f>
        <v>40668302.770000003</v>
      </c>
      <c r="D124" s="18">
        <f t="shared" ref="D124:H124" si="261">SUM(D125:D131)</f>
        <v>1575664.09</v>
      </c>
      <c r="E124" s="18">
        <f t="shared" si="261"/>
        <v>1575664.09</v>
      </c>
      <c r="F124" s="18">
        <f t="shared" si="261"/>
        <v>9577836.8200000003</v>
      </c>
      <c r="G124" s="18">
        <f t="shared" si="261"/>
        <v>0</v>
      </c>
      <c r="H124" s="18">
        <f t="shared" si="261"/>
        <v>79629534.879999995</v>
      </c>
      <c r="I124" s="18">
        <f t="shared" si="229"/>
        <v>50246139.590000004</v>
      </c>
      <c r="J124" s="18">
        <f t="shared" si="230"/>
        <v>1575664.09</v>
      </c>
      <c r="K124" s="18">
        <f t="shared" si="231"/>
        <v>81205198.969999999</v>
      </c>
      <c r="L124" s="18">
        <f>SUM(L125:L134)</f>
        <v>10786920.640000001</v>
      </c>
      <c r="M124" s="18">
        <f t="shared" ref="M124:N124" si="262">SUM(M125:M134)</f>
        <v>2220991.8199999998</v>
      </c>
      <c r="N124" s="18">
        <f t="shared" si="262"/>
        <v>2220991.8199999998</v>
      </c>
      <c r="O124" s="18">
        <f t="shared" si="140"/>
        <v>61033060.230000004</v>
      </c>
      <c r="P124" s="18">
        <f t="shared" si="141"/>
        <v>3796655.91</v>
      </c>
      <c r="Q124" s="18">
        <f t="shared" si="142"/>
        <v>83426190.789999992</v>
      </c>
      <c r="R124" s="18">
        <f>SUM(R125:R135)</f>
        <v>0</v>
      </c>
      <c r="S124" s="18">
        <f t="shared" ref="S124:T124" si="263">SUM(S125:S135)</f>
        <v>448519.8</v>
      </c>
      <c r="T124" s="18">
        <f t="shared" si="263"/>
        <v>1337295.69</v>
      </c>
      <c r="U124" s="18">
        <f t="shared" si="144"/>
        <v>61033060.230000004</v>
      </c>
      <c r="V124" s="18">
        <f t="shared" si="145"/>
        <v>4245175.71</v>
      </c>
      <c r="W124" s="18">
        <f t="shared" si="146"/>
        <v>84763486.479999989</v>
      </c>
      <c r="X124" s="82">
        <f>SUM(X125:X137)</f>
        <v>5737554.5700000003</v>
      </c>
      <c r="Y124" s="82">
        <f t="shared" ref="Y124:Z124" si="264">SUM(Y125:Y137)</f>
        <v>0</v>
      </c>
      <c r="Z124" s="82">
        <f t="shared" si="264"/>
        <v>0</v>
      </c>
      <c r="AA124" s="18">
        <f t="shared" si="148"/>
        <v>66770614.800000004</v>
      </c>
      <c r="AB124" s="18">
        <f t="shared" si="219"/>
        <v>4245175.71</v>
      </c>
      <c r="AC124" s="18">
        <f t="shared" si="220"/>
        <v>84763486.479999989</v>
      </c>
      <c r="AD124" s="82">
        <f>SUM(AD125:AD137)</f>
        <v>0</v>
      </c>
      <c r="AE124" s="82">
        <f t="shared" ref="AE124:AF124" si="265">SUM(AE125:AE137)</f>
        <v>0</v>
      </c>
      <c r="AF124" s="82">
        <f t="shared" si="265"/>
        <v>0</v>
      </c>
      <c r="AG124" s="18">
        <f t="shared" si="152"/>
        <v>66770614.800000004</v>
      </c>
      <c r="AH124" s="18">
        <f t="shared" si="222"/>
        <v>4245175.71</v>
      </c>
      <c r="AI124" s="18">
        <f t="shared" si="223"/>
        <v>84763486.479999989</v>
      </c>
    </row>
    <row r="125" spans="1:35" ht="25.5" x14ac:dyDescent="0.2">
      <c r="A125" s="40" t="s">
        <v>137</v>
      </c>
      <c r="B125" s="17"/>
      <c r="C125" s="18">
        <v>1603575.06</v>
      </c>
      <c r="D125" s="18">
        <v>1575664.09</v>
      </c>
      <c r="E125" s="18">
        <v>1575664.09</v>
      </c>
      <c r="F125" s="18"/>
      <c r="G125" s="18"/>
      <c r="H125" s="18"/>
      <c r="I125" s="18">
        <f t="shared" si="229"/>
        <v>1603575.06</v>
      </c>
      <c r="J125" s="18">
        <f t="shared" si="230"/>
        <v>1575664.09</v>
      </c>
      <c r="K125" s="18">
        <f t="shared" si="231"/>
        <v>1575664.09</v>
      </c>
      <c r="L125" s="18"/>
      <c r="M125" s="18"/>
      <c r="N125" s="18"/>
      <c r="O125" s="18">
        <f t="shared" si="140"/>
        <v>1603575.06</v>
      </c>
      <c r="P125" s="18">
        <f t="shared" si="141"/>
        <v>1575664.09</v>
      </c>
      <c r="Q125" s="18">
        <f t="shared" si="142"/>
        <v>1575664.09</v>
      </c>
      <c r="R125" s="18"/>
      <c r="S125" s="18"/>
      <c r="T125" s="18"/>
      <c r="U125" s="18">
        <f t="shared" si="144"/>
        <v>1603575.06</v>
      </c>
      <c r="V125" s="18">
        <f t="shared" si="145"/>
        <v>1575664.09</v>
      </c>
      <c r="W125" s="18">
        <f t="shared" si="146"/>
        <v>1575664.09</v>
      </c>
      <c r="X125" s="82"/>
      <c r="Y125" s="18"/>
      <c r="Z125" s="18"/>
      <c r="AA125" s="18">
        <f t="shared" si="148"/>
        <v>1603575.06</v>
      </c>
      <c r="AB125" s="18">
        <f t="shared" si="219"/>
        <v>1575664.09</v>
      </c>
      <c r="AC125" s="18">
        <f t="shared" si="220"/>
        <v>1575664.09</v>
      </c>
      <c r="AD125" s="82"/>
      <c r="AE125" s="18"/>
      <c r="AF125" s="18"/>
      <c r="AG125" s="18">
        <f t="shared" si="152"/>
        <v>1603575.06</v>
      </c>
      <c r="AH125" s="18">
        <f t="shared" si="222"/>
        <v>1575664.09</v>
      </c>
      <c r="AI125" s="18">
        <f t="shared" si="223"/>
        <v>1575664.09</v>
      </c>
    </row>
    <row r="126" spans="1:35" ht="63.75" x14ac:dyDescent="0.2">
      <c r="A126" s="41" t="s">
        <v>134</v>
      </c>
      <c r="B126" s="17"/>
      <c r="C126" s="18">
        <v>10727.71</v>
      </c>
      <c r="D126" s="18"/>
      <c r="E126" s="18"/>
      <c r="F126" s="18"/>
      <c r="G126" s="18"/>
      <c r="H126" s="18"/>
      <c r="I126" s="18">
        <f t="shared" si="229"/>
        <v>10727.71</v>
      </c>
      <c r="J126" s="18">
        <f t="shared" si="230"/>
        <v>0</v>
      </c>
      <c r="K126" s="18">
        <f t="shared" si="231"/>
        <v>0</v>
      </c>
      <c r="L126" s="18"/>
      <c r="M126" s="18"/>
      <c r="N126" s="18"/>
      <c r="O126" s="18">
        <f t="shared" si="140"/>
        <v>10727.71</v>
      </c>
      <c r="P126" s="18">
        <f t="shared" si="141"/>
        <v>0</v>
      </c>
      <c r="Q126" s="18">
        <f t="shared" si="142"/>
        <v>0</v>
      </c>
      <c r="R126" s="18"/>
      <c r="S126" s="18"/>
      <c r="T126" s="18"/>
      <c r="U126" s="18">
        <f t="shared" si="144"/>
        <v>10727.71</v>
      </c>
      <c r="V126" s="18">
        <f t="shared" si="145"/>
        <v>0</v>
      </c>
      <c r="W126" s="18">
        <f t="shared" si="146"/>
        <v>0</v>
      </c>
      <c r="X126" s="82">
        <v>-10727.71</v>
      </c>
      <c r="Y126" s="18"/>
      <c r="Z126" s="18"/>
      <c r="AA126" s="18">
        <f t="shared" si="148"/>
        <v>0</v>
      </c>
      <c r="AB126" s="18">
        <f t="shared" si="219"/>
        <v>0</v>
      </c>
      <c r="AC126" s="18">
        <f t="shared" si="220"/>
        <v>0</v>
      </c>
      <c r="AD126" s="82"/>
      <c r="AE126" s="18"/>
      <c r="AF126" s="18"/>
      <c r="AG126" s="18">
        <f t="shared" si="152"/>
        <v>0</v>
      </c>
      <c r="AH126" s="18">
        <f t="shared" si="222"/>
        <v>0</v>
      </c>
      <c r="AI126" s="18">
        <f t="shared" si="223"/>
        <v>0</v>
      </c>
    </row>
    <row r="127" spans="1:35" ht="25.5" x14ac:dyDescent="0.2">
      <c r="A127" s="48" t="s">
        <v>135</v>
      </c>
      <c r="B127" s="17"/>
      <c r="C127" s="18">
        <v>39054000</v>
      </c>
      <c r="D127" s="18"/>
      <c r="E127" s="18"/>
      <c r="F127" s="18"/>
      <c r="G127" s="18"/>
      <c r="H127" s="18"/>
      <c r="I127" s="18">
        <f t="shared" si="229"/>
        <v>39054000</v>
      </c>
      <c r="J127" s="18">
        <f t="shared" si="230"/>
        <v>0</v>
      </c>
      <c r="K127" s="18">
        <f t="shared" si="231"/>
        <v>0</v>
      </c>
      <c r="L127" s="18"/>
      <c r="M127" s="18"/>
      <c r="N127" s="18"/>
      <c r="O127" s="18">
        <f t="shared" si="140"/>
        <v>39054000</v>
      </c>
      <c r="P127" s="18">
        <f t="shared" si="141"/>
        <v>0</v>
      </c>
      <c r="Q127" s="18">
        <f t="shared" si="142"/>
        <v>0</v>
      </c>
      <c r="R127" s="18"/>
      <c r="S127" s="18"/>
      <c r="T127" s="18"/>
      <c r="U127" s="18">
        <f t="shared" si="144"/>
        <v>39054000</v>
      </c>
      <c r="V127" s="18">
        <f t="shared" si="145"/>
        <v>0</v>
      </c>
      <c r="W127" s="18">
        <f t="shared" si="146"/>
        <v>0</v>
      </c>
      <c r="X127" s="82"/>
      <c r="Y127" s="18"/>
      <c r="Z127" s="18"/>
      <c r="AA127" s="18">
        <f t="shared" si="148"/>
        <v>39054000</v>
      </c>
      <c r="AB127" s="18">
        <f t="shared" si="219"/>
        <v>0</v>
      </c>
      <c r="AC127" s="18">
        <f t="shared" si="220"/>
        <v>0</v>
      </c>
      <c r="AD127" s="82"/>
      <c r="AE127" s="18"/>
      <c r="AF127" s="18"/>
      <c r="AG127" s="18">
        <f t="shared" si="152"/>
        <v>39054000</v>
      </c>
      <c r="AH127" s="18">
        <f t="shared" si="222"/>
        <v>0</v>
      </c>
      <c r="AI127" s="18">
        <f t="shared" si="223"/>
        <v>0</v>
      </c>
    </row>
    <row r="128" spans="1:35" ht="25.5" x14ac:dyDescent="0.2">
      <c r="A128" s="41" t="s">
        <v>145</v>
      </c>
      <c r="B128" s="17"/>
      <c r="C128" s="18"/>
      <c r="D128" s="18"/>
      <c r="E128" s="18"/>
      <c r="F128" s="18">
        <v>6339943</v>
      </c>
      <c r="G128" s="18"/>
      <c r="H128" s="18"/>
      <c r="I128" s="18">
        <f t="shared" ref="I128" si="266">C128+F128</f>
        <v>6339943</v>
      </c>
      <c r="J128" s="18">
        <f t="shared" ref="J128" si="267">D128+G128</f>
        <v>0</v>
      </c>
      <c r="K128" s="18">
        <f t="shared" ref="K128" si="268">E128+H128</f>
        <v>0</v>
      </c>
      <c r="L128" s="18"/>
      <c r="M128" s="18"/>
      <c r="N128" s="18"/>
      <c r="O128" s="18">
        <f t="shared" si="140"/>
        <v>6339943</v>
      </c>
      <c r="P128" s="18">
        <f t="shared" si="141"/>
        <v>0</v>
      </c>
      <c r="Q128" s="18">
        <f t="shared" si="142"/>
        <v>0</v>
      </c>
      <c r="R128" s="18"/>
      <c r="S128" s="18"/>
      <c r="T128" s="18"/>
      <c r="U128" s="18">
        <f t="shared" si="144"/>
        <v>6339943</v>
      </c>
      <c r="V128" s="18">
        <f t="shared" si="145"/>
        <v>0</v>
      </c>
      <c r="W128" s="18">
        <f t="shared" si="146"/>
        <v>0</v>
      </c>
      <c r="X128" s="82"/>
      <c r="Y128" s="18"/>
      <c r="Z128" s="18"/>
      <c r="AA128" s="18">
        <f t="shared" si="148"/>
        <v>6339943</v>
      </c>
      <c r="AB128" s="18">
        <f t="shared" si="219"/>
        <v>0</v>
      </c>
      <c r="AC128" s="18">
        <f t="shared" si="220"/>
        <v>0</v>
      </c>
      <c r="AD128" s="82"/>
      <c r="AE128" s="18"/>
      <c r="AF128" s="18"/>
      <c r="AG128" s="18">
        <f t="shared" si="152"/>
        <v>6339943</v>
      </c>
      <c r="AH128" s="18">
        <f t="shared" si="222"/>
        <v>0</v>
      </c>
      <c r="AI128" s="18">
        <f t="shared" si="223"/>
        <v>0</v>
      </c>
    </row>
    <row r="129" spans="1:35" x14ac:dyDescent="0.2">
      <c r="A129" s="48" t="s">
        <v>154</v>
      </c>
      <c r="B129" s="17"/>
      <c r="C129" s="18"/>
      <c r="D129" s="18"/>
      <c r="E129" s="18"/>
      <c r="F129" s="18"/>
      <c r="G129" s="18"/>
      <c r="H129" s="18">
        <v>79629534.879999995</v>
      </c>
      <c r="I129" s="18">
        <f t="shared" ref="I129" si="269">C129+F129</f>
        <v>0</v>
      </c>
      <c r="J129" s="18">
        <f t="shared" ref="J129" si="270">D129+G129</f>
        <v>0</v>
      </c>
      <c r="K129" s="18">
        <f t="shared" ref="K129" si="271">E129+H129</f>
        <v>79629534.879999995</v>
      </c>
      <c r="L129" s="18"/>
      <c r="M129" s="18"/>
      <c r="N129" s="18"/>
      <c r="O129" s="18">
        <f t="shared" si="140"/>
        <v>0</v>
      </c>
      <c r="P129" s="18">
        <f t="shared" si="141"/>
        <v>0</v>
      </c>
      <c r="Q129" s="18">
        <f t="shared" si="142"/>
        <v>79629534.879999995</v>
      </c>
      <c r="R129" s="18"/>
      <c r="S129" s="18"/>
      <c r="T129" s="18"/>
      <c r="U129" s="18">
        <f t="shared" si="144"/>
        <v>0</v>
      </c>
      <c r="V129" s="18">
        <f t="shared" si="145"/>
        <v>0</v>
      </c>
      <c r="W129" s="18">
        <f t="shared" si="146"/>
        <v>79629534.879999995</v>
      </c>
      <c r="X129" s="82"/>
      <c r="Y129" s="18"/>
      <c r="Z129" s="18"/>
      <c r="AA129" s="18">
        <f t="shared" si="148"/>
        <v>0</v>
      </c>
      <c r="AB129" s="18">
        <f t="shared" si="219"/>
        <v>0</v>
      </c>
      <c r="AC129" s="18">
        <f t="shared" si="220"/>
        <v>79629534.879999995</v>
      </c>
      <c r="AD129" s="82"/>
      <c r="AE129" s="18"/>
      <c r="AF129" s="18"/>
      <c r="AG129" s="18">
        <f t="shared" si="152"/>
        <v>0</v>
      </c>
      <c r="AH129" s="18">
        <f t="shared" si="222"/>
        <v>0</v>
      </c>
      <c r="AI129" s="18">
        <f t="shared" si="223"/>
        <v>79629534.879999995</v>
      </c>
    </row>
    <row r="130" spans="1:35" ht="140.25" x14ac:dyDescent="0.2">
      <c r="A130" s="61" t="s">
        <v>155</v>
      </c>
      <c r="B130" s="62"/>
      <c r="C130" s="18"/>
      <c r="D130" s="18"/>
      <c r="E130" s="18"/>
      <c r="F130" s="18">
        <v>421900</v>
      </c>
      <c r="G130" s="18"/>
      <c r="H130" s="18"/>
      <c r="I130" s="18">
        <f t="shared" ref="I130" si="272">C130+F130</f>
        <v>421900</v>
      </c>
      <c r="J130" s="18">
        <f t="shared" ref="J130" si="273">D130+G130</f>
        <v>0</v>
      </c>
      <c r="K130" s="18">
        <f t="shared" ref="K130" si="274">E130+H130</f>
        <v>0</v>
      </c>
      <c r="L130" s="18"/>
      <c r="M130" s="18"/>
      <c r="N130" s="18"/>
      <c r="O130" s="18">
        <f t="shared" si="140"/>
        <v>421900</v>
      </c>
      <c r="P130" s="18">
        <f t="shared" si="141"/>
        <v>0</v>
      </c>
      <c r="Q130" s="18">
        <f t="shared" si="142"/>
        <v>0</v>
      </c>
      <c r="R130" s="18"/>
      <c r="S130" s="18"/>
      <c r="T130" s="18"/>
      <c r="U130" s="18">
        <f t="shared" si="144"/>
        <v>421900</v>
      </c>
      <c r="V130" s="18">
        <f t="shared" si="145"/>
        <v>0</v>
      </c>
      <c r="W130" s="18">
        <f t="shared" si="146"/>
        <v>0</v>
      </c>
      <c r="X130" s="82"/>
      <c r="Y130" s="18"/>
      <c r="Z130" s="18"/>
      <c r="AA130" s="18">
        <f t="shared" si="148"/>
        <v>421900</v>
      </c>
      <c r="AB130" s="18">
        <f t="shared" si="219"/>
        <v>0</v>
      </c>
      <c r="AC130" s="18">
        <f t="shared" si="220"/>
        <v>0</v>
      </c>
      <c r="AD130" s="82"/>
      <c r="AE130" s="18"/>
      <c r="AF130" s="18"/>
      <c r="AG130" s="18">
        <f t="shared" si="152"/>
        <v>421900</v>
      </c>
      <c r="AH130" s="18">
        <f t="shared" si="222"/>
        <v>0</v>
      </c>
      <c r="AI130" s="18">
        <f t="shared" si="223"/>
        <v>0</v>
      </c>
    </row>
    <row r="131" spans="1:35" ht="25.5" x14ac:dyDescent="0.2">
      <c r="A131" s="61" t="s">
        <v>177</v>
      </c>
      <c r="B131" s="62"/>
      <c r="C131" s="18"/>
      <c r="D131" s="18"/>
      <c r="E131" s="18"/>
      <c r="F131" s="18">
        <v>2815993.82</v>
      </c>
      <c r="G131" s="18"/>
      <c r="H131" s="18"/>
      <c r="I131" s="18">
        <f t="shared" ref="I131" si="275">C131+F131</f>
        <v>2815993.82</v>
      </c>
      <c r="J131" s="18">
        <f t="shared" ref="J131" si="276">D131+G131</f>
        <v>0</v>
      </c>
      <c r="K131" s="18">
        <f t="shared" ref="K131" si="277">E131+H131</f>
        <v>0</v>
      </c>
      <c r="L131" s="18"/>
      <c r="M131" s="18">
        <v>2217813.31</v>
      </c>
      <c r="N131" s="18">
        <v>2217813.31</v>
      </c>
      <c r="O131" s="18">
        <f t="shared" si="140"/>
        <v>2815993.82</v>
      </c>
      <c r="P131" s="18">
        <f t="shared" si="141"/>
        <v>2217813.31</v>
      </c>
      <c r="Q131" s="18">
        <f t="shared" si="142"/>
        <v>2217813.31</v>
      </c>
      <c r="R131" s="18"/>
      <c r="S131" s="18"/>
      <c r="T131" s="18"/>
      <c r="U131" s="18">
        <f t="shared" si="144"/>
        <v>2815993.82</v>
      </c>
      <c r="V131" s="18">
        <f t="shared" si="145"/>
        <v>2217813.31</v>
      </c>
      <c r="W131" s="18">
        <f t="shared" si="146"/>
        <v>2217813.31</v>
      </c>
      <c r="X131" s="82"/>
      <c r="Y131" s="18"/>
      <c r="Z131" s="18"/>
      <c r="AA131" s="18">
        <f t="shared" si="148"/>
        <v>2815993.82</v>
      </c>
      <c r="AB131" s="18">
        <f t="shared" si="219"/>
        <v>2217813.31</v>
      </c>
      <c r="AC131" s="18">
        <f t="shared" si="220"/>
        <v>2217813.31</v>
      </c>
      <c r="AD131" s="82"/>
      <c r="AE131" s="18"/>
      <c r="AF131" s="18"/>
      <c r="AG131" s="18">
        <f t="shared" si="152"/>
        <v>2815993.82</v>
      </c>
      <c r="AH131" s="18">
        <f t="shared" si="222"/>
        <v>2217813.31</v>
      </c>
      <c r="AI131" s="18">
        <f t="shared" si="223"/>
        <v>2217813.31</v>
      </c>
    </row>
    <row r="132" spans="1:35" ht="38.25" x14ac:dyDescent="0.2">
      <c r="A132" s="61" t="s">
        <v>183</v>
      </c>
      <c r="B132" s="62"/>
      <c r="C132" s="18"/>
      <c r="D132" s="18"/>
      <c r="E132" s="18"/>
      <c r="F132" s="18"/>
      <c r="G132" s="18"/>
      <c r="H132" s="18"/>
      <c r="I132" s="18"/>
      <c r="J132" s="18"/>
      <c r="K132" s="18"/>
      <c r="L132" s="18">
        <v>4400</v>
      </c>
      <c r="M132" s="18">
        <v>3178.51</v>
      </c>
      <c r="N132" s="18">
        <v>3178.51</v>
      </c>
      <c r="O132" s="18">
        <f t="shared" ref="O132" si="278">I132+L132</f>
        <v>4400</v>
      </c>
      <c r="P132" s="18">
        <f t="shared" ref="P132" si="279">J132+M132</f>
        <v>3178.51</v>
      </c>
      <c r="Q132" s="18">
        <f t="shared" ref="Q132" si="280">K132+N132</f>
        <v>3178.51</v>
      </c>
      <c r="R132" s="18"/>
      <c r="S132" s="18"/>
      <c r="T132" s="18"/>
      <c r="U132" s="18">
        <f t="shared" si="144"/>
        <v>4400</v>
      </c>
      <c r="V132" s="18">
        <f t="shared" si="145"/>
        <v>3178.51</v>
      </c>
      <c r="W132" s="18">
        <f t="shared" si="146"/>
        <v>3178.51</v>
      </c>
      <c r="X132" s="82"/>
      <c r="Y132" s="18"/>
      <c r="Z132" s="18"/>
      <c r="AA132" s="18">
        <f t="shared" si="148"/>
        <v>4400</v>
      </c>
      <c r="AB132" s="18">
        <f t="shared" si="219"/>
        <v>3178.51</v>
      </c>
      <c r="AC132" s="18">
        <f t="shared" si="220"/>
        <v>3178.51</v>
      </c>
      <c r="AD132" s="82"/>
      <c r="AE132" s="18"/>
      <c r="AF132" s="18"/>
      <c r="AG132" s="18">
        <f t="shared" si="152"/>
        <v>4400</v>
      </c>
      <c r="AH132" s="18">
        <f t="shared" si="222"/>
        <v>3178.51</v>
      </c>
      <c r="AI132" s="18">
        <f t="shared" si="223"/>
        <v>3178.51</v>
      </c>
    </row>
    <row r="133" spans="1:35" ht="76.5" x14ac:dyDescent="0.2">
      <c r="A133" s="61" t="s">
        <v>192</v>
      </c>
      <c r="B133" s="62"/>
      <c r="C133" s="18"/>
      <c r="D133" s="18"/>
      <c r="E133" s="18"/>
      <c r="F133" s="18"/>
      <c r="G133" s="18"/>
      <c r="H133" s="18"/>
      <c r="I133" s="18"/>
      <c r="J133" s="18"/>
      <c r="K133" s="18"/>
      <c r="L133" s="18">
        <v>108120.64</v>
      </c>
      <c r="M133" s="18"/>
      <c r="N133" s="18"/>
      <c r="O133" s="18">
        <f t="shared" ref="O133" si="281">I133+L133</f>
        <v>108120.64</v>
      </c>
      <c r="P133" s="18">
        <f t="shared" ref="P133" si="282">J133+M133</f>
        <v>0</v>
      </c>
      <c r="Q133" s="18">
        <f t="shared" ref="Q133" si="283">K133+N133</f>
        <v>0</v>
      </c>
      <c r="R133" s="18"/>
      <c r="S133" s="18"/>
      <c r="T133" s="18"/>
      <c r="U133" s="18">
        <f t="shared" si="144"/>
        <v>108120.64</v>
      </c>
      <c r="V133" s="18">
        <f t="shared" si="145"/>
        <v>0</v>
      </c>
      <c r="W133" s="18">
        <f t="shared" si="146"/>
        <v>0</v>
      </c>
      <c r="X133" s="82"/>
      <c r="Y133" s="18"/>
      <c r="Z133" s="18"/>
      <c r="AA133" s="18">
        <f t="shared" si="148"/>
        <v>108120.64</v>
      </c>
      <c r="AB133" s="18">
        <f t="shared" si="219"/>
        <v>0</v>
      </c>
      <c r="AC133" s="18">
        <f t="shared" si="220"/>
        <v>0</v>
      </c>
      <c r="AD133" s="82"/>
      <c r="AE133" s="18"/>
      <c r="AF133" s="18"/>
      <c r="AG133" s="18">
        <f t="shared" si="152"/>
        <v>108120.64</v>
      </c>
      <c r="AH133" s="18">
        <f t="shared" si="222"/>
        <v>0</v>
      </c>
      <c r="AI133" s="18">
        <f t="shared" si="223"/>
        <v>0</v>
      </c>
    </row>
    <row r="134" spans="1:35" x14ac:dyDescent="0.2">
      <c r="A134" s="61" t="s">
        <v>193</v>
      </c>
      <c r="B134" s="62"/>
      <c r="C134" s="18"/>
      <c r="D134" s="18"/>
      <c r="E134" s="18"/>
      <c r="F134" s="18"/>
      <c r="G134" s="18"/>
      <c r="H134" s="18"/>
      <c r="I134" s="18"/>
      <c r="J134" s="18"/>
      <c r="K134" s="18"/>
      <c r="L134" s="18">
        <v>10674400</v>
      </c>
      <c r="M134" s="18"/>
      <c r="N134" s="18"/>
      <c r="O134" s="18">
        <f t="shared" ref="O134" si="284">I134+L134</f>
        <v>10674400</v>
      </c>
      <c r="P134" s="18">
        <f t="shared" ref="P134" si="285">J134+M134</f>
        <v>0</v>
      </c>
      <c r="Q134" s="18">
        <f t="shared" ref="Q134" si="286">K134+N134</f>
        <v>0</v>
      </c>
      <c r="R134" s="18"/>
      <c r="S134" s="18"/>
      <c r="T134" s="18"/>
      <c r="U134" s="18">
        <f t="shared" si="144"/>
        <v>10674400</v>
      </c>
      <c r="V134" s="18">
        <f t="shared" si="145"/>
        <v>0</v>
      </c>
      <c r="W134" s="18">
        <f t="shared" si="146"/>
        <v>0</v>
      </c>
      <c r="X134" s="82"/>
      <c r="Y134" s="18"/>
      <c r="Z134" s="18"/>
      <c r="AA134" s="18">
        <f t="shared" si="148"/>
        <v>10674400</v>
      </c>
      <c r="AB134" s="18">
        <f t="shared" si="219"/>
        <v>0</v>
      </c>
      <c r="AC134" s="18">
        <f t="shared" si="220"/>
        <v>0</v>
      </c>
      <c r="AD134" s="82"/>
      <c r="AE134" s="18"/>
      <c r="AF134" s="18"/>
      <c r="AG134" s="18">
        <f t="shared" si="152"/>
        <v>10674400</v>
      </c>
      <c r="AH134" s="18">
        <f t="shared" si="222"/>
        <v>0</v>
      </c>
      <c r="AI134" s="18">
        <f t="shared" si="223"/>
        <v>0</v>
      </c>
    </row>
    <row r="135" spans="1:35" ht="51" x14ac:dyDescent="0.2">
      <c r="A135" s="61" t="s">
        <v>201</v>
      </c>
      <c r="B135" s="62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>
        <v>448519.8</v>
      </c>
      <c r="T135" s="18">
        <v>1337295.69</v>
      </c>
      <c r="U135" s="18">
        <f t="shared" ref="U135" si="287">O135+R135</f>
        <v>0</v>
      </c>
      <c r="V135" s="18">
        <f t="shared" ref="V135" si="288">P135+S135</f>
        <v>448519.8</v>
      </c>
      <c r="W135" s="18">
        <f t="shared" ref="W135" si="289">Q135+T135</f>
        <v>1337295.69</v>
      </c>
      <c r="X135" s="82"/>
      <c r="Y135" s="18"/>
      <c r="Z135" s="18"/>
      <c r="AA135" s="18">
        <f t="shared" si="148"/>
        <v>0</v>
      </c>
      <c r="AB135" s="18">
        <f t="shared" si="219"/>
        <v>448519.8</v>
      </c>
      <c r="AC135" s="18">
        <f t="shared" si="220"/>
        <v>1337295.69</v>
      </c>
      <c r="AD135" s="82"/>
      <c r="AE135" s="18"/>
      <c r="AF135" s="18"/>
      <c r="AG135" s="18">
        <f t="shared" si="152"/>
        <v>0</v>
      </c>
      <c r="AH135" s="18">
        <f t="shared" si="222"/>
        <v>448519.8</v>
      </c>
      <c r="AI135" s="18">
        <f t="shared" si="223"/>
        <v>1337295.69</v>
      </c>
    </row>
    <row r="136" spans="1:35" ht="38.25" x14ac:dyDescent="0.2">
      <c r="A136" s="61" t="s">
        <v>210</v>
      </c>
      <c r="B136" s="62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82">
        <v>5000000</v>
      </c>
      <c r="Y136" s="18"/>
      <c r="Z136" s="18"/>
      <c r="AA136" s="18">
        <f t="shared" ref="AA136" si="290">U136+X136</f>
        <v>5000000</v>
      </c>
      <c r="AB136" s="18">
        <f t="shared" ref="AB136" si="291">V136+Y136</f>
        <v>0</v>
      </c>
      <c r="AC136" s="18">
        <f t="shared" ref="AC136" si="292">W136+Z136</f>
        <v>0</v>
      </c>
      <c r="AD136" s="82"/>
      <c r="AE136" s="18"/>
      <c r="AF136" s="18"/>
      <c r="AG136" s="18">
        <f t="shared" si="152"/>
        <v>5000000</v>
      </c>
      <c r="AH136" s="18">
        <f t="shared" si="222"/>
        <v>0</v>
      </c>
      <c r="AI136" s="18">
        <f t="shared" si="223"/>
        <v>0</v>
      </c>
    </row>
    <row r="137" spans="1:35" ht="38.25" x14ac:dyDescent="0.2">
      <c r="A137" s="61" t="s">
        <v>211</v>
      </c>
      <c r="B137" s="62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82">
        <v>748282.28</v>
      </c>
      <c r="Y137" s="18"/>
      <c r="Z137" s="18"/>
      <c r="AA137" s="18">
        <f t="shared" ref="AA137" si="293">U137+X137</f>
        <v>748282.28</v>
      </c>
      <c r="AB137" s="18">
        <f t="shared" ref="AB137" si="294">V137+Y137</f>
        <v>0</v>
      </c>
      <c r="AC137" s="18">
        <f t="shared" ref="AC137" si="295">W137+Z137</f>
        <v>0</v>
      </c>
      <c r="AD137" s="82"/>
      <c r="AE137" s="18"/>
      <c r="AF137" s="18"/>
      <c r="AG137" s="18">
        <f t="shared" si="152"/>
        <v>748282.28</v>
      </c>
      <c r="AH137" s="18">
        <f t="shared" si="222"/>
        <v>0</v>
      </c>
      <c r="AI137" s="18">
        <f t="shared" si="223"/>
        <v>0</v>
      </c>
    </row>
    <row r="138" spans="1:35" x14ac:dyDescent="0.2">
      <c r="A138" s="55" t="s">
        <v>194</v>
      </c>
      <c r="B138" s="56" t="s">
        <v>196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>
        <f>L139</f>
        <v>2900000</v>
      </c>
      <c r="M138" s="18">
        <f t="shared" ref="M138:N138" si="296">M139</f>
        <v>0</v>
      </c>
      <c r="N138" s="18">
        <f t="shared" si="296"/>
        <v>0</v>
      </c>
      <c r="O138" s="18">
        <f t="shared" ref="O138:O139" si="297">I138+L138</f>
        <v>2900000</v>
      </c>
      <c r="P138" s="18">
        <f t="shared" ref="P138:P139" si="298">J138+M138</f>
        <v>0</v>
      </c>
      <c r="Q138" s="18">
        <f t="shared" ref="Q138:Q139" si="299">K138+N138</f>
        <v>0</v>
      </c>
      <c r="R138" s="18">
        <f>R139</f>
        <v>0</v>
      </c>
      <c r="S138" s="18">
        <f t="shared" ref="S138:T138" si="300">S139</f>
        <v>0</v>
      </c>
      <c r="T138" s="18">
        <f t="shared" si="300"/>
        <v>0</v>
      </c>
      <c r="U138" s="18">
        <f t="shared" si="144"/>
        <v>2900000</v>
      </c>
      <c r="V138" s="18">
        <f t="shared" si="145"/>
        <v>0</v>
      </c>
      <c r="W138" s="18">
        <f t="shared" si="146"/>
        <v>0</v>
      </c>
      <c r="X138" s="82">
        <f>X139</f>
        <v>2374000</v>
      </c>
      <c r="Y138" s="18">
        <f t="shared" ref="Y138:Z138" si="301">Y139</f>
        <v>0</v>
      </c>
      <c r="Z138" s="18">
        <f t="shared" si="301"/>
        <v>0</v>
      </c>
      <c r="AA138" s="18">
        <f t="shared" si="148"/>
        <v>5274000</v>
      </c>
      <c r="AB138" s="18">
        <f t="shared" si="219"/>
        <v>0</v>
      </c>
      <c r="AC138" s="18">
        <f t="shared" si="220"/>
        <v>0</v>
      </c>
      <c r="AD138" s="82">
        <f>AD139</f>
        <v>0</v>
      </c>
      <c r="AE138" s="18">
        <f t="shared" ref="AE138:AF138" si="302">AE139</f>
        <v>0</v>
      </c>
      <c r="AF138" s="18">
        <f t="shared" si="302"/>
        <v>0</v>
      </c>
      <c r="AG138" s="18">
        <f t="shared" si="152"/>
        <v>5274000</v>
      </c>
      <c r="AH138" s="18">
        <f t="shared" si="222"/>
        <v>0</v>
      </c>
      <c r="AI138" s="18">
        <f t="shared" si="223"/>
        <v>0</v>
      </c>
    </row>
    <row r="139" spans="1:35" x14ac:dyDescent="0.2">
      <c r="A139" s="72" t="s">
        <v>195</v>
      </c>
      <c r="B139" s="71" t="s">
        <v>197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18">
        <v>2900000</v>
      </c>
      <c r="M139" s="18"/>
      <c r="N139" s="18"/>
      <c r="O139" s="18">
        <f t="shared" si="297"/>
        <v>2900000</v>
      </c>
      <c r="P139" s="18">
        <f t="shared" si="298"/>
        <v>0</v>
      </c>
      <c r="Q139" s="18">
        <f t="shared" si="299"/>
        <v>0</v>
      </c>
      <c r="R139" s="18"/>
      <c r="S139" s="18"/>
      <c r="T139" s="18"/>
      <c r="U139" s="18">
        <f t="shared" si="144"/>
        <v>2900000</v>
      </c>
      <c r="V139" s="18">
        <f t="shared" si="145"/>
        <v>0</v>
      </c>
      <c r="W139" s="18">
        <f t="shared" si="146"/>
        <v>0</v>
      </c>
      <c r="X139" s="82">
        <f>74000+2300000</f>
        <v>2374000</v>
      </c>
      <c r="Y139" s="18"/>
      <c r="Z139" s="18"/>
      <c r="AA139" s="18">
        <f t="shared" si="148"/>
        <v>5274000</v>
      </c>
      <c r="AB139" s="18">
        <f t="shared" si="219"/>
        <v>0</v>
      </c>
      <c r="AC139" s="18">
        <f t="shared" si="220"/>
        <v>0</v>
      </c>
      <c r="AD139" s="82"/>
      <c r="AE139" s="18"/>
      <c r="AF139" s="18"/>
      <c r="AG139" s="18">
        <f t="shared" si="152"/>
        <v>5274000</v>
      </c>
      <c r="AH139" s="18">
        <f t="shared" si="222"/>
        <v>0</v>
      </c>
      <c r="AI139" s="18">
        <f t="shared" si="223"/>
        <v>0</v>
      </c>
    </row>
    <row r="140" spans="1:35" ht="38.25" x14ac:dyDescent="0.2">
      <c r="A140" s="55" t="s">
        <v>150</v>
      </c>
      <c r="B140" s="58" t="s">
        <v>151</v>
      </c>
      <c r="C140" s="18">
        <f>C141</f>
        <v>0</v>
      </c>
      <c r="D140" s="18">
        <f t="shared" ref="D140:H140" si="303">D141</f>
        <v>0</v>
      </c>
      <c r="E140" s="18">
        <f t="shared" si="303"/>
        <v>0</v>
      </c>
      <c r="F140" s="18">
        <f t="shared" si="303"/>
        <v>212204.78</v>
      </c>
      <c r="G140" s="18">
        <f t="shared" si="303"/>
        <v>0</v>
      </c>
      <c r="H140" s="18">
        <f t="shared" si="303"/>
        <v>0</v>
      </c>
      <c r="I140" s="18">
        <f t="shared" ref="I140:I141" si="304">C140+F140</f>
        <v>212204.78</v>
      </c>
      <c r="J140" s="18">
        <f t="shared" ref="J140:J141" si="305">D140+G140</f>
        <v>0</v>
      </c>
      <c r="K140" s="18">
        <f t="shared" ref="K140:K141" si="306">E140+H140</f>
        <v>0</v>
      </c>
      <c r="L140" s="18">
        <f t="shared" ref="L140:N140" si="307">L141</f>
        <v>0</v>
      </c>
      <c r="M140" s="18">
        <f t="shared" si="307"/>
        <v>0</v>
      </c>
      <c r="N140" s="18">
        <f t="shared" si="307"/>
        <v>0</v>
      </c>
      <c r="O140" s="18">
        <f t="shared" si="140"/>
        <v>212204.78</v>
      </c>
      <c r="P140" s="18">
        <f t="shared" si="141"/>
        <v>0</v>
      </c>
      <c r="Q140" s="18">
        <f t="shared" si="142"/>
        <v>0</v>
      </c>
      <c r="R140" s="18">
        <f t="shared" ref="R140:T140" si="308">R141</f>
        <v>0</v>
      </c>
      <c r="S140" s="18">
        <f t="shared" si="308"/>
        <v>0</v>
      </c>
      <c r="T140" s="18">
        <f t="shared" si="308"/>
        <v>0</v>
      </c>
      <c r="U140" s="18">
        <f t="shared" si="144"/>
        <v>212204.78</v>
      </c>
      <c r="V140" s="18">
        <f t="shared" si="145"/>
        <v>0</v>
      </c>
      <c r="W140" s="18">
        <f t="shared" si="146"/>
        <v>0</v>
      </c>
      <c r="X140" s="82">
        <f t="shared" ref="X140:Z140" si="309">X141</f>
        <v>166.67</v>
      </c>
      <c r="Y140" s="18">
        <f t="shared" si="309"/>
        <v>0</v>
      </c>
      <c r="Z140" s="18">
        <f t="shared" si="309"/>
        <v>0</v>
      </c>
      <c r="AA140" s="18">
        <f t="shared" si="148"/>
        <v>212371.45</v>
      </c>
      <c r="AB140" s="18">
        <f t="shared" si="219"/>
        <v>0</v>
      </c>
      <c r="AC140" s="18">
        <f t="shared" si="220"/>
        <v>0</v>
      </c>
      <c r="AD140" s="82">
        <f t="shared" ref="AD140:AF140" si="310">AD141</f>
        <v>0</v>
      </c>
      <c r="AE140" s="18">
        <f t="shared" si="310"/>
        <v>0</v>
      </c>
      <c r="AF140" s="18">
        <f t="shared" si="310"/>
        <v>0</v>
      </c>
      <c r="AG140" s="18">
        <f t="shared" si="152"/>
        <v>212371.45</v>
      </c>
      <c r="AH140" s="18">
        <f t="shared" si="222"/>
        <v>0</v>
      </c>
      <c r="AI140" s="18">
        <f t="shared" si="223"/>
        <v>0</v>
      </c>
    </row>
    <row r="141" spans="1:35" ht="25.5" x14ac:dyDescent="0.2">
      <c r="A141" s="59" t="s">
        <v>152</v>
      </c>
      <c r="B141" s="60" t="s">
        <v>153</v>
      </c>
      <c r="C141" s="18"/>
      <c r="D141" s="18"/>
      <c r="E141" s="18"/>
      <c r="F141" s="18">
        <f>52302.68+159902.1</f>
        <v>212204.78</v>
      </c>
      <c r="G141" s="18"/>
      <c r="H141" s="18"/>
      <c r="I141" s="18">
        <f t="shared" si="304"/>
        <v>212204.78</v>
      </c>
      <c r="J141" s="18">
        <f t="shared" si="305"/>
        <v>0</v>
      </c>
      <c r="K141" s="18">
        <f t="shared" si="306"/>
        <v>0</v>
      </c>
      <c r="L141" s="18"/>
      <c r="M141" s="18"/>
      <c r="N141" s="18"/>
      <c r="O141" s="18">
        <f t="shared" si="140"/>
        <v>212204.78</v>
      </c>
      <c r="P141" s="18">
        <f t="shared" si="141"/>
        <v>0</v>
      </c>
      <c r="Q141" s="18">
        <f t="shared" si="142"/>
        <v>0</v>
      </c>
      <c r="R141" s="18"/>
      <c r="S141" s="18"/>
      <c r="T141" s="18"/>
      <c r="U141" s="18">
        <f t="shared" si="144"/>
        <v>212204.78</v>
      </c>
      <c r="V141" s="18">
        <f t="shared" si="145"/>
        <v>0</v>
      </c>
      <c r="W141" s="18">
        <f t="shared" si="146"/>
        <v>0</v>
      </c>
      <c r="X141" s="82">
        <v>166.67</v>
      </c>
      <c r="Y141" s="18"/>
      <c r="Z141" s="18"/>
      <c r="AA141" s="18">
        <f t="shared" si="148"/>
        <v>212371.45</v>
      </c>
      <c r="AB141" s="18">
        <f t="shared" si="219"/>
        <v>0</v>
      </c>
      <c r="AC141" s="18">
        <f t="shared" si="220"/>
        <v>0</v>
      </c>
      <c r="AD141" s="82"/>
      <c r="AE141" s="18"/>
      <c r="AF141" s="18"/>
      <c r="AG141" s="18">
        <f t="shared" si="152"/>
        <v>212371.45</v>
      </c>
      <c r="AH141" s="18">
        <f t="shared" si="222"/>
        <v>0</v>
      </c>
      <c r="AI141" s="18">
        <f t="shared" si="223"/>
        <v>0</v>
      </c>
    </row>
    <row r="142" spans="1:35" ht="25.5" x14ac:dyDescent="0.2">
      <c r="A142" s="55" t="s">
        <v>146</v>
      </c>
      <c r="B142" s="56" t="s">
        <v>147</v>
      </c>
      <c r="C142" s="18">
        <f>C143+C144+C145</f>
        <v>0</v>
      </c>
      <c r="D142" s="18">
        <f t="shared" ref="D142:H142" si="311">D143+D144+D145</f>
        <v>0</v>
      </c>
      <c r="E142" s="18">
        <f t="shared" si="311"/>
        <v>0</v>
      </c>
      <c r="F142" s="18">
        <f t="shared" si="311"/>
        <v>-440394.78</v>
      </c>
      <c r="G142" s="18">
        <f t="shared" si="311"/>
        <v>0</v>
      </c>
      <c r="H142" s="18">
        <f t="shared" si="311"/>
        <v>0</v>
      </c>
      <c r="I142" s="18">
        <f t="shared" ref="I142:I145" si="312">C142+F142</f>
        <v>-440394.78</v>
      </c>
      <c r="J142" s="18">
        <f t="shared" ref="J142:J145" si="313">D142+G142</f>
        <v>0</v>
      </c>
      <c r="K142" s="18">
        <f t="shared" ref="K142:K145" si="314">E142+H142</f>
        <v>0</v>
      </c>
      <c r="L142" s="18">
        <f t="shared" ref="L142:N142" si="315">L143+L144+L145</f>
        <v>0</v>
      </c>
      <c r="M142" s="18">
        <f t="shared" si="315"/>
        <v>0</v>
      </c>
      <c r="N142" s="18">
        <f t="shared" si="315"/>
        <v>0</v>
      </c>
      <c r="O142" s="18">
        <f t="shared" si="140"/>
        <v>-440394.78</v>
      </c>
      <c r="P142" s="18">
        <f t="shared" si="141"/>
        <v>0</v>
      </c>
      <c r="Q142" s="18">
        <f t="shared" si="142"/>
        <v>0</v>
      </c>
      <c r="R142" s="18">
        <f t="shared" ref="R142:T142" si="316">R143+R144+R145</f>
        <v>-6487.04</v>
      </c>
      <c r="S142" s="18">
        <f t="shared" si="316"/>
        <v>0</v>
      </c>
      <c r="T142" s="18">
        <f t="shared" si="316"/>
        <v>0</v>
      </c>
      <c r="U142" s="18">
        <f t="shared" si="144"/>
        <v>-446881.82</v>
      </c>
      <c r="V142" s="18">
        <f t="shared" si="145"/>
        <v>0</v>
      </c>
      <c r="W142" s="18">
        <f t="shared" si="146"/>
        <v>0</v>
      </c>
      <c r="X142" s="82">
        <f t="shared" ref="X142:Z142" si="317">X143+X144+X145</f>
        <v>-144754.01</v>
      </c>
      <c r="Y142" s="18">
        <f t="shared" si="317"/>
        <v>0</v>
      </c>
      <c r="Z142" s="18">
        <f t="shared" si="317"/>
        <v>0</v>
      </c>
      <c r="AA142" s="18">
        <f t="shared" si="148"/>
        <v>-591635.83000000007</v>
      </c>
      <c r="AB142" s="18">
        <f t="shared" si="219"/>
        <v>0</v>
      </c>
      <c r="AC142" s="18">
        <f t="shared" si="220"/>
        <v>0</v>
      </c>
      <c r="AD142" s="82">
        <f t="shared" ref="AD142:AF142" si="318">AD143+AD144+AD145</f>
        <v>0</v>
      </c>
      <c r="AE142" s="18">
        <f t="shared" si="318"/>
        <v>0</v>
      </c>
      <c r="AF142" s="18">
        <f t="shared" si="318"/>
        <v>0</v>
      </c>
      <c r="AG142" s="18">
        <f t="shared" si="152"/>
        <v>-591635.83000000007</v>
      </c>
      <c r="AH142" s="18">
        <f t="shared" si="222"/>
        <v>0</v>
      </c>
      <c r="AI142" s="18">
        <f t="shared" si="223"/>
        <v>0</v>
      </c>
    </row>
    <row r="143" spans="1:35" ht="51" x14ac:dyDescent="0.2">
      <c r="A143" s="59" t="s">
        <v>162</v>
      </c>
      <c r="B143" s="63" t="s">
        <v>161</v>
      </c>
      <c r="C143" s="18"/>
      <c r="D143" s="18"/>
      <c r="E143" s="18"/>
      <c r="F143" s="18">
        <v>-159902.1</v>
      </c>
      <c r="G143" s="18"/>
      <c r="H143" s="18"/>
      <c r="I143" s="18">
        <f t="shared" ref="I143:I144" si="319">C143+F143</f>
        <v>-159902.1</v>
      </c>
      <c r="J143" s="18">
        <f t="shared" ref="J143:J144" si="320">D143+G143</f>
        <v>0</v>
      </c>
      <c r="K143" s="18">
        <f t="shared" ref="K143:K144" si="321">E143+H143</f>
        <v>0</v>
      </c>
      <c r="L143" s="18"/>
      <c r="M143" s="18"/>
      <c r="N143" s="18"/>
      <c r="O143" s="18">
        <f t="shared" si="140"/>
        <v>-159902.1</v>
      </c>
      <c r="P143" s="18">
        <f t="shared" si="141"/>
        <v>0</v>
      </c>
      <c r="Q143" s="18">
        <f t="shared" si="142"/>
        <v>0</v>
      </c>
      <c r="R143" s="18"/>
      <c r="S143" s="18"/>
      <c r="T143" s="18"/>
      <c r="U143" s="18">
        <f t="shared" si="144"/>
        <v>-159902.1</v>
      </c>
      <c r="V143" s="18">
        <f t="shared" si="145"/>
        <v>0</v>
      </c>
      <c r="W143" s="18">
        <f t="shared" si="146"/>
        <v>0</v>
      </c>
      <c r="X143" s="82"/>
      <c r="Y143" s="18"/>
      <c r="Z143" s="18"/>
      <c r="AA143" s="18">
        <f t="shared" si="148"/>
        <v>-159902.1</v>
      </c>
      <c r="AB143" s="18">
        <f t="shared" si="219"/>
        <v>0</v>
      </c>
      <c r="AC143" s="18">
        <f t="shared" si="220"/>
        <v>0</v>
      </c>
      <c r="AD143" s="82"/>
      <c r="AE143" s="18"/>
      <c r="AF143" s="18"/>
      <c r="AG143" s="18">
        <f t="shared" si="152"/>
        <v>-159902.1</v>
      </c>
      <c r="AH143" s="18">
        <f t="shared" si="222"/>
        <v>0</v>
      </c>
      <c r="AI143" s="18">
        <f t="shared" si="223"/>
        <v>0</v>
      </c>
    </row>
    <row r="144" spans="1:35" ht="51" x14ac:dyDescent="0.2">
      <c r="A144" s="59" t="s">
        <v>164</v>
      </c>
      <c r="B144" s="63" t="s">
        <v>163</v>
      </c>
      <c r="C144" s="18"/>
      <c r="D144" s="18"/>
      <c r="E144" s="18"/>
      <c r="F144" s="18">
        <v>-52302.68</v>
      </c>
      <c r="G144" s="18"/>
      <c r="H144" s="18"/>
      <c r="I144" s="18">
        <f t="shared" si="319"/>
        <v>-52302.68</v>
      </c>
      <c r="J144" s="18">
        <f t="shared" si="320"/>
        <v>0</v>
      </c>
      <c r="K144" s="18">
        <f t="shared" si="321"/>
        <v>0</v>
      </c>
      <c r="L144" s="18"/>
      <c r="M144" s="18"/>
      <c r="N144" s="18"/>
      <c r="O144" s="18">
        <f t="shared" si="140"/>
        <v>-52302.68</v>
      </c>
      <c r="P144" s="18">
        <f t="shared" si="141"/>
        <v>0</v>
      </c>
      <c r="Q144" s="18">
        <f t="shared" si="142"/>
        <v>0</v>
      </c>
      <c r="R144" s="18"/>
      <c r="S144" s="18"/>
      <c r="T144" s="18"/>
      <c r="U144" s="18">
        <f t="shared" si="144"/>
        <v>-52302.68</v>
      </c>
      <c r="V144" s="18">
        <f t="shared" si="145"/>
        <v>0</v>
      </c>
      <c r="W144" s="18">
        <f t="shared" si="146"/>
        <v>0</v>
      </c>
      <c r="X144" s="82"/>
      <c r="Y144" s="18"/>
      <c r="Z144" s="18"/>
      <c r="AA144" s="18">
        <f t="shared" si="148"/>
        <v>-52302.68</v>
      </c>
      <c r="AB144" s="18">
        <f t="shared" si="219"/>
        <v>0</v>
      </c>
      <c r="AC144" s="18">
        <f t="shared" si="220"/>
        <v>0</v>
      </c>
      <c r="AD144" s="82"/>
      <c r="AE144" s="18"/>
      <c r="AF144" s="18"/>
      <c r="AG144" s="18">
        <f t="shared" si="152"/>
        <v>-52302.68</v>
      </c>
      <c r="AH144" s="18">
        <f t="shared" si="222"/>
        <v>0</v>
      </c>
      <c r="AI144" s="18">
        <f t="shared" si="223"/>
        <v>0</v>
      </c>
    </row>
    <row r="145" spans="1:36" ht="27.75" customHeight="1" x14ac:dyDescent="0.2">
      <c r="A145" s="59" t="s">
        <v>148</v>
      </c>
      <c r="B145" s="57" t="s">
        <v>149</v>
      </c>
      <c r="C145" s="18"/>
      <c r="D145" s="18"/>
      <c r="E145" s="18"/>
      <c r="F145" s="18">
        <v>-228190</v>
      </c>
      <c r="G145" s="18"/>
      <c r="H145" s="18"/>
      <c r="I145" s="18">
        <f t="shared" si="312"/>
        <v>-228190</v>
      </c>
      <c r="J145" s="18">
        <f t="shared" si="313"/>
        <v>0</v>
      </c>
      <c r="K145" s="18">
        <f t="shared" si="314"/>
        <v>0</v>
      </c>
      <c r="L145" s="18"/>
      <c r="M145" s="18"/>
      <c r="N145" s="18"/>
      <c r="O145" s="18">
        <f t="shared" si="140"/>
        <v>-228190</v>
      </c>
      <c r="P145" s="18">
        <f t="shared" si="141"/>
        <v>0</v>
      </c>
      <c r="Q145" s="18">
        <f t="shared" si="142"/>
        <v>0</v>
      </c>
      <c r="R145" s="18">
        <v>-6487.04</v>
      </c>
      <c r="S145" s="18"/>
      <c r="T145" s="18"/>
      <c r="U145" s="18">
        <f t="shared" si="144"/>
        <v>-234677.04</v>
      </c>
      <c r="V145" s="18">
        <f t="shared" si="145"/>
        <v>0</v>
      </c>
      <c r="W145" s="18">
        <f t="shared" si="146"/>
        <v>0</v>
      </c>
      <c r="X145" s="82">
        <f>-166.67-144587.34</f>
        <v>-144754.01</v>
      </c>
      <c r="Y145" s="18"/>
      <c r="Z145" s="18"/>
      <c r="AA145" s="18">
        <f t="shared" si="148"/>
        <v>-379431.05000000005</v>
      </c>
      <c r="AB145" s="18">
        <f t="shared" si="219"/>
        <v>0</v>
      </c>
      <c r="AC145" s="18">
        <f t="shared" si="220"/>
        <v>0</v>
      </c>
      <c r="AD145" s="82"/>
      <c r="AE145" s="18"/>
      <c r="AF145" s="18"/>
      <c r="AG145" s="18">
        <f t="shared" si="152"/>
        <v>-379431.05000000005</v>
      </c>
      <c r="AH145" s="18">
        <f t="shared" si="222"/>
        <v>0</v>
      </c>
      <c r="AI145" s="18">
        <f t="shared" si="223"/>
        <v>0</v>
      </c>
    </row>
    <row r="146" spans="1:36" ht="14.1" customHeight="1" x14ac:dyDescent="0.2">
      <c r="A146" s="50" t="s">
        <v>136</v>
      </c>
      <c r="B146" s="51"/>
      <c r="C146" s="52">
        <f t="shared" ref="C146:H146" si="322">C20+C63</f>
        <v>1030802533.14</v>
      </c>
      <c r="D146" s="52">
        <f t="shared" si="322"/>
        <v>1005278892.6</v>
      </c>
      <c r="E146" s="52">
        <f t="shared" si="322"/>
        <v>1012280564.99</v>
      </c>
      <c r="F146" s="52">
        <f t="shared" si="322"/>
        <v>14085244.02</v>
      </c>
      <c r="G146" s="52">
        <f t="shared" si="322"/>
        <v>1652253.6199999999</v>
      </c>
      <c r="H146" s="52">
        <f t="shared" si="322"/>
        <v>80747256.489999995</v>
      </c>
      <c r="I146" s="52">
        <f t="shared" si="229"/>
        <v>1044887777.16</v>
      </c>
      <c r="J146" s="52">
        <f t="shared" si="230"/>
        <v>1006931146.22</v>
      </c>
      <c r="K146" s="52">
        <f t="shared" si="231"/>
        <v>1093027821.48</v>
      </c>
      <c r="L146" s="52">
        <f t="shared" ref="L146:N146" si="323">L20+L63</f>
        <v>18867380.969999999</v>
      </c>
      <c r="M146" s="52">
        <f t="shared" si="323"/>
        <v>2913094.88</v>
      </c>
      <c r="N146" s="52">
        <f t="shared" si="323"/>
        <v>2913094.88</v>
      </c>
      <c r="O146" s="52">
        <f t="shared" si="140"/>
        <v>1063755158.13</v>
      </c>
      <c r="P146" s="52">
        <f t="shared" si="141"/>
        <v>1009844241.1</v>
      </c>
      <c r="Q146" s="52">
        <f t="shared" si="142"/>
        <v>1095940916.3600001</v>
      </c>
      <c r="R146" s="52">
        <f t="shared" ref="R146:T146" si="324">R20+R63</f>
        <v>198472213.83000001</v>
      </c>
      <c r="S146" s="52">
        <f t="shared" si="324"/>
        <v>448519.8</v>
      </c>
      <c r="T146" s="52">
        <f t="shared" si="324"/>
        <v>1337295.69</v>
      </c>
      <c r="U146" s="52">
        <f t="shared" si="144"/>
        <v>1262227371.96</v>
      </c>
      <c r="V146" s="52">
        <f t="shared" si="145"/>
        <v>1010292760.9</v>
      </c>
      <c r="W146" s="52">
        <f t="shared" si="146"/>
        <v>1097278212.0500002</v>
      </c>
      <c r="X146" s="84">
        <f t="shared" ref="X146:Z146" si="325">X20+X63</f>
        <v>12834506.32</v>
      </c>
      <c r="Y146" s="52">
        <f t="shared" si="325"/>
        <v>-199104</v>
      </c>
      <c r="Z146" s="52">
        <f t="shared" si="325"/>
        <v>-199104</v>
      </c>
      <c r="AA146" s="52">
        <f t="shared" si="148"/>
        <v>1275061878.28</v>
      </c>
      <c r="AB146" s="52">
        <f t="shared" si="219"/>
        <v>1010093656.9</v>
      </c>
      <c r="AC146" s="52">
        <f t="shared" si="220"/>
        <v>1097079108.0500002</v>
      </c>
      <c r="AD146" s="84">
        <f t="shared" ref="AD146:AF146" si="326">AD20+AD63</f>
        <v>14069366.1</v>
      </c>
      <c r="AE146" s="52">
        <f t="shared" si="326"/>
        <v>-2113031.9299999997</v>
      </c>
      <c r="AF146" s="52">
        <f t="shared" si="326"/>
        <v>-2044858.83</v>
      </c>
      <c r="AG146" s="52">
        <f t="shared" si="152"/>
        <v>1289131244.3799999</v>
      </c>
      <c r="AH146" s="52">
        <f t="shared" si="222"/>
        <v>1007980624.97</v>
      </c>
      <c r="AI146" s="52">
        <f t="shared" si="223"/>
        <v>1095034249.2200003</v>
      </c>
      <c r="AJ146" t="s">
        <v>143</v>
      </c>
    </row>
    <row r="147" spans="1:36" x14ac:dyDescent="0.2">
      <c r="A147" s="1"/>
      <c r="B147" s="49"/>
    </row>
  </sheetData>
  <mergeCells count="19">
    <mergeCell ref="A14:AI14"/>
    <mergeCell ref="A16:A17"/>
    <mergeCell ref="B16:B17"/>
    <mergeCell ref="C16:E16"/>
    <mergeCell ref="F16:H16"/>
    <mergeCell ref="X15:AC15"/>
    <mergeCell ref="X16:Z16"/>
    <mergeCell ref="AA16:AC16"/>
    <mergeCell ref="R15:W15"/>
    <mergeCell ref="R16:T16"/>
    <mergeCell ref="U16:W16"/>
    <mergeCell ref="L15:Q15"/>
    <mergeCell ref="L16:N16"/>
    <mergeCell ref="O16:Q16"/>
    <mergeCell ref="I16:K16"/>
    <mergeCell ref="F15:K15"/>
    <mergeCell ref="AD15:AI15"/>
    <mergeCell ref="AD16:AF16"/>
    <mergeCell ref="AG16:AI1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Олупкина Н.А.</cp:lastModifiedBy>
  <cp:lastPrinted>2023-11-15T15:35:30Z</cp:lastPrinted>
  <dcterms:created xsi:type="dcterms:W3CDTF">2023-11-15T15:25:28Z</dcterms:created>
  <dcterms:modified xsi:type="dcterms:W3CDTF">2024-10-21T08:43:05Z</dcterms:modified>
</cp:coreProperties>
</file>