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390" yWindow="15" windowWidth="28290" windowHeight="15585"/>
  </bookViews>
  <sheets>
    <sheet name="Лист1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Лист1!$A$694:$J$827</definedName>
    <definedName name="_xlnm.Print_Titles" localSheetId="0">Лист1!$13:$14</definedName>
    <definedName name="_xlnm.Print_Area" localSheetId="0">Лист1!$A$1:$AO$827</definedName>
  </definedNames>
  <calcPr calcId="145621"/>
</workbook>
</file>

<file path=xl/calcChain.xml><?xml version="1.0" encoding="utf-8"?>
<calcChain xmlns="http://schemas.openxmlformats.org/spreadsheetml/2006/main">
  <c r="AI705" i="1" l="1"/>
  <c r="AL802" i="1" l="1"/>
  <c r="AI801" i="1"/>
  <c r="AI561" i="1"/>
  <c r="AI569" i="1"/>
  <c r="AL570" i="1"/>
  <c r="AN722" i="1" l="1"/>
  <c r="AN723" i="1"/>
  <c r="AM722" i="1"/>
  <c r="AM723" i="1"/>
  <c r="AL722" i="1"/>
  <c r="AL723" i="1"/>
  <c r="AI717" i="1"/>
  <c r="AN712" i="1"/>
  <c r="AN713" i="1"/>
  <c r="AM712" i="1"/>
  <c r="AM713" i="1"/>
  <c r="AL712" i="1"/>
  <c r="AL713" i="1"/>
  <c r="AI712" i="1"/>
  <c r="AN628" i="1"/>
  <c r="AN629" i="1"/>
  <c r="AN630" i="1"/>
  <c r="AM628" i="1"/>
  <c r="AM629" i="1"/>
  <c r="AM630" i="1"/>
  <c r="AL628" i="1"/>
  <c r="AL629" i="1"/>
  <c r="AL630" i="1"/>
  <c r="AI628" i="1"/>
  <c r="AI629" i="1"/>
  <c r="AN564" i="1"/>
  <c r="AN565" i="1"/>
  <c r="AM564" i="1"/>
  <c r="AM565" i="1"/>
  <c r="AL564" i="1"/>
  <c r="AL565" i="1"/>
  <c r="AI216" i="1"/>
  <c r="AN208" i="1"/>
  <c r="AN209" i="1"/>
  <c r="AN210" i="1"/>
  <c r="AM208" i="1"/>
  <c r="AM209" i="1"/>
  <c r="AM210" i="1"/>
  <c r="AL208" i="1"/>
  <c r="AL209" i="1"/>
  <c r="AL210" i="1"/>
  <c r="AI208" i="1"/>
  <c r="AI209" i="1"/>
  <c r="AI192" i="1"/>
  <c r="AN101" i="1"/>
  <c r="AN102" i="1"/>
  <c r="AN103" i="1"/>
  <c r="AM101" i="1"/>
  <c r="AM102" i="1"/>
  <c r="AM103" i="1"/>
  <c r="AL103" i="1"/>
  <c r="AI102" i="1"/>
  <c r="AL102" i="1" s="1"/>
  <c r="AI64" i="1"/>
  <c r="AI49" i="1"/>
  <c r="AI46" i="1"/>
  <c r="AI30" i="1"/>
  <c r="AI24" i="1"/>
  <c r="AI101" i="1" l="1"/>
  <c r="AL101" i="1" s="1"/>
  <c r="AK829" i="1"/>
  <c r="AJ829" i="1"/>
  <c r="AI829" i="1"/>
  <c r="AK823" i="1"/>
  <c r="AK822" i="1" s="1"/>
  <c r="AJ823" i="1"/>
  <c r="AI823" i="1"/>
  <c r="AK820" i="1"/>
  <c r="AJ820" i="1"/>
  <c r="AI820" i="1"/>
  <c r="AK818" i="1"/>
  <c r="AJ818" i="1"/>
  <c r="AJ817" i="1" s="1"/>
  <c r="AI818" i="1"/>
  <c r="AK817" i="1"/>
  <c r="AK815" i="1"/>
  <c r="AJ815" i="1"/>
  <c r="AI815" i="1"/>
  <c r="AK813" i="1"/>
  <c r="AJ813" i="1"/>
  <c r="AI813" i="1"/>
  <c r="AK812" i="1"/>
  <c r="AK810" i="1"/>
  <c r="AJ810" i="1"/>
  <c r="AI810" i="1"/>
  <c r="AI809" i="1" s="1"/>
  <c r="AK809" i="1"/>
  <c r="AJ809" i="1"/>
  <c r="AK807" i="1"/>
  <c r="AJ807" i="1"/>
  <c r="AI807" i="1"/>
  <c r="AK805" i="1"/>
  <c r="AJ805" i="1"/>
  <c r="AJ804" i="1" s="1"/>
  <c r="AI805" i="1"/>
  <c r="AI804" i="1" s="1"/>
  <c r="AK801" i="1"/>
  <c r="AJ801" i="1"/>
  <c r="AK799" i="1"/>
  <c r="AJ799" i="1"/>
  <c r="AI799" i="1"/>
  <c r="AJ798" i="1"/>
  <c r="AK796" i="1"/>
  <c r="AJ796" i="1"/>
  <c r="AI796" i="1"/>
  <c r="AK794" i="1"/>
  <c r="AJ794" i="1"/>
  <c r="AI794" i="1"/>
  <c r="AI793" i="1" s="1"/>
  <c r="AJ793" i="1"/>
  <c r="AK791" i="1"/>
  <c r="AJ791" i="1"/>
  <c r="AJ790" i="1" s="1"/>
  <c r="AI791" i="1"/>
  <c r="AI790" i="1"/>
  <c r="AK788" i="1"/>
  <c r="AJ788" i="1"/>
  <c r="AI788" i="1"/>
  <c r="AK786" i="1"/>
  <c r="AJ786" i="1"/>
  <c r="AI786" i="1"/>
  <c r="AJ785" i="1"/>
  <c r="AI785" i="1"/>
  <c r="AK783" i="1"/>
  <c r="AK782" i="1" s="1"/>
  <c r="AJ783" i="1"/>
  <c r="AI783" i="1"/>
  <c r="AI782" i="1"/>
  <c r="AK780" i="1"/>
  <c r="AK779" i="1" s="1"/>
  <c r="AJ780" i="1"/>
  <c r="AJ779" i="1" s="1"/>
  <c r="AI780" i="1"/>
  <c r="AK777" i="1"/>
  <c r="AK776" i="1" s="1"/>
  <c r="AJ777" i="1"/>
  <c r="AJ776" i="1" s="1"/>
  <c r="AI777" i="1"/>
  <c r="AI776" i="1" s="1"/>
  <c r="AK774" i="1"/>
  <c r="AJ774" i="1"/>
  <c r="AI774" i="1"/>
  <c r="AK772" i="1"/>
  <c r="AJ772" i="1"/>
  <c r="AI772" i="1"/>
  <c r="AK770" i="1"/>
  <c r="AJ770" i="1"/>
  <c r="AI770" i="1"/>
  <c r="AK767" i="1"/>
  <c r="AJ767" i="1"/>
  <c r="AI767" i="1"/>
  <c r="AI766" i="1" s="1"/>
  <c r="AK766" i="1"/>
  <c r="AJ766" i="1"/>
  <c r="AK764" i="1"/>
  <c r="AJ764" i="1"/>
  <c r="AI764" i="1"/>
  <c r="AK762" i="1"/>
  <c r="AJ762" i="1"/>
  <c r="AI762" i="1"/>
  <c r="AK760" i="1"/>
  <c r="AJ760" i="1"/>
  <c r="AI760" i="1"/>
  <c r="AK757" i="1"/>
  <c r="AJ757" i="1"/>
  <c r="AJ756" i="1" s="1"/>
  <c r="AI757" i="1"/>
  <c r="AI756" i="1" s="1"/>
  <c r="AK754" i="1"/>
  <c r="AJ754" i="1"/>
  <c r="AJ753" i="1" s="1"/>
  <c r="AI754" i="1"/>
  <c r="AK751" i="1"/>
  <c r="AK750" i="1" s="1"/>
  <c r="AJ751" i="1"/>
  <c r="AI751" i="1"/>
  <c r="AI750" i="1" s="1"/>
  <c r="AK748" i="1"/>
  <c r="AK747" i="1" s="1"/>
  <c r="AJ748" i="1"/>
  <c r="AJ747" i="1" s="1"/>
  <c r="AI748" i="1"/>
  <c r="AK745" i="1"/>
  <c r="AJ745" i="1"/>
  <c r="AI745" i="1"/>
  <c r="AK743" i="1"/>
  <c r="AJ743" i="1"/>
  <c r="AI743" i="1"/>
  <c r="AK741" i="1"/>
  <c r="AK740" i="1" s="1"/>
  <c r="AJ741" i="1"/>
  <c r="AI741" i="1"/>
  <c r="AK738" i="1"/>
  <c r="AK737" i="1" s="1"/>
  <c r="AJ738" i="1"/>
  <c r="AJ737" i="1" s="1"/>
  <c r="AI738" i="1"/>
  <c r="AK735" i="1"/>
  <c r="AJ735" i="1"/>
  <c r="AI735" i="1"/>
  <c r="AI734" i="1" s="1"/>
  <c r="AK734" i="1"/>
  <c r="AJ734" i="1"/>
  <c r="AK732" i="1"/>
  <c r="AJ732" i="1"/>
  <c r="AI732" i="1"/>
  <c r="AK730" i="1"/>
  <c r="AJ730" i="1"/>
  <c r="AI730" i="1"/>
  <c r="AK728" i="1"/>
  <c r="AJ728" i="1"/>
  <c r="AI728" i="1"/>
  <c r="AK727" i="1"/>
  <c r="AK725" i="1"/>
  <c r="AK724" i="1" s="1"/>
  <c r="AJ725" i="1"/>
  <c r="AI725" i="1"/>
  <c r="AI724" i="1" s="1"/>
  <c r="AJ724" i="1"/>
  <c r="AK720" i="1"/>
  <c r="AJ720" i="1"/>
  <c r="AI720" i="1"/>
  <c r="AK718" i="1"/>
  <c r="AJ718" i="1"/>
  <c r="AI718" i="1"/>
  <c r="AK717" i="1"/>
  <c r="AK714" i="1"/>
  <c r="AK711" i="1" s="1"/>
  <c r="AJ714" i="1"/>
  <c r="AI714" i="1"/>
  <c r="AI711" i="1" s="1"/>
  <c r="AK708" i="1"/>
  <c r="AJ708" i="1"/>
  <c r="AI708" i="1"/>
  <c r="AK706" i="1"/>
  <c r="AJ706" i="1"/>
  <c r="AI706" i="1"/>
  <c r="AK704" i="1"/>
  <c r="AJ704" i="1"/>
  <c r="AI704" i="1"/>
  <c r="AK702" i="1"/>
  <c r="AJ702" i="1"/>
  <c r="AI702" i="1"/>
  <c r="AK699" i="1"/>
  <c r="AK698" i="1" s="1"/>
  <c r="AJ699" i="1"/>
  <c r="AI699" i="1"/>
  <c r="AI698" i="1" s="1"/>
  <c r="AK696" i="1"/>
  <c r="AK695" i="1" s="1"/>
  <c r="AJ696" i="1"/>
  <c r="AJ695" i="1" s="1"/>
  <c r="AI696" i="1"/>
  <c r="AK690" i="1"/>
  <c r="AJ690" i="1"/>
  <c r="AI690" i="1"/>
  <c r="AK688" i="1"/>
  <c r="AJ688" i="1"/>
  <c r="AI688" i="1"/>
  <c r="AJ687" i="1"/>
  <c r="AK685" i="1"/>
  <c r="AJ685" i="1"/>
  <c r="AI685" i="1"/>
  <c r="AJ684" i="1"/>
  <c r="AJ683" i="1" s="1"/>
  <c r="AK680" i="1"/>
  <c r="AJ680" i="1"/>
  <c r="AI680" i="1"/>
  <c r="AK678" i="1"/>
  <c r="AJ678" i="1"/>
  <c r="AI678" i="1"/>
  <c r="AJ677" i="1"/>
  <c r="AK675" i="1"/>
  <c r="AJ675" i="1"/>
  <c r="AJ674" i="1" s="1"/>
  <c r="AI675" i="1"/>
  <c r="AI674" i="1"/>
  <c r="AK672" i="1"/>
  <c r="AK671" i="1" s="1"/>
  <c r="AJ672" i="1"/>
  <c r="AI672" i="1"/>
  <c r="AI671" i="1" s="1"/>
  <c r="AK669" i="1"/>
  <c r="AK668" i="1" s="1"/>
  <c r="AJ669" i="1"/>
  <c r="AJ668" i="1" s="1"/>
  <c r="AI669" i="1"/>
  <c r="AI666" i="1"/>
  <c r="AK665" i="1"/>
  <c r="AJ665" i="1"/>
  <c r="AI665" i="1"/>
  <c r="AK662" i="1"/>
  <c r="AJ662" i="1"/>
  <c r="AI662" i="1"/>
  <c r="AK660" i="1"/>
  <c r="AJ660" i="1"/>
  <c r="AI660" i="1"/>
  <c r="AI659" i="1"/>
  <c r="AK657" i="1"/>
  <c r="AJ657" i="1"/>
  <c r="AJ656" i="1" s="1"/>
  <c r="AI657" i="1"/>
  <c r="AI656" i="1"/>
  <c r="AK654" i="1"/>
  <c r="AK653" i="1" s="1"/>
  <c r="AJ654" i="1"/>
  <c r="AI654" i="1"/>
  <c r="AI653" i="1"/>
  <c r="AK651" i="1"/>
  <c r="AK650" i="1" s="1"/>
  <c r="AJ651" i="1"/>
  <c r="AJ650" i="1" s="1"/>
  <c r="AI651" i="1"/>
  <c r="AK648" i="1"/>
  <c r="AK647" i="1" s="1"/>
  <c r="AJ648" i="1"/>
  <c r="AJ647" i="1" s="1"/>
  <c r="AI648" i="1"/>
  <c r="AI647" i="1"/>
  <c r="AK645" i="1"/>
  <c r="AJ645" i="1"/>
  <c r="AI645" i="1"/>
  <c r="AK640" i="1"/>
  <c r="AK639" i="1" s="1"/>
  <c r="AJ640" i="1"/>
  <c r="AJ639" i="1" s="1"/>
  <c r="AI640" i="1"/>
  <c r="AI639" i="1"/>
  <c r="AK637" i="1"/>
  <c r="AJ637" i="1"/>
  <c r="AJ636" i="1" s="1"/>
  <c r="AI637" i="1"/>
  <c r="AK634" i="1"/>
  <c r="AK633" i="1" s="1"/>
  <c r="AJ634" i="1"/>
  <c r="AI634" i="1"/>
  <c r="AK626" i="1"/>
  <c r="AJ626" i="1"/>
  <c r="AJ625" i="1" s="1"/>
  <c r="AI626" i="1"/>
  <c r="AK623" i="1"/>
  <c r="AK622" i="1" s="1"/>
  <c r="AJ623" i="1"/>
  <c r="AI623" i="1"/>
  <c r="AI622" i="1"/>
  <c r="AK620" i="1"/>
  <c r="AK619" i="1" s="1"/>
  <c r="AJ620" i="1"/>
  <c r="AJ619" i="1" s="1"/>
  <c r="AI620" i="1"/>
  <c r="AK617" i="1"/>
  <c r="AK616" i="1" s="1"/>
  <c r="AJ617" i="1"/>
  <c r="AJ616" i="1" s="1"/>
  <c r="AI617" i="1"/>
  <c r="AI616" i="1"/>
  <c r="AK612" i="1"/>
  <c r="AJ612" i="1"/>
  <c r="AJ611" i="1" s="1"/>
  <c r="AI612" i="1"/>
  <c r="AK609" i="1"/>
  <c r="AK608" i="1" s="1"/>
  <c r="AJ609" i="1"/>
  <c r="AJ608" i="1" s="1"/>
  <c r="AI609" i="1"/>
  <c r="AI608" i="1" s="1"/>
  <c r="AK606" i="1"/>
  <c r="AJ606" i="1"/>
  <c r="AJ605" i="1" s="1"/>
  <c r="AI606" i="1"/>
  <c r="AI605" i="1" s="1"/>
  <c r="AK603" i="1"/>
  <c r="AK602" i="1" s="1"/>
  <c r="AJ603" i="1"/>
  <c r="AI603" i="1"/>
  <c r="AI602" i="1" s="1"/>
  <c r="AK600" i="1"/>
  <c r="AK599" i="1" s="1"/>
  <c r="AJ600" i="1"/>
  <c r="AJ599" i="1" s="1"/>
  <c r="AI600" i="1"/>
  <c r="AK597" i="1"/>
  <c r="AK596" i="1" s="1"/>
  <c r="AJ597" i="1"/>
  <c r="AJ596" i="1" s="1"/>
  <c r="AI597" i="1"/>
  <c r="AI596" i="1"/>
  <c r="AK592" i="1"/>
  <c r="AK591" i="1" s="1"/>
  <c r="AJ592" i="1"/>
  <c r="AJ591" i="1" s="1"/>
  <c r="AJ590" i="1" s="1"/>
  <c r="AI592" i="1"/>
  <c r="AK587" i="1"/>
  <c r="AK586" i="1" s="1"/>
  <c r="AJ587" i="1"/>
  <c r="AI587" i="1"/>
  <c r="AK582" i="1"/>
  <c r="AJ582" i="1"/>
  <c r="AJ581" i="1" s="1"/>
  <c r="AI582" i="1"/>
  <c r="AK579" i="1"/>
  <c r="AK578" i="1" s="1"/>
  <c r="AJ579" i="1"/>
  <c r="AI579" i="1"/>
  <c r="AI578" i="1"/>
  <c r="AK576" i="1"/>
  <c r="AK575" i="1" s="1"/>
  <c r="AJ576" i="1"/>
  <c r="AJ575" i="1" s="1"/>
  <c r="AI576" i="1"/>
  <c r="AK573" i="1"/>
  <c r="AK572" i="1" s="1"/>
  <c r="AJ573" i="1"/>
  <c r="AI573" i="1"/>
  <c r="AI572" i="1" s="1"/>
  <c r="AK569" i="1"/>
  <c r="AJ569" i="1"/>
  <c r="AJ568" i="1" s="1"/>
  <c r="AI568" i="1"/>
  <c r="AK566" i="1"/>
  <c r="AJ566" i="1"/>
  <c r="AI566" i="1"/>
  <c r="AK562" i="1"/>
  <c r="AJ562" i="1"/>
  <c r="AI562" i="1"/>
  <c r="AK559" i="1"/>
  <c r="AK558" i="1" s="1"/>
  <c r="AJ559" i="1"/>
  <c r="AJ558" i="1" s="1"/>
  <c r="AI559" i="1"/>
  <c r="AK556" i="1"/>
  <c r="AK555" i="1" s="1"/>
  <c r="AJ556" i="1"/>
  <c r="AI556" i="1"/>
  <c r="AI555" i="1" s="1"/>
  <c r="AK553" i="1"/>
  <c r="AJ553" i="1"/>
  <c r="AJ552" i="1" s="1"/>
  <c r="AI553" i="1"/>
  <c r="AK550" i="1"/>
  <c r="AK549" i="1" s="1"/>
  <c r="AJ550" i="1"/>
  <c r="AI550" i="1"/>
  <c r="AI549" i="1" s="1"/>
  <c r="AK545" i="1"/>
  <c r="AJ545" i="1"/>
  <c r="AJ544" i="1" s="1"/>
  <c r="AI545" i="1"/>
  <c r="AK542" i="1"/>
  <c r="AK541" i="1" s="1"/>
  <c r="AJ542" i="1"/>
  <c r="AI542" i="1"/>
  <c r="AK537" i="1"/>
  <c r="AJ537" i="1"/>
  <c r="AI537" i="1"/>
  <c r="AI536" i="1" s="1"/>
  <c r="AK534" i="1"/>
  <c r="AJ534" i="1"/>
  <c r="AI534" i="1"/>
  <c r="AK532" i="1"/>
  <c r="AJ532" i="1"/>
  <c r="AI532" i="1"/>
  <c r="AK527" i="1"/>
  <c r="AJ527" i="1"/>
  <c r="AI527" i="1"/>
  <c r="AK524" i="1"/>
  <c r="AJ524" i="1"/>
  <c r="AI524" i="1"/>
  <c r="AK522" i="1"/>
  <c r="AJ522" i="1"/>
  <c r="AI522" i="1"/>
  <c r="AJ521" i="1"/>
  <c r="AK519" i="1"/>
  <c r="AJ519" i="1"/>
  <c r="AJ518" i="1" s="1"/>
  <c r="AI519" i="1"/>
  <c r="AI518" i="1"/>
  <c r="AK516" i="1"/>
  <c r="AJ516" i="1"/>
  <c r="AI516" i="1"/>
  <c r="AI515" i="1" s="1"/>
  <c r="AK511" i="1"/>
  <c r="AJ511" i="1"/>
  <c r="AJ510" i="1" s="1"/>
  <c r="AI511" i="1"/>
  <c r="AI510" i="1" s="1"/>
  <c r="AK506" i="1"/>
  <c r="AK505" i="1" s="1"/>
  <c r="AJ506" i="1"/>
  <c r="AJ505" i="1" s="1"/>
  <c r="AI506" i="1"/>
  <c r="AK501" i="1"/>
  <c r="AK500" i="1" s="1"/>
  <c r="AJ501" i="1"/>
  <c r="AI501" i="1"/>
  <c r="AK497" i="1"/>
  <c r="AJ497" i="1"/>
  <c r="AI497" i="1"/>
  <c r="AK495" i="1"/>
  <c r="AJ495" i="1"/>
  <c r="AI495" i="1"/>
  <c r="AJ494" i="1"/>
  <c r="AK489" i="1"/>
  <c r="AJ489" i="1"/>
  <c r="AI489" i="1"/>
  <c r="AI488" i="1" s="1"/>
  <c r="AK484" i="1"/>
  <c r="AJ484" i="1"/>
  <c r="AI484" i="1"/>
  <c r="AI483" i="1" s="1"/>
  <c r="AI481" i="1"/>
  <c r="AI480" i="1" s="1"/>
  <c r="AK481" i="1"/>
  <c r="AJ481" i="1"/>
  <c r="AJ480" i="1" s="1"/>
  <c r="AK478" i="1"/>
  <c r="AJ478" i="1"/>
  <c r="AI478" i="1"/>
  <c r="AK475" i="1"/>
  <c r="AJ475" i="1"/>
  <c r="AI475" i="1"/>
  <c r="AK473" i="1"/>
  <c r="AJ473" i="1"/>
  <c r="AI473" i="1"/>
  <c r="AK470" i="1"/>
  <c r="AK469" i="1" s="1"/>
  <c r="AJ470" i="1"/>
  <c r="AI470" i="1"/>
  <c r="AK467" i="1"/>
  <c r="AK466" i="1" s="1"/>
  <c r="AJ467" i="1"/>
  <c r="AJ466" i="1" s="1"/>
  <c r="AI467" i="1"/>
  <c r="AK464" i="1"/>
  <c r="AJ464" i="1"/>
  <c r="AJ463" i="1" s="1"/>
  <c r="AI464" i="1"/>
  <c r="AI463" i="1" s="1"/>
  <c r="AK461" i="1"/>
  <c r="AJ461" i="1"/>
  <c r="AI461" i="1"/>
  <c r="AI460" i="1" s="1"/>
  <c r="AK458" i="1"/>
  <c r="AK457" i="1" s="1"/>
  <c r="AJ458" i="1"/>
  <c r="AI458" i="1"/>
  <c r="AK455" i="1"/>
  <c r="AJ455" i="1"/>
  <c r="AI455" i="1"/>
  <c r="AK453" i="1"/>
  <c r="AK452" i="1" s="1"/>
  <c r="AJ453" i="1"/>
  <c r="AI453" i="1"/>
  <c r="AK448" i="1"/>
  <c r="AK447" i="1" s="1"/>
  <c r="AK446" i="1" s="1"/>
  <c r="AJ448" i="1"/>
  <c r="AJ447" i="1" s="1"/>
  <c r="AJ446" i="1" s="1"/>
  <c r="AI448" i="1"/>
  <c r="AI447" i="1"/>
  <c r="AK444" i="1"/>
  <c r="AK443" i="1" s="1"/>
  <c r="AJ444" i="1"/>
  <c r="AI444" i="1"/>
  <c r="AK441" i="1"/>
  <c r="AK440" i="1" s="1"/>
  <c r="AJ441" i="1"/>
  <c r="AI441" i="1"/>
  <c r="AK437" i="1"/>
  <c r="AJ437" i="1"/>
  <c r="AJ436" i="1" s="1"/>
  <c r="AI437" i="1"/>
  <c r="AI436" i="1"/>
  <c r="AK434" i="1"/>
  <c r="AK433" i="1" s="1"/>
  <c r="AJ434" i="1"/>
  <c r="AJ433" i="1" s="1"/>
  <c r="AI434" i="1"/>
  <c r="AI433" i="1" s="1"/>
  <c r="AK431" i="1"/>
  <c r="AK430" i="1" s="1"/>
  <c r="AJ431" i="1"/>
  <c r="AJ430" i="1" s="1"/>
  <c r="AI431" i="1"/>
  <c r="AK427" i="1"/>
  <c r="AJ427" i="1"/>
  <c r="AI427" i="1"/>
  <c r="AK425" i="1"/>
  <c r="AJ425" i="1"/>
  <c r="AI425" i="1"/>
  <c r="AK423" i="1"/>
  <c r="AJ423" i="1"/>
  <c r="AI423" i="1"/>
  <c r="AK422" i="1"/>
  <c r="AK420" i="1"/>
  <c r="AJ420" i="1"/>
  <c r="AI420" i="1"/>
  <c r="AK418" i="1"/>
  <c r="AJ418" i="1"/>
  <c r="AI418" i="1"/>
  <c r="AK416" i="1"/>
  <c r="AJ416" i="1"/>
  <c r="AI416" i="1"/>
  <c r="AK413" i="1"/>
  <c r="AJ413" i="1"/>
  <c r="AJ412" i="1" s="1"/>
  <c r="AI413" i="1"/>
  <c r="AI412" i="1" s="1"/>
  <c r="AK410" i="1"/>
  <c r="AK409" i="1" s="1"/>
  <c r="AJ410" i="1"/>
  <c r="AJ409" i="1" s="1"/>
  <c r="AI410" i="1"/>
  <c r="AI409" i="1"/>
  <c r="AK404" i="1"/>
  <c r="AJ404" i="1"/>
  <c r="AJ403" i="1" s="1"/>
  <c r="AI404" i="1"/>
  <c r="AK401" i="1"/>
  <c r="AJ401" i="1"/>
  <c r="AI401" i="1"/>
  <c r="AK399" i="1"/>
  <c r="AJ399" i="1"/>
  <c r="AJ398" i="1" s="1"/>
  <c r="AI399" i="1"/>
  <c r="AK398" i="1"/>
  <c r="AI398" i="1"/>
  <c r="AK396" i="1"/>
  <c r="AJ396" i="1"/>
  <c r="AI396" i="1"/>
  <c r="AK394" i="1"/>
  <c r="AJ394" i="1"/>
  <c r="AJ393" i="1" s="1"/>
  <c r="AI394" i="1"/>
  <c r="AK391" i="1"/>
  <c r="AJ391" i="1"/>
  <c r="AI391" i="1"/>
  <c r="AK389" i="1"/>
  <c r="AJ389" i="1"/>
  <c r="AI389" i="1"/>
  <c r="AK388" i="1"/>
  <c r="AK384" i="1"/>
  <c r="AK383" i="1" s="1"/>
  <c r="AJ384" i="1"/>
  <c r="AI384" i="1"/>
  <c r="AI383" i="1" s="1"/>
  <c r="AK381" i="1"/>
  <c r="AJ381" i="1"/>
  <c r="AJ380" i="1" s="1"/>
  <c r="AI381" i="1"/>
  <c r="AI380" i="1" s="1"/>
  <c r="AK378" i="1"/>
  <c r="AK377" i="1" s="1"/>
  <c r="AJ378" i="1"/>
  <c r="AI378" i="1"/>
  <c r="AK375" i="1"/>
  <c r="AK374" i="1" s="1"/>
  <c r="AJ375" i="1"/>
  <c r="AJ374" i="1" s="1"/>
  <c r="AI375" i="1"/>
  <c r="AK372" i="1"/>
  <c r="AJ372" i="1"/>
  <c r="AI372" i="1"/>
  <c r="AK370" i="1"/>
  <c r="AJ370" i="1"/>
  <c r="AI370" i="1"/>
  <c r="AK365" i="1"/>
  <c r="AK364" i="1" s="1"/>
  <c r="AJ365" i="1"/>
  <c r="AI365" i="1"/>
  <c r="AI364" i="1"/>
  <c r="AK362" i="1"/>
  <c r="AK361" i="1" s="1"/>
  <c r="AJ362" i="1"/>
  <c r="AI362" i="1"/>
  <c r="AI361" i="1" s="1"/>
  <c r="AK359" i="1"/>
  <c r="AK358" i="1" s="1"/>
  <c r="AJ359" i="1"/>
  <c r="AJ358" i="1" s="1"/>
  <c r="AI359" i="1"/>
  <c r="AK355" i="1"/>
  <c r="AJ355" i="1"/>
  <c r="AI355" i="1"/>
  <c r="AK353" i="1"/>
  <c r="AJ353" i="1"/>
  <c r="AI353" i="1"/>
  <c r="AK351" i="1"/>
  <c r="AJ351" i="1"/>
  <c r="AI351" i="1"/>
  <c r="AK348" i="1"/>
  <c r="AK347" i="1" s="1"/>
  <c r="AJ348" i="1"/>
  <c r="AJ347" i="1" s="1"/>
  <c r="AI348" i="1"/>
  <c r="AI347" i="1" s="1"/>
  <c r="AK345" i="1"/>
  <c r="AJ345" i="1"/>
  <c r="AI345" i="1"/>
  <c r="AK343" i="1"/>
  <c r="AJ343" i="1"/>
  <c r="AI343" i="1"/>
  <c r="AK341" i="1"/>
  <c r="AJ341" i="1"/>
  <c r="AI341" i="1"/>
  <c r="AK338" i="1"/>
  <c r="AJ338" i="1"/>
  <c r="AI338" i="1"/>
  <c r="AK336" i="1"/>
  <c r="AJ336" i="1"/>
  <c r="AI336" i="1"/>
  <c r="AK331" i="1"/>
  <c r="AK330" i="1" s="1"/>
  <c r="AK329" i="1" s="1"/>
  <c r="AJ331" i="1"/>
  <c r="AI331" i="1"/>
  <c r="AI330" i="1" s="1"/>
  <c r="AI329" i="1" s="1"/>
  <c r="AK326" i="1"/>
  <c r="AJ326" i="1"/>
  <c r="AJ325" i="1" s="1"/>
  <c r="AI326" i="1"/>
  <c r="AK323" i="1"/>
  <c r="AJ323" i="1"/>
  <c r="AI323" i="1"/>
  <c r="AK322" i="1"/>
  <c r="AI322" i="1"/>
  <c r="AK320" i="1"/>
  <c r="AJ320" i="1"/>
  <c r="AI320" i="1"/>
  <c r="AK318" i="1"/>
  <c r="AJ318" i="1"/>
  <c r="AI318" i="1"/>
  <c r="AK315" i="1"/>
  <c r="AK314" i="1" s="1"/>
  <c r="AJ315" i="1"/>
  <c r="AJ314" i="1" s="1"/>
  <c r="AI315" i="1"/>
  <c r="AK312" i="1"/>
  <c r="AK311" i="1" s="1"/>
  <c r="AJ312" i="1"/>
  <c r="AJ311" i="1" s="1"/>
  <c r="AI312" i="1"/>
  <c r="AI311" i="1" s="1"/>
  <c r="AK309" i="1"/>
  <c r="AJ309" i="1"/>
  <c r="AI309" i="1"/>
  <c r="AK307" i="1"/>
  <c r="AJ307" i="1"/>
  <c r="AI307" i="1"/>
  <c r="AJ306" i="1"/>
  <c r="AK304" i="1"/>
  <c r="AJ304" i="1"/>
  <c r="AJ303" i="1" s="1"/>
  <c r="AI304" i="1"/>
  <c r="AK301" i="1"/>
  <c r="AK300" i="1" s="1"/>
  <c r="AJ301" i="1"/>
  <c r="AI301" i="1"/>
  <c r="AI300" i="1" s="1"/>
  <c r="AK298" i="1"/>
  <c r="AK297" i="1" s="1"/>
  <c r="AJ298" i="1"/>
  <c r="AJ297" i="1" s="1"/>
  <c r="AI298" i="1"/>
  <c r="AK295" i="1"/>
  <c r="AK294" i="1" s="1"/>
  <c r="AJ295" i="1"/>
  <c r="AI295" i="1"/>
  <c r="AI294" i="1"/>
  <c r="AK292" i="1"/>
  <c r="AJ292" i="1"/>
  <c r="AJ291" i="1" s="1"/>
  <c r="AI292" i="1"/>
  <c r="AK287" i="1"/>
  <c r="AK286" i="1" s="1"/>
  <c r="AJ287" i="1"/>
  <c r="AJ286" i="1" s="1"/>
  <c r="AI287" i="1"/>
  <c r="AI286" i="1"/>
  <c r="AK284" i="1"/>
  <c r="AJ284" i="1"/>
  <c r="AJ283" i="1" s="1"/>
  <c r="AI284" i="1"/>
  <c r="AI283" i="1" s="1"/>
  <c r="AK281" i="1"/>
  <c r="AK280" i="1" s="1"/>
  <c r="AJ281" i="1"/>
  <c r="AI281" i="1"/>
  <c r="AI280" i="1" s="1"/>
  <c r="AK278" i="1"/>
  <c r="AK277" i="1" s="1"/>
  <c r="AJ278" i="1"/>
  <c r="AJ277" i="1" s="1"/>
  <c r="AI278" i="1"/>
  <c r="AK274" i="1"/>
  <c r="AK273" i="1" s="1"/>
  <c r="AJ274" i="1"/>
  <c r="AI274" i="1"/>
  <c r="AI273" i="1" s="1"/>
  <c r="AK271" i="1"/>
  <c r="AK270" i="1" s="1"/>
  <c r="AJ271" i="1"/>
  <c r="AJ270" i="1" s="1"/>
  <c r="AI271" i="1"/>
  <c r="AK268" i="1"/>
  <c r="AK267" i="1" s="1"/>
  <c r="AJ268" i="1"/>
  <c r="AJ267" i="1" s="1"/>
  <c r="AI268" i="1"/>
  <c r="AI267" i="1" s="1"/>
  <c r="AK265" i="1"/>
  <c r="AJ265" i="1"/>
  <c r="AJ264" i="1" s="1"/>
  <c r="AI265" i="1"/>
  <c r="AI264" i="1" s="1"/>
  <c r="AK261" i="1"/>
  <c r="AK260" i="1" s="1"/>
  <c r="AJ261" i="1"/>
  <c r="AI261" i="1"/>
  <c r="AI260" i="1" s="1"/>
  <c r="AK258" i="1"/>
  <c r="AJ258" i="1"/>
  <c r="AJ257" i="1" s="1"/>
  <c r="AI258" i="1"/>
  <c r="AI257" i="1" s="1"/>
  <c r="AK255" i="1"/>
  <c r="AK254" i="1" s="1"/>
  <c r="AJ255" i="1"/>
  <c r="AI255" i="1"/>
  <c r="AI254" i="1" s="1"/>
  <c r="AK252" i="1"/>
  <c r="AK251" i="1" s="1"/>
  <c r="AJ252" i="1"/>
  <c r="AJ251" i="1" s="1"/>
  <c r="AI252" i="1"/>
  <c r="AK249" i="1"/>
  <c r="AK248" i="1" s="1"/>
  <c r="AJ249" i="1"/>
  <c r="AI249" i="1"/>
  <c r="AI248" i="1" s="1"/>
  <c r="AK246" i="1"/>
  <c r="AJ246" i="1"/>
  <c r="AJ245" i="1" s="1"/>
  <c r="AI246" i="1"/>
  <c r="AI245" i="1" s="1"/>
  <c r="AK243" i="1"/>
  <c r="AK242" i="1" s="1"/>
  <c r="AJ243" i="1"/>
  <c r="AI243" i="1"/>
  <c r="AI242" i="1" s="1"/>
  <c r="AK240" i="1"/>
  <c r="AK239" i="1" s="1"/>
  <c r="AJ240" i="1"/>
  <c r="AJ239" i="1" s="1"/>
  <c r="AI240" i="1"/>
  <c r="AK237" i="1"/>
  <c r="AK236" i="1" s="1"/>
  <c r="AJ237" i="1"/>
  <c r="AJ236" i="1" s="1"/>
  <c r="AI237" i="1"/>
  <c r="AI236" i="1"/>
  <c r="AK233" i="1"/>
  <c r="AK232" i="1" s="1"/>
  <c r="AJ233" i="1"/>
  <c r="AJ232" i="1" s="1"/>
  <c r="AI233" i="1"/>
  <c r="AK230" i="1"/>
  <c r="AK229" i="1" s="1"/>
  <c r="AJ230" i="1"/>
  <c r="AJ229" i="1" s="1"/>
  <c r="AI230" i="1"/>
  <c r="AK227" i="1"/>
  <c r="AK226" i="1" s="1"/>
  <c r="AJ227" i="1"/>
  <c r="AJ226" i="1" s="1"/>
  <c r="AI227" i="1"/>
  <c r="AI226" i="1" s="1"/>
  <c r="AK224" i="1"/>
  <c r="AJ224" i="1"/>
  <c r="AJ223" i="1" s="1"/>
  <c r="AI224" i="1"/>
  <c r="AI223" i="1" s="1"/>
  <c r="AK221" i="1"/>
  <c r="AK220" i="1" s="1"/>
  <c r="AJ221" i="1"/>
  <c r="AI221" i="1"/>
  <c r="AI220" i="1" s="1"/>
  <c r="AK218" i="1"/>
  <c r="AK217" i="1" s="1"/>
  <c r="AJ218" i="1"/>
  <c r="AJ217" i="1" s="1"/>
  <c r="AI218" i="1"/>
  <c r="AK215" i="1"/>
  <c r="AK214" i="1" s="1"/>
  <c r="AJ215" i="1"/>
  <c r="AJ214" i="1" s="1"/>
  <c r="AI215" i="1"/>
  <c r="AI214" i="1" s="1"/>
  <c r="AK212" i="1"/>
  <c r="AJ212" i="1"/>
  <c r="AJ211" i="1" s="1"/>
  <c r="AI212" i="1"/>
  <c r="AK203" i="1"/>
  <c r="AJ203" i="1"/>
  <c r="AI203" i="1"/>
  <c r="AK201" i="1"/>
  <c r="AJ201" i="1"/>
  <c r="AI201" i="1"/>
  <c r="AI200" i="1" s="1"/>
  <c r="AK198" i="1"/>
  <c r="AK197" i="1" s="1"/>
  <c r="AJ198" i="1"/>
  <c r="AI198" i="1"/>
  <c r="AI197" i="1" s="1"/>
  <c r="AK195" i="1"/>
  <c r="AJ195" i="1"/>
  <c r="AI195" i="1"/>
  <c r="AK193" i="1"/>
  <c r="AJ193" i="1"/>
  <c r="AI193" i="1"/>
  <c r="AK191" i="1"/>
  <c r="AJ191" i="1"/>
  <c r="AI191" i="1"/>
  <c r="AK187" i="1"/>
  <c r="AK186" i="1" s="1"/>
  <c r="AJ187" i="1"/>
  <c r="AJ186" i="1" s="1"/>
  <c r="AI187" i="1"/>
  <c r="AI186" i="1" s="1"/>
  <c r="AK184" i="1"/>
  <c r="AJ184" i="1"/>
  <c r="AJ183" i="1" s="1"/>
  <c r="AI184" i="1"/>
  <c r="AK181" i="1"/>
  <c r="AK180" i="1" s="1"/>
  <c r="AJ181" i="1"/>
  <c r="AI181" i="1"/>
  <c r="AI180" i="1" s="1"/>
  <c r="AK178" i="1"/>
  <c r="AK177" i="1" s="1"/>
  <c r="AJ178" i="1"/>
  <c r="AJ177" i="1" s="1"/>
  <c r="AI178" i="1"/>
  <c r="AK175" i="1"/>
  <c r="AK174" i="1" s="1"/>
  <c r="AJ175" i="1"/>
  <c r="AJ174" i="1" s="1"/>
  <c r="AI175" i="1"/>
  <c r="AI174" i="1" s="1"/>
  <c r="AK172" i="1"/>
  <c r="AJ172" i="1"/>
  <c r="AJ171" i="1" s="1"/>
  <c r="AI172" i="1"/>
  <c r="AK169" i="1"/>
  <c r="AK168" i="1" s="1"/>
  <c r="AJ169" i="1"/>
  <c r="AJ168" i="1" s="1"/>
  <c r="AI169" i="1"/>
  <c r="AI168" i="1" s="1"/>
  <c r="AK165" i="1"/>
  <c r="AK164" i="1" s="1"/>
  <c r="AJ165" i="1"/>
  <c r="AI165" i="1"/>
  <c r="AI164" i="1"/>
  <c r="AK162" i="1"/>
  <c r="AJ162" i="1"/>
  <c r="AI162" i="1"/>
  <c r="AK159" i="1"/>
  <c r="AJ159" i="1"/>
  <c r="AI159" i="1"/>
  <c r="AK157" i="1"/>
  <c r="AJ157" i="1"/>
  <c r="AJ156" i="1" s="1"/>
  <c r="AI157" i="1"/>
  <c r="AK156" i="1"/>
  <c r="AK153" i="1"/>
  <c r="AJ153" i="1"/>
  <c r="AI153" i="1"/>
  <c r="AK151" i="1"/>
  <c r="AJ151" i="1"/>
  <c r="AI151" i="1"/>
  <c r="AI149" i="1"/>
  <c r="AI148" i="1" s="1"/>
  <c r="AK148" i="1"/>
  <c r="AK146" i="1"/>
  <c r="AJ146" i="1"/>
  <c r="AI146" i="1"/>
  <c r="AK143" i="1"/>
  <c r="AK140" i="1" s="1"/>
  <c r="AJ143" i="1"/>
  <c r="AI143" i="1"/>
  <c r="AK141" i="1"/>
  <c r="AJ141" i="1"/>
  <c r="AI141" i="1"/>
  <c r="AK137" i="1"/>
  <c r="AK136" i="1" s="1"/>
  <c r="AJ137" i="1"/>
  <c r="AI137" i="1"/>
  <c r="AI136" i="1" s="1"/>
  <c r="AK134" i="1"/>
  <c r="AK133" i="1" s="1"/>
  <c r="AJ134" i="1"/>
  <c r="AJ133" i="1" s="1"/>
  <c r="AI134" i="1"/>
  <c r="AK131" i="1"/>
  <c r="AK130" i="1" s="1"/>
  <c r="AJ131" i="1"/>
  <c r="AJ130" i="1" s="1"/>
  <c r="AI131" i="1"/>
  <c r="AI130" i="1" s="1"/>
  <c r="AK128" i="1"/>
  <c r="AJ128" i="1"/>
  <c r="AJ127" i="1" s="1"/>
  <c r="AI128" i="1"/>
  <c r="AI127" i="1" s="1"/>
  <c r="AI125" i="1"/>
  <c r="AK125" i="1"/>
  <c r="AJ125" i="1"/>
  <c r="AJ124" i="1" s="1"/>
  <c r="AI122" i="1"/>
  <c r="AK122" i="1"/>
  <c r="AJ122" i="1"/>
  <c r="AJ121" i="1" s="1"/>
  <c r="AK119" i="1"/>
  <c r="AK118" i="1" s="1"/>
  <c r="AJ119" i="1"/>
  <c r="AI119" i="1"/>
  <c r="AK116" i="1"/>
  <c r="AK115" i="1" s="1"/>
  <c r="AJ116" i="1"/>
  <c r="AJ115" i="1" s="1"/>
  <c r="AI116" i="1"/>
  <c r="AK113" i="1"/>
  <c r="AJ113" i="1"/>
  <c r="AI113" i="1"/>
  <c r="AK109" i="1"/>
  <c r="AJ109" i="1"/>
  <c r="AI109" i="1"/>
  <c r="AI108" i="1"/>
  <c r="AK105" i="1"/>
  <c r="AK104" i="1" s="1"/>
  <c r="AJ105" i="1"/>
  <c r="AJ104" i="1" s="1"/>
  <c r="AI105" i="1"/>
  <c r="AI104" i="1"/>
  <c r="AK99" i="1"/>
  <c r="AJ99" i="1"/>
  <c r="AJ98" i="1" s="1"/>
  <c r="AI99" i="1"/>
  <c r="AI98" i="1"/>
  <c r="AK96" i="1"/>
  <c r="AK95" i="1" s="1"/>
  <c r="AJ96" i="1"/>
  <c r="AI96" i="1"/>
  <c r="AI95" i="1" s="1"/>
  <c r="AK93" i="1"/>
  <c r="AK92" i="1" s="1"/>
  <c r="AJ93" i="1"/>
  <c r="AJ92" i="1" s="1"/>
  <c r="AI93" i="1"/>
  <c r="AK90" i="1"/>
  <c r="AK89" i="1" s="1"/>
  <c r="AJ90" i="1"/>
  <c r="AJ89" i="1" s="1"/>
  <c r="AI90" i="1"/>
  <c r="AI89" i="1" s="1"/>
  <c r="AK87" i="1"/>
  <c r="AJ87" i="1"/>
  <c r="AJ86" i="1" s="1"/>
  <c r="AI87" i="1"/>
  <c r="AI86" i="1" s="1"/>
  <c r="AK84" i="1"/>
  <c r="AK83" i="1" s="1"/>
  <c r="AJ84" i="1"/>
  <c r="AI84" i="1"/>
  <c r="AI83" i="1"/>
  <c r="AK81" i="1"/>
  <c r="AK80" i="1" s="1"/>
  <c r="AJ81" i="1"/>
  <c r="AI81" i="1"/>
  <c r="AK78" i="1"/>
  <c r="AK77" i="1" s="1"/>
  <c r="AJ78" i="1"/>
  <c r="AJ77" i="1" s="1"/>
  <c r="AI78" i="1"/>
  <c r="AI77" i="1" s="1"/>
  <c r="AK75" i="1"/>
  <c r="AJ75" i="1"/>
  <c r="AJ74" i="1" s="1"/>
  <c r="AI75" i="1"/>
  <c r="AI74" i="1" s="1"/>
  <c r="AK72" i="1"/>
  <c r="AK71" i="1" s="1"/>
  <c r="AJ72" i="1"/>
  <c r="AI72" i="1"/>
  <c r="AI71" i="1" s="1"/>
  <c r="AK69" i="1"/>
  <c r="AK68" i="1" s="1"/>
  <c r="AJ69" i="1"/>
  <c r="AJ68" i="1" s="1"/>
  <c r="AI69" i="1"/>
  <c r="AK66" i="1"/>
  <c r="AK65" i="1" s="1"/>
  <c r="AJ66" i="1"/>
  <c r="AI66" i="1"/>
  <c r="AI65" i="1" s="1"/>
  <c r="AK63" i="1"/>
  <c r="AJ63" i="1"/>
  <c r="AJ62" i="1" s="1"/>
  <c r="AI63" i="1"/>
  <c r="AI62" i="1" s="1"/>
  <c r="AK60" i="1"/>
  <c r="AK59" i="1" s="1"/>
  <c r="AJ60" i="1"/>
  <c r="AI60" i="1"/>
  <c r="AK57" i="1"/>
  <c r="AK56" i="1" s="1"/>
  <c r="AJ57" i="1"/>
  <c r="AJ56" i="1" s="1"/>
  <c r="AI57" i="1"/>
  <c r="AK54" i="1"/>
  <c r="AK53" i="1" s="1"/>
  <c r="AJ54" i="1"/>
  <c r="AJ53" i="1" s="1"/>
  <c r="AI54" i="1"/>
  <c r="AI53" i="1"/>
  <c r="AK51" i="1"/>
  <c r="AJ51" i="1"/>
  <c r="AJ50" i="1" s="1"/>
  <c r="AI51" i="1"/>
  <c r="AI50" i="1" s="1"/>
  <c r="AK48" i="1"/>
  <c r="AK47" i="1" s="1"/>
  <c r="AJ48" i="1"/>
  <c r="AI48" i="1"/>
  <c r="AI47" i="1" s="1"/>
  <c r="AK45" i="1"/>
  <c r="AK44" i="1" s="1"/>
  <c r="AJ45" i="1"/>
  <c r="AJ44" i="1" s="1"/>
  <c r="AI45" i="1"/>
  <c r="AI42" i="1"/>
  <c r="AI41" i="1" s="1"/>
  <c r="AK41" i="1"/>
  <c r="AJ41" i="1"/>
  <c r="AK38" i="1"/>
  <c r="AJ38" i="1"/>
  <c r="AJ37" i="1" s="1"/>
  <c r="AI38" i="1"/>
  <c r="AI37" i="1" s="1"/>
  <c r="AK35" i="1"/>
  <c r="AK34" i="1" s="1"/>
  <c r="AJ35" i="1"/>
  <c r="AI35" i="1"/>
  <c r="AI34" i="1" s="1"/>
  <c r="AK32" i="1"/>
  <c r="AK31" i="1" s="1"/>
  <c r="AJ32" i="1"/>
  <c r="AJ31" i="1" s="1"/>
  <c r="AI32" i="1"/>
  <c r="AK29" i="1"/>
  <c r="AK28" i="1" s="1"/>
  <c r="AJ29" i="1"/>
  <c r="AJ28" i="1" s="1"/>
  <c r="AI29" i="1"/>
  <c r="AK26" i="1"/>
  <c r="AJ26" i="1"/>
  <c r="AJ25" i="1" s="1"/>
  <c r="AI26" i="1"/>
  <c r="AK23" i="1"/>
  <c r="AK22" i="1" s="1"/>
  <c r="AJ23" i="1"/>
  <c r="AI23" i="1"/>
  <c r="AI22" i="1" s="1"/>
  <c r="AK20" i="1"/>
  <c r="AK19" i="1" s="1"/>
  <c r="AJ20" i="1"/>
  <c r="AJ19" i="1" s="1"/>
  <c r="AI20" i="1"/>
  <c r="AI548" i="1" l="1"/>
  <c r="AI798" i="1"/>
  <c r="AI687" i="1"/>
  <c r="AK439" i="1"/>
  <c r="AI156" i="1"/>
  <c r="AJ260" i="1"/>
  <c r="AI211" i="1"/>
  <c r="AK340" i="1"/>
  <c r="AJ383" i="1"/>
  <c r="AK412" i="1"/>
  <c r="AJ443" i="1"/>
  <c r="AI472" i="1"/>
  <c r="AI494" i="1"/>
  <c r="AJ572" i="1"/>
  <c r="AI291" i="1"/>
  <c r="AI388" i="1"/>
  <c r="AJ483" i="1"/>
  <c r="AK521" i="1"/>
  <c r="AI544" i="1"/>
  <c r="AI306" i="1"/>
  <c r="AK335" i="1"/>
  <c r="AJ140" i="1"/>
  <c r="AJ248" i="1"/>
  <c r="AJ294" i="1"/>
  <c r="AI303" i="1"/>
  <c r="AK350" i="1"/>
  <c r="AK369" i="1"/>
  <c r="AK393" i="1"/>
  <c r="AI415" i="1"/>
  <c r="AI552" i="1"/>
  <c r="AI625" i="1"/>
  <c r="AK798" i="1"/>
  <c r="AJ335" i="1"/>
  <c r="AJ340" i="1"/>
  <c r="AJ350" i="1"/>
  <c r="AJ369" i="1"/>
  <c r="AI440" i="1"/>
  <c r="AI477" i="1"/>
  <c r="AI531" i="1"/>
  <c r="AK568" i="1"/>
  <c r="AK317" i="1"/>
  <c r="AI446" i="1"/>
  <c r="AJ555" i="1"/>
  <c r="AJ717" i="1"/>
  <c r="AK561" i="1"/>
  <c r="AI740" i="1"/>
  <c r="AI581" i="1"/>
  <c r="AK611" i="1"/>
  <c r="AJ659" i="1"/>
  <c r="AI701" i="1"/>
  <c r="AK804" i="1"/>
  <c r="AI677" i="1"/>
  <c r="AK759" i="1"/>
  <c r="AJ701" i="1"/>
  <c r="AK756" i="1"/>
  <c r="AK793" i="1"/>
  <c r="AJ727" i="1"/>
  <c r="AI28" i="1"/>
  <c r="AJ65" i="1"/>
  <c r="AI753" i="1"/>
  <c r="AI636" i="1"/>
  <c r="AI443" i="1"/>
  <c r="AI422" i="1"/>
  <c r="AI403" i="1"/>
  <c r="AI377" i="1"/>
  <c r="AI325" i="1"/>
  <c r="AI317" i="1"/>
  <c r="AI190" i="1"/>
  <c r="AI183" i="1"/>
  <c r="AI171" i="1"/>
  <c r="AI118" i="1"/>
  <c r="AJ80" i="1"/>
  <c r="AI59" i="1"/>
  <c r="AI25" i="1"/>
  <c r="AI121" i="1"/>
  <c r="AI124" i="1"/>
  <c r="AI251" i="1"/>
  <c r="AJ322" i="1"/>
  <c r="AK325" i="1"/>
  <c r="AK552" i="1"/>
  <c r="AJ108" i="1"/>
  <c r="AI155" i="1"/>
  <c r="AK200" i="1"/>
  <c r="AI232" i="1"/>
  <c r="AI239" i="1"/>
  <c r="AJ242" i="1"/>
  <c r="AK245" i="1"/>
  <c r="AI270" i="1"/>
  <c r="AJ273" i="1"/>
  <c r="AJ263" i="1" s="1"/>
  <c r="AI277" i="1"/>
  <c r="AJ280" i="1"/>
  <c r="AK283" i="1"/>
  <c r="AK276" i="1" s="1"/>
  <c r="AK291" i="1"/>
  <c r="AJ317" i="1"/>
  <c r="AI335" i="1"/>
  <c r="AI340" i="1"/>
  <c r="AI350" i="1"/>
  <c r="AI358" i="1"/>
  <c r="AJ361" i="1"/>
  <c r="AK380" i="1"/>
  <c r="AJ388" i="1"/>
  <c r="AJ422" i="1"/>
  <c r="AJ440" i="1"/>
  <c r="AK531" i="1"/>
  <c r="AJ190" i="1"/>
  <c r="AK257" i="1"/>
  <c r="AI369" i="1"/>
  <c r="AI558" i="1"/>
  <c r="AI19" i="1"/>
  <c r="AJ22" i="1"/>
  <c r="AK25" i="1"/>
  <c r="AI31" i="1"/>
  <c r="AJ34" i="1"/>
  <c r="AK37" i="1"/>
  <c r="AI44" i="1"/>
  <c r="AJ47" i="1"/>
  <c r="AK50" i="1"/>
  <c r="AI56" i="1"/>
  <c r="AJ59" i="1"/>
  <c r="AK62" i="1"/>
  <c r="AI68" i="1"/>
  <c r="AJ71" i="1"/>
  <c r="AK74" i="1"/>
  <c r="AI80" i="1"/>
  <c r="AJ83" i="1"/>
  <c r="AK86" i="1"/>
  <c r="AI92" i="1"/>
  <c r="AJ95" i="1"/>
  <c r="AK98" i="1"/>
  <c r="AK108" i="1"/>
  <c r="AI115" i="1"/>
  <c r="AJ118" i="1"/>
  <c r="AK121" i="1"/>
  <c r="AK124" i="1"/>
  <c r="AK127" i="1"/>
  <c r="AI133" i="1"/>
  <c r="AJ136" i="1"/>
  <c r="AK139" i="1"/>
  <c r="AI140" i="1"/>
  <c r="AK171" i="1"/>
  <c r="AI189" i="1"/>
  <c r="AK190" i="1"/>
  <c r="AJ197" i="1"/>
  <c r="AK211" i="1"/>
  <c r="AJ220" i="1"/>
  <c r="AK223" i="1"/>
  <c r="AI297" i="1"/>
  <c r="AJ300" i="1"/>
  <c r="AK303" i="1"/>
  <c r="AJ364" i="1"/>
  <c r="AI374" i="1"/>
  <c r="AJ377" i="1"/>
  <c r="AK415" i="1"/>
  <c r="AI430" i="1"/>
  <c r="AK436" i="1"/>
  <c r="AK429" i="1" s="1"/>
  <c r="AI530" i="1"/>
  <c r="AJ586" i="1"/>
  <c r="AJ254" i="1"/>
  <c r="AK264" i="1"/>
  <c r="AI314" i="1"/>
  <c r="AK659" i="1"/>
  <c r="AJ711" i="1"/>
  <c r="AJ740" i="1"/>
  <c r="AJ148" i="1"/>
  <c r="AK155" i="1"/>
  <c r="AJ164" i="1"/>
  <c r="AI177" i="1"/>
  <c r="AJ180" i="1"/>
  <c r="AK183" i="1"/>
  <c r="AJ200" i="1"/>
  <c r="AI217" i="1"/>
  <c r="AI229" i="1"/>
  <c r="AK306" i="1"/>
  <c r="AJ330" i="1"/>
  <c r="AI393" i="1"/>
  <c r="AK403" i="1"/>
  <c r="AK387" i="1" s="1"/>
  <c r="AJ429" i="1"/>
  <c r="AI505" i="1"/>
  <c r="AJ541" i="1"/>
  <c r="AJ415" i="1"/>
  <c r="AJ452" i="1"/>
  <c r="AJ457" i="1"/>
  <c r="AJ469" i="1"/>
  <c r="AJ509" i="1"/>
  <c r="AJ531" i="1"/>
  <c r="AJ549" i="1"/>
  <c r="AJ561" i="1"/>
  <c r="AJ822" i="1"/>
  <c r="AK477" i="1"/>
  <c r="AI487" i="1"/>
  <c r="AK488" i="1"/>
  <c r="AJ493" i="1"/>
  <c r="AJ500" i="1"/>
  <c r="AK544" i="1"/>
  <c r="AI575" i="1"/>
  <c r="AJ578" i="1"/>
  <c r="AI599" i="1"/>
  <c r="AI611" i="1"/>
  <c r="AK460" i="1"/>
  <c r="AI466" i="1"/>
  <c r="AK472" i="1"/>
  <c r="AK504" i="1"/>
  <c r="AK515" i="1"/>
  <c r="AI521" i="1"/>
  <c r="AK536" i="1"/>
  <c r="AI452" i="1"/>
  <c r="AI457" i="1"/>
  <c r="AJ460" i="1"/>
  <c r="AK463" i="1"/>
  <c r="AI469" i="1"/>
  <c r="AJ472" i="1"/>
  <c r="AJ477" i="1"/>
  <c r="AK480" i="1"/>
  <c r="AK483" i="1"/>
  <c r="AJ488" i="1"/>
  <c r="AI493" i="1"/>
  <c r="AK494" i="1"/>
  <c r="AK499" i="1"/>
  <c r="AI500" i="1"/>
  <c r="AJ504" i="1"/>
  <c r="AI509" i="1"/>
  <c r="AK510" i="1"/>
  <c r="AJ515" i="1"/>
  <c r="AK518" i="1"/>
  <c r="AJ536" i="1"/>
  <c r="AI541" i="1"/>
  <c r="AK625" i="1"/>
  <c r="AK636" i="1"/>
  <c r="AI650" i="1"/>
  <c r="AJ653" i="1"/>
  <c r="AK656" i="1"/>
  <c r="AJ671" i="1"/>
  <c r="AK674" i="1"/>
  <c r="AK684" i="1"/>
  <c r="AJ759" i="1"/>
  <c r="AK590" i="1"/>
  <c r="AK605" i="1"/>
  <c r="AJ622" i="1"/>
  <c r="AJ633" i="1"/>
  <c r="AI668" i="1"/>
  <c r="AK677" i="1"/>
  <c r="AI747" i="1"/>
  <c r="AK753" i="1"/>
  <c r="AJ769" i="1"/>
  <c r="AJ812" i="1"/>
  <c r="AK581" i="1"/>
  <c r="AI591" i="1"/>
  <c r="AJ602" i="1"/>
  <c r="AI619" i="1"/>
  <c r="AI615" i="1" s="1"/>
  <c r="AJ644" i="1"/>
  <c r="AI727" i="1"/>
  <c r="AI737" i="1"/>
  <c r="AJ750" i="1"/>
  <c r="AK585" i="1"/>
  <c r="AI586" i="1"/>
  <c r="AI633" i="1"/>
  <c r="AI684" i="1"/>
  <c r="AI695" i="1"/>
  <c r="AJ698" i="1"/>
  <c r="AK701" i="1"/>
  <c r="AK769" i="1"/>
  <c r="AI779" i="1"/>
  <c r="AJ782" i="1"/>
  <c r="AK785" i="1"/>
  <c r="AI817" i="1"/>
  <c r="AK687" i="1"/>
  <c r="AI759" i="1"/>
  <c r="AI769" i="1"/>
  <c r="AK790" i="1"/>
  <c r="AI812" i="1"/>
  <c r="AI822" i="1"/>
  <c r="AD617" i="1"/>
  <c r="AD616" i="1" s="1"/>
  <c r="AG616" i="1" s="1"/>
  <c r="AM616" i="1" s="1"/>
  <c r="AE617" i="1"/>
  <c r="AE616" i="1" s="1"/>
  <c r="AH616" i="1" s="1"/>
  <c r="AN616" i="1" s="1"/>
  <c r="AC617" i="1"/>
  <c r="AC616" i="1" s="1"/>
  <c r="AF616" i="1" s="1"/>
  <c r="AL616" i="1" s="1"/>
  <c r="AF618" i="1"/>
  <c r="AL618" i="1" s="1"/>
  <c r="AG618" i="1"/>
  <c r="AM618" i="1" s="1"/>
  <c r="AH618" i="1"/>
  <c r="AN618" i="1" s="1"/>
  <c r="AH617" i="1" l="1"/>
  <c r="AN617" i="1" s="1"/>
  <c r="AI694" i="1"/>
  <c r="AI387" i="1"/>
  <c r="AI207" i="1"/>
  <c r="AK664" i="1"/>
  <c r="AJ207" i="1"/>
  <c r="AI408" i="1"/>
  <c r="AF617" i="1"/>
  <c r="AL617" i="1" s="1"/>
  <c r="AI40" i="1"/>
  <c r="AI235" i="1"/>
  <c r="AK615" i="1"/>
  <c r="AK18" i="1"/>
  <c r="AI263" i="1"/>
  <c r="AJ18" i="1"/>
  <c r="AK334" i="1"/>
  <c r="AI439" i="1"/>
  <c r="AI290" i="1"/>
  <c r="AJ694" i="1"/>
  <c r="AJ514" i="1"/>
  <c r="AJ530" i="1"/>
  <c r="AI504" i="1"/>
  <c r="AK694" i="1"/>
  <c r="AJ595" i="1"/>
  <c r="AI664" i="1"/>
  <c r="AJ615" i="1"/>
  <c r="AK595" i="1"/>
  <c r="AI644" i="1"/>
  <c r="AK632" i="1"/>
  <c r="AI595" i="1"/>
  <c r="AK540" i="1"/>
  <c r="AK509" i="1"/>
  <c r="AI451" i="1"/>
  <c r="AI514" i="1"/>
  <c r="AI429" i="1"/>
  <c r="AI139" i="1"/>
  <c r="AI107" i="1"/>
  <c r="AJ167" i="1"/>
  <c r="AJ334" i="1"/>
  <c r="AJ290" i="1"/>
  <c r="AI276" i="1"/>
  <c r="AJ235" i="1"/>
  <c r="AI540" i="1"/>
  <c r="AJ487" i="1"/>
  <c r="AK263" i="1"/>
  <c r="AK493" i="1"/>
  <c r="AK451" i="1"/>
  <c r="AK548" i="1"/>
  <c r="AJ499" i="1"/>
  <c r="AK487" i="1"/>
  <c r="AJ540" i="1"/>
  <c r="AJ329" i="1"/>
  <c r="AI167" i="1"/>
  <c r="AJ585" i="1"/>
  <c r="AK408" i="1"/>
  <c r="AK107" i="1"/>
  <c r="AJ439" i="1"/>
  <c r="AJ387" i="1"/>
  <c r="AJ107" i="1"/>
  <c r="AJ139" i="1"/>
  <c r="AI683" i="1"/>
  <c r="AK683" i="1"/>
  <c r="AI499" i="1"/>
  <c r="AJ548" i="1"/>
  <c r="AJ451" i="1"/>
  <c r="AJ40" i="1"/>
  <c r="AI632" i="1"/>
  <c r="AI585" i="1"/>
  <c r="AI590" i="1"/>
  <c r="AJ632" i="1"/>
  <c r="AJ664" i="1"/>
  <c r="AJ643" i="1" s="1"/>
  <c r="AK644" i="1"/>
  <c r="AK514" i="1"/>
  <c r="AJ408" i="1"/>
  <c r="AJ155" i="1"/>
  <c r="AI368" i="1"/>
  <c r="AK207" i="1"/>
  <c r="AK189" i="1"/>
  <c r="AK167" i="1"/>
  <c r="AI18" i="1"/>
  <c r="AJ189" i="1"/>
  <c r="AK530" i="1"/>
  <c r="AK368" i="1"/>
  <c r="AI334" i="1"/>
  <c r="AK290" i="1"/>
  <c r="AJ276" i="1"/>
  <c r="AK235" i="1"/>
  <c r="AK40" i="1"/>
  <c r="AJ368" i="1"/>
  <c r="AG617" i="1"/>
  <c r="AM617" i="1" s="1"/>
  <c r="AC158" i="1"/>
  <c r="AE829" i="1"/>
  <c r="AD829" i="1"/>
  <c r="AI407" i="1" l="1"/>
  <c r="AJ492" i="1"/>
  <c r="AK17" i="1"/>
  <c r="AI17" i="1"/>
  <c r="AI643" i="1"/>
  <c r="AK206" i="1"/>
  <c r="AK407" i="1"/>
  <c r="AK492" i="1"/>
  <c r="AI206" i="1"/>
  <c r="AJ206" i="1"/>
  <c r="AK643" i="1"/>
  <c r="AJ407" i="1"/>
  <c r="AI492" i="1"/>
  <c r="AJ17" i="1"/>
  <c r="AC829" i="1"/>
  <c r="AJ16" i="1" l="1"/>
  <c r="AI16" i="1"/>
  <c r="AK16" i="1"/>
  <c r="AF822" i="1"/>
  <c r="AL822" i="1" s="1"/>
  <c r="AH823" i="1"/>
  <c r="AN823" i="1" s="1"/>
  <c r="AF824" i="1"/>
  <c r="AL824" i="1" s="1"/>
  <c r="AG824" i="1"/>
  <c r="AM824" i="1" s="1"/>
  <c r="AH824" i="1"/>
  <c r="AN824" i="1" s="1"/>
  <c r="AD823" i="1"/>
  <c r="AD822" i="1" s="1"/>
  <c r="AG822" i="1" s="1"/>
  <c r="AM822" i="1" s="1"/>
  <c r="AE823" i="1"/>
  <c r="AE822" i="1" s="1"/>
  <c r="AH822" i="1" s="1"/>
  <c r="AN822" i="1" s="1"/>
  <c r="AC823" i="1"/>
  <c r="AC822" i="1" s="1"/>
  <c r="AF768" i="1"/>
  <c r="AL768" i="1" s="1"/>
  <c r="AG768" i="1"/>
  <c r="AM768" i="1" s="1"/>
  <c r="AH768" i="1"/>
  <c r="AN768" i="1" s="1"/>
  <c r="AD767" i="1"/>
  <c r="AD766" i="1" s="1"/>
  <c r="AG766" i="1" s="1"/>
  <c r="AM766" i="1" s="1"/>
  <c r="AE767" i="1"/>
  <c r="AE766" i="1" s="1"/>
  <c r="AH766" i="1" s="1"/>
  <c r="AN766" i="1" s="1"/>
  <c r="AC767" i="1"/>
  <c r="AC766" i="1" s="1"/>
  <c r="AF766" i="1" s="1"/>
  <c r="AL766" i="1" s="1"/>
  <c r="AD640" i="1"/>
  <c r="AD639" i="1" s="1"/>
  <c r="AG639" i="1" s="1"/>
  <c r="AM639" i="1" s="1"/>
  <c r="AE640" i="1"/>
  <c r="AE639" i="1" s="1"/>
  <c r="AH639" i="1" s="1"/>
  <c r="AN639" i="1" s="1"/>
  <c r="AC640" i="1"/>
  <c r="AC639" i="1" s="1"/>
  <c r="AF639" i="1" s="1"/>
  <c r="AL639" i="1" s="1"/>
  <c r="AF640" i="1"/>
  <c r="AL640" i="1" s="1"/>
  <c r="AF641" i="1"/>
  <c r="AL641" i="1" s="1"/>
  <c r="AG641" i="1"/>
  <c r="AM641" i="1" s="1"/>
  <c r="AH641" i="1"/>
  <c r="AN641" i="1" s="1"/>
  <c r="AF580" i="1"/>
  <c r="AL580" i="1" s="1"/>
  <c r="AG580" i="1"/>
  <c r="AM580" i="1" s="1"/>
  <c r="AH580" i="1"/>
  <c r="AN580" i="1" s="1"/>
  <c r="AD579" i="1"/>
  <c r="AD578" i="1" s="1"/>
  <c r="AG578" i="1" s="1"/>
  <c r="AM578" i="1" s="1"/>
  <c r="AE579" i="1"/>
  <c r="AE578" i="1" s="1"/>
  <c r="AH578" i="1" s="1"/>
  <c r="AN578" i="1" s="1"/>
  <c r="AC579" i="1"/>
  <c r="AC578" i="1" s="1"/>
  <c r="AF578" i="1" s="1"/>
  <c r="AL578" i="1" s="1"/>
  <c r="AF583" i="1"/>
  <c r="AL583" i="1" s="1"/>
  <c r="AG583" i="1"/>
  <c r="AM583" i="1" s="1"/>
  <c r="AH583" i="1"/>
  <c r="AN583" i="1" s="1"/>
  <c r="AD582" i="1"/>
  <c r="AD581" i="1" s="1"/>
  <c r="AG581" i="1" s="1"/>
  <c r="AM581" i="1" s="1"/>
  <c r="AE582" i="1"/>
  <c r="AE581" i="1" s="1"/>
  <c r="AH581" i="1" s="1"/>
  <c r="AN581" i="1" s="1"/>
  <c r="AC582" i="1"/>
  <c r="AF582" i="1" s="1"/>
  <c r="AL582" i="1" s="1"/>
  <c r="AC581" i="1"/>
  <c r="AF581" i="1" s="1"/>
  <c r="AL581" i="1" s="1"/>
  <c r="AF577" i="1"/>
  <c r="AL577" i="1" s="1"/>
  <c r="AG577" i="1"/>
  <c r="AM577" i="1" s="1"/>
  <c r="AH577" i="1"/>
  <c r="AN577" i="1" s="1"/>
  <c r="AD576" i="1"/>
  <c r="AD575" i="1" s="1"/>
  <c r="AG575" i="1" s="1"/>
  <c r="AM575" i="1" s="1"/>
  <c r="AE576" i="1"/>
  <c r="AE575" i="1" s="1"/>
  <c r="AH575" i="1" s="1"/>
  <c r="AN575" i="1" s="1"/>
  <c r="AC576" i="1"/>
  <c r="AF576" i="1" s="1"/>
  <c r="AL576" i="1" s="1"/>
  <c r="AC575" i="1"/>
  <c r="AF575" i="1" s="1"/>
  <c r="AL575" i="1" s="1"/>
  <c r="AF571" i="1"/>
  <c r="AL571" i="1" s="1"/>
  <c r="AG571" i="1"/>
  <c r="AM571" i="1" s="1"/>
  <c r="AH571" i="1"/>
  <c r="AN571" i="1" s="1"/>
  <c r="AD569" i="1"/>
  <c r="AD568" i="1" s="1"/>
  <c r="AG568" i="1" s="1"/>
  <c r="AM568" i="1" s="1"/>
  <c r="AE569" i="1"/>
  <c r="AE568" i="1" s="1"/>
  <c r="AH568" i="1" s="1"/>
  <c r="AN568" i="1" s="1"/>
  <c r="AC569" i="1"/>
  <c r="AF569" i="1" s="1"/>
  <c r="AL569" i="1" s="1"/>
  <c r="AC568" i="1"/>
  <c r="AF568" i="1" s="1"/>
  <c r="AL568" i="1" s="1"/>
  <c r="AF485" i="1"/>
  <c r="AL485" i="1" s="1"/>
  <c r="AG485" i="1"/>
  <c r="AM485" i="1" s="1"/>
  <c r="AH485" i="1"/>
  <c r="AN485" i="1" s="1"/>
  <c r="AD484" i="1"/>
  <c r="AD483" i="1" s="1"/>
  <c r="AG483" i="1" s="1"/>
  <c r="AM483" i="1" s="1"/>
  <c r="AE484" i="1"/>
  <c r="AE483" i="1" s="1"/>
  <c r="AH483" i="1" s="1"/>
  <c r="AN483" i="1" s="1"/>
  <c r="AC484" i="1"/>
  <c r="AC483" i="1" s="1"/>
  <c r="AF483" i="1" s="1"/>
  <c r="AL483" i="1" s="1"/>
  <c r="AC482" i="1"/>
  <c r="AF432" i="1"/>
  <c r="AL432" i="1" s="1"/>
  <c r="AG432" i="1"/>
  <c r="AM432" i="1" s="1"/>
  <c r="AH432" i="1"/>
  <c r="AN432" i="1" s="1"/>
  <c r="AD431" i="1"/>
  <c r="AD430" i="1" s="1"/>
  <c r="AG430" i="1" s="1"/>
  <c r="AM430" i="1" s="1"/>
  <c r="AE431" i="1"/>
  <c r="AE430" i="1" s="1"/>
  <c r="AH430" i="1" s="1"/>
  <c r="AN430" i="1" s="1"/>
  <c r="AC431" i="1"/>
  <c r="AC430" i="1" s="1"/>
  <c r="AF430" i="1" s="1"/>
  <c r="AL430" i="1" s="1"/>
  <c r="AF371" i="1"/>
  <c r="AL371" i="1" s="1"/>
  <c r="AG371" i="1"/>
  <c r="AM371" i="1" s="1"/>
  <c r="AH371" i="1"/>
  <c r="AN371" i="1" s="1"/>
  <c r="AF373" i="1"/>
  <c r="AL373" i="1" s="1"/>
  <c r="AG373" i="1"/>
  <c r="AM373" i="1" s="1"/>
  <c r="AH373" i="1"/>
  <c r="AN373" i="1" s="1"/>
  <c r="AD372" i="1"/>
  <c r="AG372" i="1" s="1"/>
  <c r="AM372" i="1" s="1"/>
  <c r="AE372" i="1"/>
  <c r="AH372" i="1" s="1"/>
  <c r="AN372" i="1" s="1"/>
  <c r="AD370" i="1"/>
  <c r="AD369" i="1" s="1"/>
  <c r="AG369" i="1" s="1"/>
  <c r="AM369" i="1" s="1"/>
  <c r="AE370" i="1"/>
  <c r="AC372" i="1"/>
  <c r="AF372" i="1" s="1"/>
  <c r="AL372" i="1" s="1"/>
  <c r="AC370" i="1"/>
  <c r="AF370" i="1" s="1"/>
  <c r="AL370" i="1" s="1"/>
  <c r="AC363" i="1"/>
  <c r="AF319" i="1"/>
  <c r="AL319" i="1" s="1"/>
  <c r="AG319" i="1"/>
  <c r="AM319" i="1" s="1"/>
  <c r="AH319" i="1"/>
  <c r="AN319" i="1" s="1"/>
  <c r="AD318" i="1"/>
  <c r="AG318" i="1" s="1"/>
  <c r="AM318" i="1" s="1"/>
  <c r="AE318" i="1"/>
  <c r="AH318" i="1" s="1"/>
  <c r="AN318" i="1" s="1"/>
  <c r="AC318" i="1"/>
  <c r="AF318" i="1" s="1"/>
  <c r="AL318" i="1" s="1"/>
  <c r="AF302" i="1"/>
  <c r="AL302" i="1" s="1"/>
  <c r="AG302" i="1"/>
  <c r="AM302" i="1" s="1"/>
  <c r="AH302" i="1"/>
  <c r="AN302" i="1" s="1"/>
  <c r="AD301" i="1"/>
  <c r="AD300" i="1" s="1"/>
  <c r="AG300" i="1" s="1"/>
  <c r="AM300" i="1" s="1"/>
  <c r="AE301" i="1"/>
  <c r="AE300" i="1" s="1"/>
  <c r="AH300" i="1" s="1"/>
  <c r="AN300" i="1" s="1"/>
  <c r="AC301" i="1"/>
  <c r="AC300" i="1" s="1"/>
  <c r="AF300" i="1" s="1"/>
  <c r="AL300" i="1" s="1"/>
  <c r="AF296" i="1"/>
  <c r="AL296" i="1" s="1"/>
  <c r="AG296" i="1"/>
  <c r="AM296" i="1" s="1"/>
  <c r="AH296" i="1"/>
  <c r="AN296" i="1" s="1"/>
  <c r="AD295" i="1"/>
  <c r="AD294" i="1" s="1"/>
  <c r="AG294" i="1" s="1"/>
  <c r="AM294" i="1" s="1"/>
  <c r="AE295" i="1"/>
  <c r="AE294" i="1" s="1"/>
  <c r="AH294" i="1" s="1"/>
  <c r="AN294" i="1" s="1"/>
  <c r="AC295" i="1"/>
  <c r="AC294" i="1" s="1"/>
  <c r="AF294" i="1" s="1"/>
  <c r="AL294" i="1" s="1"/>
  <c r="AC231" i="1"/>
  <c r="AF196" i="1"/>
  <c r="AL196" i="1" s="1"/>
  <c r="AG196" i="1"/>
  <c r="AM196" i="1" s="1"/>
  <c r="AH196" i="1"/>
  <c r="AN196" i="1" s="1"/>
  <c r="AD195" i="1"/>
  <c r="AG195" i="1" s="1"/>
  <c r="AM195" i="1" s="1"/>
  <c r="AE195" i="1"/>
  <c r="AH195" i="1" s="1"/>
  <c r="AN195" i="1" s="1"/>
  <c r="AC195" i="1"/>
  <c r="AF195" i="1" s="1"/>
  <c r="AL195" i="1" s="1"/>
  <c r="AC170" i="1"/>
  <c r="AC126" i="1"/>
  <c r="AC123" i="1"/>
  <c r="AF70" i="1"/>
  <c r="AL70" i="1" s="1"/>
  <c r="AG70" i="1"/>
  <c r="AM70" i="1" s="1"/>
  <c r="AH70" i="1"/>
  <c r="AN70" i="1" s="1"/>
  <c r="AD69" i="1"/>
  <c r="AD68" i="1" s="1"/>
  <c r="AG68" i="1" s="1"/>
  <c r="AM68" i="1" s="1"/>
  <c r="AE69" i="1"/>
  <c r="AE68" i="1" s="1"/>
  <c r="AH68" i="1" s="1"/>
  <c r="AN68" i="1" s="1"/>
  <c r="AC69" i="1"/>
  <c r="AC68" i="1" s="1"/>
  <c r="AF68" i="1" s="1"/>
  <c r="AL68" i="1" s="1"/>
  <c r="AF27" i="1"/>
  <c r="AL27" i="1" s="1"/>
  <c r="AG27" i="1"/>
  <c r="AM27" i="1" s="1"/>
  <c r="AH27" i="1"/>
  <c r="AN27" i="1" s="1"/>
  <c r="AD26" i="1"/>
  <c r="AD25" i="1" s="1"/>
  <c r="AG25" i="1" s="1"/>
  <c r="AM25" i="1" s="1"/>
  <c r="AE26" i="1"/>
  <c r="AE25" i="1" s="1"/>
  <c r="AH25" i="1" s="1"/>
  <c r="AN25" i="1" s="1"/>
  <c r="AC26" i="1"/>
  <c r="AC25" i="1" s="1"/>
  <c r="AF25" i="1" s="1"/>
  <c r="AL25" i="1" s="1"/>
  <c r="AG823" i="1" l="1"/>
  <c r="AM823" i="1" s="1"/>
  <c r="AF823" i="1"/>
  <c r="AL823" i="1" s="1"/>
  <c r="AE369" i="1"/>
  <c r="AH369" i="1" s="1"/>
  <c r="AN369" i="1" s="1"/>
  <c r="AI827" i="1"/>
  <c r="AK827" i="1"/>
  <c r="AJ827" i="1"/>
  <c r="AF69" i="1"/>
  <c r="AL69" i="1" s="1"/>
  <c r="AH295" i="1"/>
  <c r="AN295" i="1" s="1"/>
  <c r="AG431" i="1"/>
  <c r="AM431" i="1" s="1"/>
  <c r="AG582" i="1"/>
  <c r="AM582" i="1" s="1"/>
  <c r="AG579" i="1"/>
  <c r="AM579" i="1" s="1"/>
  <c r="AF767" i="1"/>
  <c r="AL767" i="1" s="1"/>
  <c r="AF295" i="1"/>
  <c r="AL295" i="1" s="1"/>
  <c r="AH370" i="1"/>
  <c r="AN370" i="1" s="1"/>
  <c r="AF431" i="1"/>
  <c r="AL431" i="1" s="1"/>
  <c r="AG576" i="1"/>
  <c r="AM576" i="1" s="1"/>
  <c r="AF579" i="1"/>
  <c r="AL579" i="1" s="1"/>
  <c r="AH26" i="1"/>
  <c r="AN26" i="1" s="1"/>
  <c r="AF301" i="1"/>
  <c r="AL301" i="1" s="1"/>
  <c r="AG370" i="1"/>
  <c r="AM370" i="1" s="1"/>
  <c r="AH484" i="1"/>
  <c r="AN484" i="1" s="1"/>
  <c r="AH767" i="1"/>
  <c r="AN767" i="1" s="1"/>
  <c r="AF26" i="1"/>
  <c r="AL26" i="1" s="1"/>
  <c r="AH69" i="1"/>
  <c r="AN69" i="1" s="1"/>
  <c r="AF484" i="1"/>
  <c r="AL484" i="1" s="1"/>
  <c r="AH582" i="1"/>
  <c r="AN582" i="1" s="1"/>
  <c r="AH579" i="1"/>
  <c r="AN579" i="1" s="1"/>
  <c r="AG767" i="1"/>
  <c r="AM767" i="1" s="1"/>
  <c r="AH640" i="1"/>
  <c r="AN640" i="1" s="1"/>
  <c r="AG640" i="1"/>
  <c r="AM640" i="1" s="1"/>
  <c r="AG26" i="1"/>
  <c r="AM26" i="1" s="1"/>
  <c r="AG69" i="1"/>
  <c r="AM69" i="1" s="1"/>
  <c r="AG295" i="1"/>
  <c r="AM295" i="1" s="1"/>
  <c r="AH301" i="1"/>
  <c r="AN301" i="1" s="1"/>
  <c r="AG484" i="1"/>
  <c r="AM484" i="1" s="1"/>
  <c r="AH569" i="1"/>
  <c r="AN569" i="1" s="1"/>
  <c r="AG301" i="1"/>
  <c r="AM301" i="1" s="1"/>
  <c r="AG569" i="1"/>
  <c r="AM569" i="1" s="1"/>
  <c r="AH576" i="1"/>
  <c r="AN576" i="1" s="1"/>
  <c r="AH431" i="1"/>
  <c r="AN431" i="1" s="1"/>
  <c r="AC369" i="1"/>
  <c r="AF369" i="1" s="1"/>
  <c r="AL369" i="1" s="1"/>
  <c r="Z526" i="1"/>
  <c r="AF526" i="1" s="1"/>
  <c r="AL526" i="1" s="1"/>
  <c r="AA526" i="1"/>
  <c r="AG526" i="1" s="1"/>
  <c r="AM526" i="1" s="1"/>
  <c r="AB526" i="1"/>
  <c r="AH526" i="1" s="1"/>
  <c r="AN526" i="1" s="1"/>
  <c r="AA149" i="1" l="1"/>
  <c r="AG149" i="1" s="1"/>
  <c r="AM149" i="1" s="1"/>
  <c r="AB149" i="1"/>
  <c r="AH149" i="1" s="1"/>
  <c r="AN149" i="1" s="1"/>
  <c r="Z150" i="1"/>
  <c r="AF150" i="1" s="1"/>
  <c r="AL150" i="1" s="1"/>
  <c r="AA150" i="1"/>
  <c r="AG150" i="1" s="1"/>
  <c r="AM150" i="1" s="1"/>
  <c r="AB150" i="1"/>
  <c r="AH150" i="1" s="1"/>
  <c r="AN150" i="1" s="1"/>
  <c r="AE820" i="1"/>
  <c r="AD820" i="1"/>
  <c r="AC820" i="1"/>
  <c r="AE818" i="1"/>
  <c r="AE817" i="1" s="1"/>
  <c r="AD818" i="1"/>
  <c r="AD817" i="1" s="1"/>
  <c r="AC818" i="1"/>
  <c r="AC817" i="1"/>
  <c r="AE815" i="1"/>
  <c r="AE812" i="1" s="1"/>
  <c r="AD815" i="1"/>
  <c r="AC815" i="1"/>
  <c r="AE813" i="1"/>
  <c r="AD813" i="1"/>
  <c r="AC813" i="1"/>
  <c r="AE810" i="1"/>
  <c r="AE809" i="1" s="1"/>
  <c r="AD810" i="1"/>
  <c r="AC810" i="1"/>
  <c r="AC809" i="1" s="1"/>
  <c r="AE807" i="1"/>
  <c r="AD807" i="1"/>
  <c r="AD804" i="1" s="1"/>
  <c r="AC807" i="1"/>
  <c r="AE805" i="1"/>
  <c r="AE804" i="1" s="1"/>
  <c r="AD805" i="1"/>
  <c r="AC805" i="1"/>
  <c r="AE801" i="1"/>
  <c r="AD801" i="1"/>
  <c r="AC801" i="1"/>
  <c r="AE799" i="1"/>
  <c r="AD799" i="1"/>
  <c r="AC799" i="1"/>
  <c r="AD798" i="1"/>
  <c r="AE796" i="1"/>
  <c r="AD796" i="1"/>
  <c r="AC796" i="1"/>
  <c r="AE794" i="1"/>
  <c r="AE793" i="1" s="1"/>
  <c r="AD794" i="1"/>
  <c r="AD793" i="1" s="1"/>
  <c r="AC794" i="1"/>
  <c r="AE791" i="1"/>
  <c r="AE790" i="1" s="1"/>
  <c r="AD791" i="1"/>
  <c r="AC791" i="1"/>
  <c r="AD790" i="1"/>
  <c r="AE788" i="1"/>
  <c r="AD788" i="1"/>
  <c r="AC788" i="1"/>
  <c r="AE786" i="1"/>
  <c r="AE785" i="1" s="1"/>
  <c r="AD786" i="1"/>
  <c r="AC786" i="1"/>
  <c r="AE783" i="1"/>
  <c r="AD783" i="1"/>
  <c r="AC783" i="1"/>
  <c r="AC782" i="1" s="1"/>
  <c r="AE780" i="1"/>
  <c r="AE779" i="1" s="1"/>
  <c r="AD780" i="1"/>
  <c r="AD779" i="1" s="1"/>
  <c r="AC780" i="1"/>
  <c r="AC779" i="1" s="1"/>
  <c r="AE777" i="1"/>
  <c r="AE776" i="1" s="1"/>
  <c r="AD777" i="1"/>
  <c r="AC777" i="1"/>
  <c r="AD776" i="1"/>
  <c r="AE774" i="1"/>
  <c r="AD774" i="1"/>
  <c r="AC774" i="1"/>
  <c r="AE772" i="1"/>
  <c r="AD772" i="1"/>
  <c r="AC772" i="1"/>
  <c r="AE770" i="1"/>
  <c r="AD770" i="1"/>
  <c r="AC770" i="1"/>
  <c r="AE764" i="1"/>
  <c r="AD764" i="1"/>
  <c r="AC764" i="1"/>
  <c r="AE762" i="1"/>
  <c r="AD762" i="1"/>
  <c r="AC762" i="1"/>
  <c r="AE760" i="1"/>
  <c r="AD760" i="1"/>
  <c r="AC760" i="1"/>
  <c r="AE757" i="1"/>
  <c r="AE756" i="1" s="1"/>
  <c r="AD757" i="1"/>
  <c r="AD756" i="1" s="1"/>
  <c r="AC757" i="1"/>
  <c r="AC756" i="1" s="1"/>
  <c r="AE754" i="1"/>
  <c r="AE753" i="1" s="1"/>
  <c r="AD754" i="1"/>
  <c r="AD753" i="1" s="1"/>
  <c r="AC754" i="1"/>
  <c r="AE751" i="1"/>
  <c r="AE750" i="1" s="1"/>
  <c r="AD751" i="1"/>
  <c r="AC751" i="1"/>
  <c r="AC750" i="1" s="1"/>
  <c r="AE748" i="1"/>
  <c r="AD748" i="1"/>
  <c r="AD747" i="1" s="1"/>
  <c r="AC748" i="1"/>
  <c r="AE745" i="1"/>
  <c r="AD745" i="1"/>
  <c r="AC745" i="1"/>
  <c r="AE743" i="1"/>
  <c r="AD743" i="1"/>
  <c r="AC743" i="1"/>
  <c r="AE741" i="1"/>
  <c r="AD741" i="1"/>
  <c r="AC741" i="1"/>
  <c r="AE738" i="1"/>
  <c r="AE737" i="1" s="1"/>
  <c r="AD738" i="1"/>
  <c r="AC738" i="1"/>
  <c r="AC737" i="1" s="1"/>
  <c r="AE735" i="1"/>
  <c r="AD735" i="1"/>
  <c r="AD734" i="1" s="1"/>
  <c r="AC735" i="1"/>
  <c r="AE732" i="1"/>
  <c r="AD732" i="1"/>
  <c r="AC732" i="1"/>
  <c r="AE730" i="1"/>
  <c r="AD730" i="1"/>
  <c r="AC730" i="1"/>
  <c r="AE728" i="1"/>
  <c r="AD728" i="1"/>
  <c r="AC728" i="1"/>
  <c r="AE725" i="1"/>
  <c r="AD725" i="1"/>
  <c r="AD724" i="1" s="1"/>
  <c r="AC725" i="1"/>
  <c r="AE720" i="1"/>
  <c r="AD720" i="1"/>
  <c r="AD717" i="1" s="1"/>
  <c r="AC720" i="1"/>
  <c r="AE718" i="1"/>
  <c r="AD718" i="1"/>
  <c r="AC718" i="1"/>
  <c r="AE717" i="1"/>
  <c r="AE714" i="1"/>
  <c r="AD714" i="1"/>
  <c r="AD711" i="1" s="1"/>
  <c r="AC714" i="1"/>
  <c r="AE711" i="1"/>
  <c r="AE708" i="1"/>
  <c r="AD708" i="1"/>
  <c r="AC708" i="1"/>
  <c r="AE706" i="1"/>
  <c r="AD706" i="1"/>
  <c r="AC706" i="1"/>
  <c r="AE704" i="1"/>
  <c r="AD704" i="1"/>
  <c r="AC704" i="1"/>
  <c r="AE702" i="1"/>
  <c r="AD702" i="1"/>
  <c r="AD701" i="1" s="1"/>
  <c r="AC702" i="1"/>
  <c r="AE699" i="1"/>
  <c r="AE698" i="1" s="1"/>
  <c r="AD699" i="1"/>
  <c r="AC699" i="1"/>
  <c r="AC698" i="1" s="1"/>
  <c r="AE696" i="1"/>
  <c r="AE695" i="1" s="1"/>
  <c r="AD696" i="1"/>
  <c r="AC696" i="1"/>
  <c r="AC695" i="1" s="1"/>
  <c r="AE690" i="1"/>
  <c r="AD690" i="1"/>
  <c r="AC690" i="1"/>
  <c r="AE688" i="1"/>
  <c r="AD688" i="1"/>
  <c r="AC688" i="1"/>
  <c r="AC687" i="1" s="1"/>
  <c r="AE685" i="1"/>
  <c r="AE684" i="1" s="1"/>
  <c r="AD685" i="1"/>
  <c r="AD684" i="1" s="1"/>
  <c r="AC685" i="1"/>
  <c r="AE680" i="1"/>
  <c r="AD680" i="1"/>
  <c r="AC680" i="1"/>
  <c r="AE678" i="1"/>
  <c r="AD678" i="1"/>
  <c r="AC678" i="1"/>
  <c r="AC677" i="1" s="1"/>
  <c r="AE675" i="1"/>
  <c r="AE674" i="1" s="1"/>
  <c r="AD675" i="1"/>
  <c r="AC675" i="1"/>
  <c r="AE672" i="1"/>
  <c r="AD672" i="1"/>
  <c r="AD671" i="1" s="1"/>
  <c r="AC672" i="1"/>
  <c r="AE669" i="1"/>
  <c r="AD669" i="1"/>
  <c r="AD668" i="1" s="1"/>
  <c r="AC669" i="1"/>
  <c r="AC668" i="1" s="1"/>
  <c r="AC666" i="1"/>
  <c r="AE665" i="1"/>
  <c r="AD665" i="1"/>
  <c r="AE662" i="1"/>
  <c r="AD662" i="1"/>
  <c r="AC662" i="1"/>
  <c r="AE660" i="1"/>
  <c r="AD660" i="1"/>
  <c r="AC660" i="1"/>
  <c r="AC659" i="1" s="1"/>
  <c r="AE657" i="1"/>
  <c r="AE656" i="1" s="1"/>
  <c r="AD657" i="1"/>
  <c r="AC657" i="1"/>
  <c r="AE654" i="1"/>
  <c r="AD654" i="1"/>
  <c r="AD653" i="1" s="1"/>
  <c r="AC654" i="1"/>
  <c r="AE651" i="1"/>
  <c r="AD651" i="1"/>
  <c r="AD650" i="1" s="1"/>
  <c r="AC651" i="1"/>
  <c r="AC650" i="1" s="1"/>
  <c r="AE648" i="1"/>
  <c r="AE647" i="1" s="1"/>
  <c r="AD648" i="1"/>
  <c r="AC648" i="1"/>
  <c r="AC647" i="1" s="1"/>
  <c r="AE645" i="1"/>
  <c r="AD645" i="1"/>
  <c r="AC645" i="1"/>
  <c r="AE637" i="1"/>
  <c r="AE636" i="1" s="1"/>
  <c r="AD637" i="1"/>
  <c r="AC637" i="1"/>
  <c r="AC636" i="1" s="1"/>
  <c r="AE634" i="1"/>
  <c r="AE633" i="1" s="1"/>
  <c r="AD634" i="1"/>
  <c r="AD633" i="1" s="1"/>
  <c r="AC634" i="1"/>
  <c r="AE626" i="1"/>
  <c r="AE625" i="1" s="1"/>
  <c r="AD626" i="1"/>
  <c r="AD625" i="1" s="1"/>
  <c r="AC626" i="1"/>
  <c r="AC625" i="1" s="1"/>
  <c r="AE623" i="1"/>
  <c r="AD623" i="1"/>
  <c r="AD622" i="1" s="1"/>
  <c r="AC623" i="1"/>
  <c r="AC622" i="1" s="1"/>
  <c r="AE620" i="1"/>
  <c r="AE619" i="1" s="1"/>
  <c r="AD620" i="1"/>
  <c r="AC620" i="1"/>
  <c r="AC619" i="1" s="1"/>
  <c r="AC615" i="1" s="1"/>
  <c r="AE612" i="1"/>
  <c r="AD612" i="1"/>
  <c r="AD611" i="1" s="1"/>
  <c r="AC612" i="1"/>
  <c r="AC611" i="1" s="1"/>
  <c r="AE609" i="1"/>
  <c r="AE608" i="1" s="1"/>
  <c r="AD609" i="1"/>
  <c r="AC609" i="1"/>
  <c r="AC608" i="1" s="1"/>
  <c r="AE606" i="1"/>
  <c r="AD606" i="1"/>
  <c r="AD605" i="1" s="1"/>
  <c r="AC606" i="1"/>
  <c r="AE603" i="1"/>
  <c r="AE602" i="1" s="1"/>
  <c r="AD603" i="1"/>
  <c r="AD602" i="1" s="1"/>
  <c r="AC603" i="1"/>
  <c r="AC602" i="1" s="1"/>
  <c r="AE600" i="1"/>
  <c r="AD600" i="1"/>
  <c r="AD599" i="1" s="1"/>
  <c r="AC600" i="1"/>
  <c r="AC599" i="1" s="1"/>
  <c r="AE597" i="1"/>
  <c r="AE596" i="1" s="1"/>
  <c r="AD597" i="1"/>
  <c r="AC597" i="1"/>
  <c r="AE592" i="1"/>
  <c r="AD592" i="1"/>
  <c r="AD591" i="1" s="1"/>
  <c r="AD590" i="1" s="1"/>
  <c r="AC592" i="1"/>
  <c r="AC591" i="1" s="1"/>
  <c r="AE587" i="1"/>
  <c r="AE586" i="1" s="1"/>
  <c r="AE585" i="1" s="1"/>
  <c r="AD587" i="1"/>
  <c r="AD586" i="1" s="1"/>
  <c r="AC587" i="1"/>
  <c r="AC586" i="1" s="1"/>
  <c r="AE573" i="1"/>
  <c r="AE572" i="1" s="1"/>
  <c r="AD573" i="1"/>
  <c r="AD572" i="1" s="1"/>
  <c r="AC573" i="1"/>
  <c r="AE566" i="1"/>
  <c r="AD566" i="1"/>
  <c r="AC566" i="1"/>
  <c r="AE562" i="1"/>
  <c r="AD562" i="1"/>
  <c r="AC562" i="1"/>
  <c r="AE561" i="1"/>
  <c r="AE559" i="1"/>
  <c r="AE558" i="1" s="1"/>
  <c r="AD559" i="1"/>
  <c r="AD558" i="1" s="1"/>
  <c r="AC559" i="1"/>
  <c r="AC558" i="1" s="1"/>
  <c r="AE556" i="1"/>
  <c r="AD556" i="1"/>
  <c r="AD555" i="1" s="1"/>
  <c r="AC556" i="1"/>
  <c r="AC555" i="1" s="1"/>
  <c r="AE553" i="1"/>
  <c r="AE552" i="1" s="1"/>
  <c r="AD553" i="1"/>
  <c r="AC553" i="1"/>
  <c r="AE550" i="1"/>
  <c r="AD550" i="1"/>
  <c r="AD549" i="1" s="1"/>
  <c r="AC550" i="1"/>
  <c r="AE545" i="1"/>
  <c r="AE544" i="1" s="1"/>
  <c r="AD545" i="1"/>
  <c r="AC545" i="1"/>
  <c r="AC544" i="1" s="1"/>
  <c r="AE542" i="1"/>
  <c r="AE541" i="1" s="1"/>
  <c r="AD542" i="1"/>
  <c r="AD541" i="1" s="1"/>
  <c r="AC542" i="1"/>
  <c r="AE537" i="1"/>
  <c r="AE536" i="1" s="1"/>
  <c r="AD537" i="1"/>
  <c r="AC537" i="1"/>
  <c r="AC536" i="1" s="1"/>
  <c r="AE534" i="1"/>
  <c r="AE531" i="1" s="1"/>
  <c r="AD534" i="1"/>
  <c r="AC534" i="1"/>
  <c r="AE532" i="1"/>
  <c r="AD532" i="1"/>
  <c r="AC532" i="1"/>
  <c r="AE527" i="1"/>
  <c r="AD527" i="1"/>
  <c r="AC527" i="1"/>
  <c r="AE524" i="1"/>
  <c r="AD524" i="1"/>
  <c r="AD521" i="1" s="1"/>
  <c r="AC524" i="1"/>
  <c r="AE522" i="1"/>
  <c r="AD522" i="1"/>
  <c r="AC522" i="1"/>
  <c r="AE519" i="1"/>
  <c r="AE518" i="1" s="1"/>
  <c r="AD519" i="1"/>
  <c r="AD518" i="1" s="1"/>
  <c r="AC519" i="1"/>
  <c r="AE516" i="1"/>
  <c r="AD516" i="1"/>
  <c r="AD515" i="1" s="1"/>
  <c r="AC516" i="1"/>
  <c r="AE511" i="1"/>
  <c r="AE510" i="1" s="1"/>
  <c r="AE509" i="1" s="1"/>
  <c r="AD511" i="1"/>
  <c r="AD510" i="1" s="1"/>
  <c r="AC511" i="1"/>
  <c r="AC510" i="1" s="1"/>
  <c r="AC509" i="1" s="1"/>
  <c r="AE506" i="1"/>
  <c r="AE505" i="1" s="1"/>
  <c r="AE504" i="1" s="1"/>
  <c r="AD506" i="1"/>
  <c r="AD505" i="1" s="1"/>
  <c r="AD504" i="1" s="1"/>
  <c r="AC506" i="1"/>
  <c r="AC505" i="1" s="1"/>
  <c r="AC504" i="1" s="1"/>
  <c r="AE501" i="1"/>
  <c r="AE500" i="1" s="1"/>
  <c r="AE499" i="1" s="1"/>
  <c r="AD501" i="1"/>
  <c r="AC501" i="1"/>
  <c r="AC500" i="1" s="1"/>
  <c r="AC499" i="1" s="1"/>
  <c r="AE497" i="1"/>
  <c r="AD497" i="1"/>
  <c r="AC497" i="1"/>
  <c r="AE495" i="1"/>
  <c r="AD495" i="1"/>
  <c r="AD494" i="1" s="1"/>
  <c r="AD493" i="1" s="1"/>
  <c r="AC495" i="1"/>
  <c r="AE489" i="1"/>
  <c r="AD489" i="1"/>
  <c r="AD488" i="1" s="1"/>
  <c r="AD487" i="1" s="1"/>
  <c r="AC489" i="1"/>
  <c r="AC488" i="1" s="1"/>
  <c r="AE481" i="1"/>
  <c r="AE480" i="1" s="1"/>
  <c r="AD481" i="1"/>
  <c r="AD480" i="1" s="1"/>
  <c r="AC481" i="1"/>
  <c r="AC480" i="1" s="1"/>
  <c r="AE478" i="1"/>
  <c r="AD478" i="1"/>
  <c r="AD477" i="1" s="1"/>
  <c r="AC478" i="1"/>
  <c r="AC477" i="1" s="1"/>
  <c r="AE475" i="1"/>
  <c r="AD475" i="1"/>
  <c r="AC475" i="1"/>
  <c r="AE473" i="1"/>
  <c r="AD473" i="1"/>
  <c r="AC473" i="1"/>
  <c r="AC472" i="1" s="1"/>
  <c r="AE470" i="1"/>
  <c r="AE469" i="1" s="1"/>
  <c r="AD470" i="1"/>
  <c r="AC470" i="1"/>
  <c r="AC469" i="1" s="1"/>
  <c r="AE467" i="1"/>
  <c r="AE466" i="1" s="1"/>
  <c r="AD467" i="1"/>
  <c r="AD466" i="1" s="1"/>
  <c r="AC467" i="1"/>
  <c r="AE464" i="1"/>
  <c r="AE463" i="1" s="1"/>
  <c r="AD464" i="1"/>
  <c r="AD463" i="1" s="1"/>
  <c r="AC464" i="1"/>
  <c r="AC463" i="1" s="1"/>
  <c r="AE461" i="1"/>
  <c r="AD461" i="1"/>
  <c r="AD460" i="1" s="1"/>
  <c r="AC461" i="1"/>
  <c r="AC460" i="1" s="1"/>
  <c r="AE458" i="1"/>
  <c r="AE457" i="1" s="1"/>
  <c r="AD458" i="1"/>
  <c r="AC458" i="1"/>
  <c r="AC457" i="1" s="1"/>
  <c r="AE455" i="1"/>
  <c r="AD455" i="1"/>
  <c r="AC455" i="1"/>
  <c r="AE453" i="1"/>
  <c r="AE452" i="1" s="1"/>
  <c r="AD453" i="1"/>
  <c r="AC453" i="1"/>
  <c r="AE448" i="1"/>
  <c r="AD448" i="1"/>
  <c r="AD447" i="1" s="1"/>
  <c r="AD446" i="1" s="1"/>
  <c r="AC448" i="1"/>
  <c r="AC447" i="1" s="1"/>
  <c r="AE444" i="1"/>
  <c r="AE443" i="1" s="1"/>
  <c r="AD444" i="1"/>
  <c r="AD443" i="1" s="1"/>
  <c r="AC444" i="1"/>
  <c r="AC443" i="1" s="1"/>
  <c r="AE441" i="1"/>
  <c r="AD441" i="1"/>
  <c r="AD440" i="1" s="1"/>
  <c r="AC441" i="1"/>
  <c r="AC440" i="1" s="1"/>
  <c r="AE437" i="1"/>
  <c r="AE436" i="1" s="1"/>
  <c r="AD437" i="1"/>
  <c r="AD436" i="1" s="1"/>
  <c r="AC437" i="1"/>
  <c r="AC436" i="1" s="1"/>
  <c r="AE434" i="1"/>
  <c r="AD434" i="1"/>
  <c r="AD433" i="1" s="1"/>
  <c r="AC434" i="1"/>
  <c r="AC433" i="1" s="1"/>
  <c r="AC429" i="1" s="1"/>
  <c r="AE427" i="1"/>
  <c r="AD427" i="1"/>
  <c r="AC427" i="1"/>
  <c r="AE425" i="1"/>
  <c r="AD425" i="1"/>
  <c r="AC425" i="1"/>
  <c r="AE423" i="1"/>
  <c r="AE422" i="1" s="1"/>
  <c r="AD423" i="1"/>
  <c r="AC423" i="1"/>
  <c r="AE420" i="1"/>
  <c r="AD420" i="1"/>
  <c r="AC420" i="1"/>
  <c r="AE418" i="1"/>
  <c r="AD418" i="1"/>
  <c r="AC418" i="1"/>
  <c r="AE416" i="1"/>
  <c r="AD416" i="1"/>
  <c r="AC416" i="1"/>
  <c r="AE413" i="1"/>
  <c r="AE412" i="1" s="1"/>
  <c r="AD413" i="1"/>
  <c r="AD412" i="1" s="1"/>
  <c r="AC413" i="1"/>
  <c r="AE410" i="1"/>
  <c r="AE409" i="1" s="1"/>
  <c r="AD410" i="1"/>
  <c r="AD409" i="1" s="1"/>
  <c r="AC410" i="1"/>
  <c r="AC409" i="1" s="1"/>
  <c r="AE404" i="1"/>
  <c r="AD404" i="1"/>
  <c r="AD403" i="1" s="1"/>
  <c r="AC404" i="1"/>
  <c r="AC403" i="1" s="1"/>
  <c r="AE401" i="1"/>
  <c r="AD401" i="1"/>
  <c r="AC401" i="1"/>
  <c r="AC398" i="1" s="1"/>
  <c r="AE399" i="1"/>
  <c r="AD399" i="1"/>
  <c r="AC399" i="1"/>
  <c r="AD398" i="1"/>
  <c r="AE396" i="1"/>
  <c r="AD396" i="1"/>
  <c r="AC396" i="1"/>
  <c r="AC393" i="1" s="1"/>
  <c r="AE394" i="1"/>
  <c r="AD394" i="1"/>
  <c r="AC394" i="1"/>
  <c r="AD393" i="1"/>
  <c r="AE391" i="1"/>
  <c r="AD391" i="1"/>
  <c r="AC391" i="1"/>
  <c r="AE389" i="1"/>
  <c r="AD389" i="1"/>
  <c r="AD388" i="1" s="1"/>
  <c r="AC389" i="1"/>
  <c r="AE384" i="1"/>
  <c r="AD384" i="1"/>
  <c r="AD383" i="1" s="1"/>
  <c r="AC384" i="1"/>
  <c r="AC383" i="1" s="1"/>
  <c r="AE381" i="1"/>
  <c r="AE380" i="1" s="1"/>
  <c r="AD381" i="1"/>
  <c r="AC381" i="1"/>
  <c r="AC380" i="1" s="1"/>
  <c r="AE378" i="1"/>
  <c r="AE377" i="1" s="1"/>
  <c r="AD378" i="1"/>
  <c r="AD377" i="1" s="1"/>
  <c r="AC378" i="1"/>
  <c r="AE375" i="1"/>
  <c r="AE374" i="1" s="1"/>
  <c r="AD375" i="1"/>
  <c r="AD374" i="1" s="1"/>
  <c r="AC375" i="1"/>
  <c r="AC374" i="1" s="1"/>
  <c r="AE365" i="1"/>
  <c r="AE364" i="1" s="1"/>
  <c r="AD365" i="1"/>
  <c r="AD364" i="1" s="1"/>
  <c r="AC365" i="1"/>
  <c r="AE362" i="1"/>
  <c r="AE361" i="1" s="1"/>
  <c r="AD362" i="1"/>
  <c r="AD361" i="1" s="1"/>
  <c r="AC362" i="1"/>
  <c r="AC361" i="1" s="1"/>
  <c r="AE359" i="1"/>
  <c r="AD359" i="1"/>
  <c r="AD358" i="1" s="1"/>
  <c r="AC359" i="1"/>
  <c r="AC358" i="1" s="1"/>
  <c r="AE355" i="1"/>
  <c r="AD355" i="1"/>
  <c r="AC355" i="1"/>
  <c r="AE353" i="1"/>
  <c r="AD353" i="1"/>
  <c r="AC353" i="1"/>
  <c r="AE351" i="1"/>
  <c r="AD351" i="1"/>
  <c r="AC351" i="1"/>
  <c r="AC350" i="1" s="1"/>
  <c r="AE348" i="1"/>
  <c r="AE347" i="1" s="1"/>
  <c r="AD348" i="1"/>
  <c r="AC348" i="1"/>
  <c r="AC347" i="1" s="1"/>
  <c r="AE345" i="1"/>
  <c r="AD345" i="1"/>
  <c r="AC345" i="1"/>
  <c r="AE343" i="1"/>
  <c r="AD343" i="1"/>
  <c r="AD340" i="1" s="1"/>
  <c r="AE341" i="1"/>
  <c r="AD341" i="1"/>
  <c r="AC341" i="1"/>
  <c r="AE338" i="1"/>
  <c r="AD338" i="1"/>
  <c r="AC338" i="1"/>
  <c r="AE336" i="1"/>
  <c r="AD336" i="1"/>
  <c r="AC336" i="1"/>
  <c r="AE331" i="1"/>
  <c r="AE330" i="1" s="1"/>
  <c r="AD331" i="1"/>
  <c r="AD330" i="1" s="1"/>
  <c r="AD329" i="1" s="1"/>
  <c r="AC331" i="1"/>
  <c r="AE326" i="1"/>
  <c r="AE325" i="1" s="1"/>
  <c r="AD326" i="1"/>
  <c r="AC326" i="1"/>
  <c r="AC325" i="1" s="1"/>
  <c r="AE323" i="1"/>
  <c r="AE322" i="1" s="1"/>
  <c r="AD323" i="1"/>
  <c r="AD322" i="1" s="1"/>
  <c r="AC323" i="1"/>
  <c r="AE320" i="1"/>
  <c r="AE317" i="1" s="1"/>
  <c r="AD320" i="1"/>
  <c r="AD317" i="1" s="1"/>
  <c r="AC320" i="1"/>
  <c r="AC317" i="1" s="1"/>
  <c r="AE315" i="1"/>
  <c r="AD315" i="1"/>
  <c r="AD314" i="1" s="1"/>
  <c r="AC315" i="1"/>
  <c r="AC314" i="1" s="1"/>
  <c r="AE312" i="1"/>
  <c r="AE311" i="1" s="1"/>
  <c r="AD312" i="1"/>
  <c r="AD311" i="1" s="1"/>
  <c r="AC312" i="1"/>
  <c r="AC311" i="1" s="1"/>
  <c r="AE309" i="1"/>
  <c r="AE306" i="1" s="1"/>
  <c r="AD309" i="1"/>
  <c r="AC309" i="1"/>
  <c r="AE307" i="1"/>
  <c r="AD307" i="1"/>
  <c r="AD306" i="1" s="1"/>
  <c r="AC307" i="1"/>
  <c r="AE304" i="1"/>
  <c r="AE303" i="1" s="1"/>
  <c r="AD304" i="1"/>
  <c r="AD303" i="1" s="1"/>
  <c r="AC304" i="1"/>
  <c r="AC303" i="1" s="1"/>
  <c r="AE298" i="1"/>
  <c r="AD298" i="1"/>
  <c r="AD297" i="1" s="1"/>
  <c r="AC298" i="1"/>
  <c r="AC297" i="1" s="1"/>
  <c r="AE292" i="1"/>
  <c r="AE291" i="1" s="1"/>
  <c r="AD292" i="1"/>
  <c r="AD291" i="1" s="1"/>
  <c r="AC292" i="1"/>
  <c r="AE287" i="1"/>
  <c r="AE286" i="1" s="1"/>
  <c r="AD287" i="1"/>
  <c r="AC287" i="1"/>
  <c r="AC286" i="1" s="1"/>
  <c r="AE284" i="1"/>
  <c r="AE283" i="1" s="1"/>
  <c r="AD284" i="1"/>
  <c r="AD283" i="1" s="1"/>
  <c r="AC284" i="1"/>
  <c r="AE281" i="1"/>
  <c r="AE280" i="1" s="1"/>
  <c r="AD281" i="1"/>
  <c r="AD280" i="1" s="1"/>
  <c r="AC281" i="1"/>
  <c r="AC280" i="1" s="1"/>
  <c r="AE278" i="1"/>
  <c r="AD278" i="1"/>
  <c r="AC278" i="1"/>
  <c r="AC277" i="1" s="1"/>
  <c r="AE274" i="1"/>
  <c r="AD274" i="1"/>
  <c r="AD273" i="1" s="1"/>
  <c r="AC274" i="1"/>
  <c r="AC273" i="1" s="1"/>
  <c r="AE271" i="1"/>
  <c r="AD271" i="1"/>
  <c r="AD270" i="1" s="1"/>
  <c r="AC271" i="1"/>
  <c r="AC270" i="1" s="1"/>
  <c r="AE268" i="1"/>
  <c r="AE267" i="1" s="1"/>
  <c r="AD268" i="1"/>
  <c r="AC268" i="1"/>
  <c r="AE265" i="1"/>
  <c r="AE264" i="1" s="1"/>
  <c r="AD265" i="1"/>
  <c r="AD264" i="1" s="1"/>
  <c r="AC265" i="1"/>
  <c r="AE261" i="1"/>
  <c r="AE260" i="1" s="1"/>
  <c r="AD261" i="1"/>
  <c r="AC261" i="1"/>
  <c r="AC260" i="1" s="1"/>
  <c r="AE258" i="1"/>
  <c r="AE257" i="1" s="1"/>
  <c r="AD258" i="1"/>
  <c r="AD257" i="1" s="1"/>
  <c r="AC258" i="1"/>
  <c r="AE255" i="1"/>
  <c r="AD255" i="1"/>
  <c r="AD254" i="1" s="1"/>
  <c r="AC255" i="1"/>
  <c r="AC254" i="1" s="1"/>
  <c r="AE252" i="1"/>
  <c r="AD252" i="1"/>
  <c r="AC252" i="1"/>
  <c r="AC251" i="1" s="1"/>
  <c r="AE249" i="1"/>
  <c r="AE248" i="1" s="1"/>
  <c r="AD249" i="1"/>
  <c r="AC249" i="1"/>
  <c r="AC248" i="1" s="1"/>
  <c r="AE246" i="1"/>
  <c r="AE245" i="1" s="1"/>
  <c r="AD246" i="1"/>
  <c r="AD245" i="1" s="1"/>
  <c r="AC246" i="1"/>
  <c r="AE243" i="1"/>
  <c r="AE242" i="1" s="1"/>
  <c r="AD243" i="1"/>
  <c r="AD242" i="1" s="1"/>
  <c r="AC243" i="1"/>
  <c r="AC242" i="1" s="1"/>
  <c r="AE240" i="1"/>
  <c r="AD240" i="1"/>
  <c r="AD239" i="1" s="1"/>
  <c r="AC240" i="1"/>
  <c r="AE237" i="1"/>
  <c r="AE236" i="1" s="1"/>
  <c r="AD237" i="1"/>
  <c r="AC237" i="1"/>
  <c r="AC236" i="1" s="1"/>
  <c r="AE233" i="1"/>
  <c r="AD233" i="1"/>
  <c r="AC233" i="1"/>
  <c r="AC232" i="1" s="1"/>
  <c r="AE230" i="1"/>
  <c r="AE229" i="1" s="1"/>
  <c r="AD230" i="1"/>
  <c r="AC230" i="1"/>
  <c r="AC229" i="1" s="1"/>
  <c r="AE227" i="1"/>
  <c r="AE226" i="1" s="1"/>
  <c r="AD227" i="1"/>
  <c r="AD226" i="1" s="1"/>
  <c r="AC227" i="1"/>
  <c r="AE224" i="1"/>
  <c r="AD224" i="1"/>
  <c r="AD223" i="1" s="1"/>
  <c r="AC224" i="1"/>
  <c r="AC223" i="1" s="1"/>
  <c r="AE221" i="1"/>
  <c r="AD221" i="1"/>
  <c r="AD220" i="1" s="1"/>
  <c r="AC221" i="1"/>
  <c r="AC220" i="1" s="1"/>
  <c r="AE218" i="1"/>
  <c r="AE217" i="1" s="1"/>
  <c r="AD218" i="1"/>
  <c r="AC218" i="1"/>
  <c r="AE215" i="1"/>
  <c r="AE214" i="1" s="1"/>
  <c r="AD215" i="1"/>
  <c r="AD214" i="1" s="1"/>
  <c r="AC215" i="1"/>
  <c r="AE212" i="1"/>
  <c r="AE211" i="1" s="1"/>
  <c r="AD212" i="1"/>
  <c r="AD211" i="1" s="1"/>
  <c r="AC212" i="1"/>
  <c r="AC211" i="1" s="1"/>
  <c r="AE203" i="1"/>
  <c r="AD203" i="1"/>
  <c r="AD200" i="1" s="1"/>
  <c r="AC203" i="1"/>
  <c r="AE201" i="1"/>
  <c r="AD201" i="1"/>
  <c r="AC201" i="1"/>
  <c r="AE200" i="1"/>
  <c r="AE198" i="1"/>
  <c r="AD198" i="1"/>
  <c r="AD197" i="1" s="1"/>
  <c r="AC198" i="1"/>
  <c r="AC197" i="1" s="1"/>
  <c r="AE193" i="1"/>
  <c r="AD193" i="1"/>
  <c r="AC193" i="1"/>
  <c r="AE191" i="1"/>
  <c r="AE190" i="1" s="1"/>
  <c r="AD191" i="1"/>
  <c r="AD190" i="1" s="1"/>
  <c r="AC191" i="1"/>
  <c r="AE187" i="1"/>
  <c r="AE186" i="1" s="1"/>
  <c r="AD187" i="1"/>
  <c r="AD186" i="1" s="1"/>
  <c r="AC187" i="1"/>
  <c r="AC186" i="1" s="1"/>
  <c r="AE184" i="1"/>
  <c r="AD184" i="1"/>
  <c r="AC184" i="1"/>
  <c r="AE181" i="1"/>
  <c r="AE180" i="1" s="1"/>
  <c r="AD181" i="1"/>
  <c r="AC181" i="1"/>
  <c r="AE178" i="1"/>
  <c r="AE177" i="1" s="1"/>
  <c r="AD178" i="1"/>
  <c r="AD177" i="1" s="1"/>
  <c r="AC178" i="1"/>
  <c r="AE175" i="1"/>
  <c r="AD175" i="1"/>
  <c r="AD174" i="1" s="1"/>
  <c r="AC175" i="1"/>
  <c r="AC174" i="1" s="1"/>
  <c r="AE172" i="1"/>
  <c r="AD172" i="1"/>
  <c r="AC172" i="1"/>
  <c r="AE169" i="1"/>
  <c r="AE168" i="1" s="1"/>
  <c r="AD169" i="1"/>
  <c r="AD168" i="1" s="1"/>
  <c r="AC169" i="1"/>
  <c r="AC168" i="1" s="1"/>
  <c r="AE165" i="1"/>
  <c r="AE164" i="1" s="1"/>
  <c r="AD165" i="1"/>
  <c r="AC165" i="1"/>
  <c r="AC164" i="1" s="1"/>
  <c r="AE162" i="1"/>
  <c r="AD162" i="1"/>
  <c r="AC162" i="1"/>
  <c r="AE159" i="1"/>
  <c r="AD159" i="1"/>
  <c r="AC159" i="1"/>
  <c r="AE157" i="1"/>
  <c r="AD157" i="1"/>
  <c r="AC157" i="1"/>
  <c r="AE153" i="1"/>
  <c r="AD153" i="1"/>
  <c r="AC153" i="1"/>
  <c r="AE151" i="1"/>
  <c r="AD151" i="1"/>
  <c r="AD148" i="1" s="1"/>
  <c r="AC151" i="1"/>
  <c r="AC149" i="1"/>
  <c r="AE148" i="1"/>
  <c r="AE146" i="1"/>
  <c r="AD146" i="1"/>
  <c r="AC146" i="1"/>
  <c r="AE143" i="1"/>
  <c r="AD143" i="1"/>
  <c r="AC143" i="1"/>
  <c r="AE141" i="1"/>
  <c r="AD141" i="1"/>
  <c r="AD140" i="1" s="1"/>
  <c r="AD139" i="1" s="1"/>
  <c r="AC141" i="1"/>
  <c r="AE137" i="1"/>
  <c r="AE136" i="1" s="1"/>
  <c r="AD137" i="1"/>
  <c r="AC137" i="1"/>
  <c r="AC136" i="1" s="1"/>
  <c r="AE134" i="1"/>
  <c r="AE133" i="1" s="1"/>
  <c r="AD134" i="1"/>
  <c r="AD133" i="1" s="1"/>
  <c r="AC134" i="1"/>
  <c r="AC133" i="1" s="1"/>
  <c r="AE131" i="1"/>
  <c r="AE130" i="1" s="1"/>
  <c r="AD131" i="1"/>
  <c r="AC131" i="1"/>
  <c r="AC130" i="1" s="1"/>
  <c r="AE128" i="1"/>
  <c r="AE127" i="1" s="1"/>
  <c r="AD128" i="1"/>
  <c r="AD127" i="1" s="1"/>
  <c r="AC128" i="1"/>
  <c r="AE125" i="1"/>
  <c r="AE124" i="1" s="1"/>
  <c r="AD125" i="1"/>
  <c r="AC125" i="1"/>
  <c r="AC124" i="1" s="1"/>
  <c r="AE122" i="1"/>
  <c r="AE121" i="1" s="1"/>
  <c r="AD122" i="1"/>
  <c r="AD121" i="1" s="1"/>
  <c r="AC122" i="1"/>
  <c r="AC121" i="1"/>
  <c r="AE119" i="1"/>
  <c r="AE118" i="1" s="1"/>
  <c r="AD119" i="1"/>
  <c r="AD118" i="1" s="1"/>
  <c r="AC119" i="1"/>
  <c r="AC118" i="1" s="1"/>
  <c r="AE116" i="1"/>
  <c r="AE115" i="1" s="1"/>
  <c r="AD116" i="1"/>
  <c r="AD115" i="1" s="1"/>
  <c r="AC116" i="1"/>
  <c r="AC115" i="1" s="1"/>
  <c r="AE113" i="1"/>
  <c r="AD113" i="1"/>
  <c r="AC113" i="1"/>
  <c r="AE109" i="1"/>
  <c r="AD109" i="1"/>
  <c r="AC109" i="1"/>
  <c r="AC108" i="1" s="1"/>
  <c r="AE105" i="1"/>
  <c r="AD105" i="1"/>
  <c r="AD104" i="1" s="1"/>
  <c r="AC105" i="1"/>
  <c r="AC104" i="1" s="1"/>
  <c r="AE99" i="1"/>
  <c r="AD99" i="1"/>
  <c r="AD98" i="1" s="1"/>
  <c r="AC99" i="1"/>
  <c r="AC98" i="1" s="1"/>
  <c r="AE96" i="1"/>
  <c r="AE95" i="1" s="1"/>
  <c r="AD96" i="1"/>
  <c r="AC96" i="1"/>
  <c r="AC95" i="1" s="1"/>
  <c r="AE93" i="1"/>
  <c r="AE92" i="1" s="1"/>
  <c r="AD93" i="1"/>
  <c r="AD92" i="1" s="1"/>
  <c r="AC93" i="1"/>
  <c r="AE90" i="1"/>
  <c r="AE89" i="1" s="1"/>
  <c r="AD90" i="1"/>
  <c r="AD89" i="1" s="1"/>
  <c r="AC90" i="1"/>
  <c r="AC89" i="1" s="1"/>
  <c r="AE87" i="1"/>
  <c r="AD87" i="1"/>
  <c r="AD86" i="1" s="1"/>
  <c r="AC87" i="1"/>
  <c r="AC86" i="1" s="1"/>
  <c r="AE84" i="1"/>
  <c r="AE83" i="1" s="1"/>
  <c r="AD84" i="1"/>
  <c r="AC84" i="1"/>
  <c r="AC83" i="1"/>
  <c r="AC81" i="1"/>
  <c r="AE81" i="1"/>
  <c r="AE80" i="1" s="1"/>
  <c r="AD81" i="1"/>
  <c r="AE78" i="1"/>
  <c r="AE77" i="1" s="1"/>
  <c r="AD78" i="1"/>
  <c r="AD77" i="1" s="1"/>
  <c r="AC78" i="1"/>
  <c r="AE75" i="1"/>
  <c r="AE74" i="1" s="1"/>
  <c r="AD75" i="1"/>
  <c r="AD74" i="1" s="1"/>
  <c r="AC75" i="1"/>
  <c r="AC74" i="1" s="1"/>
  <c r="AE72" i="1"/>
  <c r="AD72" i="1"/>
  <c r="AC72" i="1"/>
  <c r="AC71" i="1" s="1"/>
  <c r="AE66" i="1"/>
  <c r="AE65" i="1" s="1"/>
  <c r="AD66" i="1"/>
  <c r="AC66" i="1"/>
  <c r="AC65" i="1" s="1"/>
  <c r="AE63" i="1"/>
  <c r="AE62" i="1" s="1"/>
  <c r="AD63" i="1"/>
  <c r="AD62" i="1" s="1"/>
  <c r="AC63" i="1"/>
  <c r="AE60" i="1"/>
  <c r="AE59" i="1" s="1"/>
  <c r="AD60" i="1"/>
  <c r="AD59" i="1" s="1"/>
  <c r="AC60" i="1"/>
  <c r="AC59" i="1" s="1"/>
  <c r="AE57" i="1"/>
  <c r="AD57" i="1"/>
  <c r="AD56" i="1" s="1"/>
  <c r="AC57" i="1"/>
  <c r="AC56" i="1" s="1"/>
  <c r="AE54" i="1"/>
  <c r="AE53" i="1" s="1"/>
  <c r="AD54" i="1"/>
  <c r="AC54" i="1"/>
  <c r="AC53" i="1" s="1"/>
  <c r="AE51" i="1"/>
  <c r="AE50" i="1" s="1"/>
  <c r="AD51" i="1"/>
  <c r="AD50" i="1" s="1"/>
  <c r="AC51" i="1"/>
  <c r="AE48" i="1"/>
  <c r="AE47" i="1" s="1"/>
  <c r="AD48" i="1"/>
  <c r="AD47" i="1" s="1"/>
  <c r="AC48" i="1"/>
  <c r="AC47" i="1" s="1"/>
  <c r="AE45" i="1"/>
  <c r="AD45" i="1"/>
  <c r="AD44" i="1" s="1"/>
  <c r="AC45" i="1"/>
  <c r="AC44" i="1" s="1"/>
  <c r="AC42" i="1"/>
  <c r="AC41" i="1" s="1"/>
  <c r="AE41" i="1"/>
  <c r="AD41" i="1"/>
  <c r="AE38" i="1"/>
  <c r="AE37" i="1" s="1"/>
  <c r="AD38" i="1"/>
  <c r="AD37" i="1" s="1"/>
  <c r="AC38" i="1"/>
  <c r="AE35" i="1"/>
  <c r="AE34" i="1" s="1"/>
  <c r="AD35" i="1"/>
  <c r="AD34" i="1" s="1"/>
  <c r="AC35" i="1"/>
  <c r="AC34" i="1" s="1"/>
  <c r="AE32" i="1"/>
  <c r="AD32" i="1"/>
  <c r="AD31" i="1" s="1"/>
  <c r="AC32" i="1"/>
  <c r="AC31" i="1" s="1"/>
  <c r="AE29" i="1"/>
  <c r="AE28" i="1" s="1"/>
  <c r="AD29" i="1"/>
  <c r="AC29" i="1"/>
  <c r="AE23" i="1"/>
  <c r="AE22" i="1" s="1"/>
  <c r="AD23" i="1"/>
  <c r="AD22" i="1" s="1"/>
  <c r="AC23" i="1"/>
  <c r="AE20" i="1"/>
  <c r="AE19" i="1" s="1"/>
  <c r="AD20" i="1"/>
  <c r="AD19" i="1" s="1"/>
  <c r="AC20" i="1"/>
  <c r="AC19" i="1" s="1"/>
  <c r="AE632" i="1" l="1"/>
  <c r="AD108" i="1"/>
  <c r="AC190" i="1"/>
  <c r="AE340" i="1"/>
  <c r="AD561" i="1"/>
  <c r="AE687" i="1"/>
  <c r="AE769" i="1"/>
  <c r="AC388" i="1"/>
  <c r="AC387" i="1" s="1"/>
  <c r="AD335" i="1"/>
  <c r="AD387" i="1"/>
  <c r="AC156" i="1"/>
  <c r="AC155" i="1" s="1"/>
  <c r="AE140" i="1"/>
  <c r="AD189" i="1"/>
  <c r="AC200" i="1"/>
  <c r="AC740" i="1"/>
  <c r="AC798" i="1"/>
  <c r="AC804" i="1"/>
  <c r="AE156" i="1"/>
  <c r="AC759" i="1"/>
  <c r="AC812" i="1"/>
  <c r="AE734" i="1"/>
  <c r="AE653" i="1"/>
  <c r="AE671" i="1"/>
  <c r="AE747" i="1"/>
  <c r="AE683" i="1"/>
  <c r="AC724" i="1"/>
  <c r="AE605" i="1"/>
  <c r="AD439" i="1"/>
  <c r="AC515" i="1"/>
  <c r="AE549" i="1"/>
  <c r="AD429" i="1"/>
  <c r="AC217" i="1"/>
  <c r="AE223" i="1"/>
  <c r="AE254" i="1"/>
  <c r="AD232" i="1"/>
  <c r="AC267" i="1"/>
  <c r="AE273" i="1"/>
  <c r="AD251" i="1"/>
  <c r="AD277" i="1"/>
  <c r="AE174" i="1"/>
  <c r="AE104" i="1"/>
  <c r="AD171" i="1"/>
  <c r="AD183" i="1"/>
  <c r="AD136" i="1"/>
  <c r="AE155" i="1"/>
  <c r="AC183" i="1"/>
  <c r="AC180" i="1"/>
  <c r="AC171" i="1"/>
  <c r="AC140" i="1"/>
  <c r="AC727" i="1"/>
  <c r="AC596" i="1"/>
  <c r="AC552" i="1"/>
  <c r="AC518" i="1"/>
  <c r="AC335" i="1"/>
  <c r="AC239" i="1"/>
  <c r="AD71" i="1"/>
  <c r="AC28" i="1"/>
  <c r="AE139" i="1"/>
  <c r="AC80" i="1"/>
  <c r="AC177" i="1"/>
  <c r="AC214" i="1"/>
  <c r="AD248" i="1"/>
  <c r="AE251" i="1"/>
  <c r="AD286" i="1"/>
  <c r="AC291" i="1"/>
  <c r="AE297" i="1"/>
  <c r="AC306" i="1"/>
  <c r="AC330" i="1"/>
  <c r="AC22" i="1"/>
  <c r="AD28" i="1"/>
  <c r="AD18" i="1" s="1"/>
  <c r="AE31" i="1"/>
  <c r="AE18" i="1" s="1"/>
  <c r="AC37" i="1"/>
  <c r="AE44" i="1"/>
  <c r="AC50" i="1"/>
  <c r="AD53" i="1"/>
  <c r="AE56" i="1"/>
  <c r="AC62" i="1"/>
  <c r="AD65" i="1"/>
  <c r="AE71" i="1"/>
  <c r="AC77" i="1"/>
  <c r="AD80" i="1"/>
  <c r="AD83" i="1"/>
  <c r="AE86" i="1"/>
  <c r="AC92" i="1"/>
  <c r="AD95" i="1"/>
  <c r="AE98" i="1"/>
  <c r="AE108" i="1"/>
  <c r="AC322" i="1"/>
  <c r="AC343" i="1"/>
  <c r="AC364" i="1"/>
  <c r="AD415" i="1"/>
  <c r="AD180" i="1"/>
  <c r="AE183" i="1"/>
  <c r="AD217" i="1"/>
  <c r="AE220" i="1"/>
  <c r="AC245" i="1"/>
  <c r="AC283" i="1"/>
  <c r="AC276" i="1" s="1"/>
  <c r="AD124" i="1"/>
  <c r="AC127" i="1"/>
  <c r="AD156" i="1"/>
  <c r="AD164" i="1"/>
  <c r="AE171" i="1"/>
  <c r="AC189" i="1"/>
  <c r="AE197" i="1"/>
  <c r="AC226" i="1"/>
  <c r="AD229" i="1"/>
  <c r="AE232" i="1"/>
  <c r="AD236" i="1"/>
  <c r="AE239" i="1"/>
  <c r="AC257" i="1"/>
  <c r="AD260" i="1"/>
  <c r="AC264" i="1"/>
  <c r="AD267" i="1"/>
  <c r="AE270" i="1"/>
  <c r="AE277" i="1"/>
  <c r="AE335" i="1"/>
  <c r="AD347" i="1"/>
  <c r="AD350" i="1"/>
  <c r="AE358" i="1"/>
  <c r="AE447" i="1"/>
  <c r="AC487" i="1"/>
  <c r="AD130" i="1"/>
  <c r="AC148" i="1"/>
  <c r="AD325" i="1"/>
  <c r="AD290" i="1" s="1"/>
  <c r="AE433" i="1"/>
  <c r="AE429" i="1" s="1"/>
  <c r="AE329" i="1"/>
  <c r="AE383" i="1"/>
  <c r="AE368" i="1" s="1"/>
  <c r="AC422" i="1"/>
  <c r="AE440" i="1"/>
  <c r="AD457" i="1"/>
  <c r="AC466" i="1"/>
  <c r="AD472" i="1"/>
  <c r="AE650" i="1"/>
  <c r="AC653" i="1"/>
  <c r="AE798" i="1"/>
  <c r="AE388" i="1"/>
  <c r="AE393" i="1"/>
  <c r="AE398" i="1"/>
  <c r="AE403" i="1"/>
  <c r="AD422" i="1"/>
  <c r="AC446" i="1"/>
  <c r="AC452" i="1"/>
  <c r="AE472" i="1"/>
  <c r="AE494" i="1"/>
  <c r="AC521" i="1"/>
  <c r="AC561" i="1"/>
  <c r="AD608" i="1"/>
  <c r="AE611" i="1"/>
  <c r="AE314" i="1"/>
  <c r="AE350" i="1"/>
  <c r="AC377" i="1"/>
  <c r="AC368" i="1" s="1"/>
  <c r="AD380" i="1"/>
  <c r="AD368" i="1" s="1"/>
  <c r="AC412" i="1"/>
  <c r="AC415" i="1"/>
  <c r="AE415" i="1"/>
  <c r="AE408" i="1" s="1"/>
  <c r="AC439" i="1"/>
  <c r="AD452" i="1"/>
  <c r="AE460" i="1"/>
  <c r="AD469" i="1"/>
  <c r="AE477" i="1"/>
  <c r="AE488" i="1"/>
  <c r="AD500" i="1"/>
  <c r="AE515" i="1"/>
  <c r="AC531" i="1"/>
  <c r="AD536" i="1"/>
  <c r="AC541" i="1"/>
  <c r="AD544" i="1"/>
  <c r="AC549" i="1"/>
  <c r="AD552" i="1"/>
  <c r="AD548" i="1" s="1"/>
  <c r="AE555" i="1"/>
  <c r="AC585" i="1"/>
  <c r="AD596" i="1"/>
  <c r="AE599" i="1"/>
  <c r="AC717" i="1"/>
  <c r="AC776" i="1"/>
  <c r="AC793" i="1"/>
  <c r="AC494" i="1"/>
  <c r="AD531" i="1"/>
  <c r="AC572" i="1"/>
  <c r="AD585" i="1"/>
  <c r="AC590" i="1"/>
  <c r="AC605" i="1"/>
  <c r="AC595" i="1" s="1"/>
  <c r="AD619" i="1"/>
  <c r="AD615" i="1" s="1"/>
  <c r="AE622" i="1"/>
  <c r="AE615" i="1" s="1"/>
  <c r="AC633" i="1"/>
  <c r="AC632" i="1" s="1"/>
  <c r="AD647" i="1"/>
  <c r="AC684" i="1"/>
  <c r="AC701" i="1"/>
  <c r="AD509" i="1"/>
  <c r="AD514" i="1"/>
  <c r="AE521" i="1"/>
  <c r="AE530" i="1"/>
  <c r="AE540" i="1"/>
  <c r="AE591" i="1"/>
  <c r="AD636" i="1"/>
  <c r="AD632" i="1" s="1"/>
  <c r="AE659" i="1"/>
  <c r="AD750" i="1"/>
  <c r="AC671" i="1"/>
  <c r="AE677" i="1"/>
  <c r="AD698" i="1"/>
  <c r="AE740" i="1"/>
  <c r="AD769" i="1"/>
  <c r="AD785" i="1"/>
  <c r="AD656" i="1"/>
  <c r="AD737" i="1"/>
  <c r="AC753" i="1"/>
  <c r="AC769" i="1"/>
  <c r="AC665" i="1"/>
  <c r="AD674" i="1"/>
  <c r="AC711" i="1"/>
  <c r="AE727" i="1"/>
  <c r="AE759" i="1"/>
  <c r="AE782" i="1"/>
  <c r="AC790" i="1"/>
  <c r="AD809" i="1"/>
  <c r="AC656" i="1"/>
  <c r="AD659" i="1"/>
  <c r="AE668" i="1"/>
  <c r="AC674" i="1"/>
  <c r="AD677" i="1"/>
  <c r="AD687" i="1"/>
  <c r="AD727" i="1"/>
  <c r="AD740" i="1"/>
  <c r="AD812" i="1"/>
  <c r="AD695" i="1"/>
  <c r="AE701" i="1"/>
  <c r="AE724" i="1"/>
  <c r="AC734" i="1"/>
  <c r="AC747" i="1"/>
  <c r="AD759" i="1"/>
  <c r="AD782" i="1"/>
  <c r="AC785" i="1"/>
  <c r="W739" i="1"/>
  <c r="W344" i="1"/>
  <c r="AE694" i="1" l="1"/>
  <c r="AC290" i="1"/>
  <c r="AD694" i="1"/>
  <c r="AC694" i="1"/>
  <c r="AC451" i="1"/>
  <c r="AC514" i="1"/>
  <c r="AC548" i="1"/>
  <c r="AD451" i="1"/>
  <c r="AE595" i="1"/>
  <c r="AE548" i="1"/>
  <c r="AE451" i="1"/>
  <c r="AE290" i="1"/>
  <c r="AD107" i="1"/>
  <c r="AE207" i="1"/>
  <c r="AC40" i="1"/>
  <c r="AE40" i="1"/>
  <c r="AD40" i="1"/>
  <c r="AC18" i="1"/>
  <c r="AC340" i="1"/>
  <c r="AE167" i="1"/>
  <c r="AD207" i="1"/>
  <c r="AE107" i="1"/>
  <c r="AC207" i="1"/>
  <c r="AC334" i="1"/>
  <c r="AE664" i="1"/>
  <c r="AD644" i="1"/>
  <c r="AC683" i="1"/>
  <c r="AC644" i="1"/>
  <c r="AC540" i="1"/>
  <c r="AC530" i="1"/>
  <c r="AD499" i="1"/>
  <c r="AC408" i="1"/>
  <c r="AE493" i="1"/>
  <c r="AC263" i="1"/>
  <c r="AD263" i="1"/>
  <c r="AC107" i="1"/>
  <c r="AE590" i="1"/>
  <c r="AC493" i="1"/>
  <c r="AC139" i="1"/>
  <c r="AE446" i="1"/>
  <c r="AD334" i="1"/>
  <c r="AE276" i="1"/>
  <c r="AE235" i="1"/>
  <c r="AD155" i="1"/>
  <c r="AE263" i="1"/>
  <c r="AD235" i="1"/>
  <c r="AE189" i="1"/>
  <c r="AD167" i="1"/>
  <c r="AC664" i="1"/>
  <c r="AE387" i="1"/>
  <c r="AD683" i="1"/>
  <c r="AD664" i="1"/>
  <c r="AD530" i="1"/>
  <c r="AD540" i="1"/>
  <c r="AE514" i="1"/>
  <c r="AE487" i="1"/>
  <c r="AE334" i="1"/>
  <c r="AD595" i="1"/>
  <c r="AE644" i="1"/>
  <c r="AE439" i="1"/>
  <c r="AD408" i="1"/>
  <c r="AC235" i="1"/>
  <c r="AD276" i="1"/>
  <c r="AC329" i="1"/>
  <c r="AC167" i="1"/>
  <c r="Z773" i="1"/>
  <c r="AF773" i="1" s="1"/>
  <c r="AL773" i="1" s="1"/>
  <c r="AA773" i="1"/>
  <c r="AG773" i="1" s="1"/>
  <c r="AM773" i="1" s="1"/>
  <c r="AB773" i="1"/>
  <c r="AH773" i="1" s="1"/>
  <c r="AN773" i="1" s="1"/>
  <c r="X772" i="1"/>
  <c r="AA772" i="1" s="1"/>
  <c r="AG772" i="1" s="1"/>
  <c r="AM772" i="1" s="1"/>
  <c r="Y772" i="1"/>
  <c r="AB772" i="1" s="1"/>
  <c r="AH772" i="1" s="1"/>
  <c r="AN772" i="1" s="1"/>
  <c r="W772" i="1"/>
  <c r="Z598" i="1"/>
  <c r="AF598" i="1" s="1"/>
  <c r="AL598" i="1" s="1"/>
  <c r="AA598" i="1"/>
  <c r="AG598" i="1" s="1"/>
  <c r="AM598" i="1" s="1"/>
  <c r="AB598" i="1"/>
  <c r="AH598" i="1" s="1"/>
  <c r="AN598" i="1" s="1"/>
  <c r="X597" i="1"/>
  <c r="X596" i="1" s="1"/>
  <c r="AA596" i="1" s="1"/>
  <c r="AG596" i="1" s="1"/>
  <c r="AM596" i="1" s="1"/>
  <c r="Y597" i="1"/>
  <c r="Y596" i="1" s="1"/>
  <c r="AB596" i="1" s="1"/>
  <c r="AH596" i="1" s="1"/>
  <c r="AN596" i="1" s="1"/>
  <c r="W597" i="1"/>
  <c r="W596" i="1" s="1"/>
  <c r="Z596" i="1" s="1"/>
  <c r="AF596" i="1" s="1"/>
  <c r="AL596" i="1" s="1"/>
  <c r="Z563" i="1"/>
  <c r="AF563" i="1" s="1"/>
  <c r="AL563" i="1" s="1"/>
  <c r="AA563" i="1"/>
  <c r="AG563" i="1" s="1"/>
  <c r="AM563" i="1" s="1"/>
  <c r="AB563" i="1"/>
  <c r="AH563" i="1" s="1"/>
  <c r="AN563" i="1" s="1"/>
  <c r="X562" i="1"/>
  <c r="AA562" i="1" s="1"/>
  <c r="AG562" i="1" s="1"/>
  <c r="AM562" i="1" s="1"/>
  <c r="Y562" i="1"/>
  <c r="AB562" i="1" s="1"/>
  <c r="AH562" i="1" s="1"/>
  <c r="AN562" i="1" s="1"/>
  <c r="W562" i="1"/>
  <c r="Z562" i="1" s="1"/>
  <c r="AF562" i="1" s="1"/>
  <c r="AL562" i="1" s="1"/>
  <c r="X527" i="1"/>
  <c r="Y527" i="1"/>
  <c r="AB527" i="1" s="1"/>
  <c r="AH527" i="1" s="1"/>
  <c r="AN527" i="1" s="1"/>
  <c r="X524" i="1"/>
  <c r="Y524" i="1"/>
  <c r="AB524" i="1" s="1"/>
  <c r="AH524" i="1" s="1"/>
  <c r="AN524" i="1" s="1"/>
  <c r="X522" i="1"/>
  <c r="Y522" i="1"/>
  <c r="AB522" i="1" s="1"/>
  <c r="AH522" i="1" s="1"/>
  <c r="AN522" i="1" s="1"/>
  <c r="W527" i="1"/>
  <c r="Z527" i="1" s="1"/>
  <c r="AF527" i="1" s="1"/>
  <c r="AL527" i="1" s="1"/>
  <c r="W524" i="1"/>
  <c r="Z524" i="1" s="1"/>
  <c r="AF524" i="1" s="1"/>
  <c r="AL524" i="1" s="1"/>
  <c r="W522" i="1"/>
  <c r="Z528" i="1"/>
  <c r="AF528" i="1" s="1"/>
  <c r="AL528" i="1" s="1"/>
  <c r="AA528" i="1"/>
  <c r="AG528" i="1" s="1"/>
  <c r="AM528" i="1" s="1"/>
  <c r="AB528" i="1"/>
  <c r="AH528" i="1" s="1"/>
  <c r="AN528" i="1" s="1"/>
  <c r="Z520" i="1"/>
  <c r="AF520" i="1" s="1"/>
  <c r="AL520" i="1" s="1"/>
  <c r="AA520" i="1"/>
  <c r="AG520" i="1" s="1"/>
  <c r="AM520" i="1" s="1"/>
  <c r="AB520" i="1"/>
  <c r="AH520" i="1" s="1"/>
  <c r="AN520" i="1" s="1"/>
  <c r="Z522" i="1"/>
  <c r="AF522" i="1" s="1"/>
  <c r="AL522" i="1" s="1"/>
  <c r="Z523" i="1"/>
  <c r="AF523" i="1" s="1"/>
  <c r="AL523" i="1" s="1"/>
  <c r="AA523" i="1"/>
  <c r="AG523" i="1" s="1"/>
  <c r="AM523" i="1" s="1"/>
  <c r="AB523" i="1"/>
  <c r="AH523" i="1" s="1"/>
  <c r="AN523" i="1" s="1"/>
  <c r="AA524" i="1"/>
  <c r="AG524" i="1" s="1"/>
  <c r="AM524" i="1" s="1"/>
  <c r="Z525" i="1"/>
  <c r="AF525" i="1" s="1"/>
  <c r="AL525" i="1" s="1"/>
  <c r="AA525" i="1"/>
  <c r="AG525" i="1" s="1"/>
  <c r="AM525" i="1" s="1"/>
  <c r="AB525" i="1"/>
  <c r="AH525" i="1" s="1"/>
  <c r="AN525" i="1" s="1"/>
  <c r="AA527" i="1"/>
  <c r="AG527" i="1" s="1"/>
  <c r="AM527" i="1" s="1"/>
  <c r="X519" i="1"/>
  <c r="X518" i="1" s="1"/>
  <c r="AA518" i="1" s="1"/>
  <c r="AG518" i="1" s="1"/>
  <c r="AM518" i="1" s="1"/>
  <c r="Y519" i="1"/>
  <c r="Y518" i="1" s="1"/>
  <c r="AB518" i="1" s="1"/>
  <c r="AH518" i="1" s="1"/>
  <c r="AN518" i="1" s="1"/>
  <c r="W519" i="1"/>
  <c r="W518" i="1" s="1"/>
  <c r="Z518" i="1" s="1"/>
  <c r="AF518" i="1" s="1"/>
  <c r="AL518" i="1" s="1"/>
  <c r="Z438" i="1"/>
  <c r="AF438" i="1" s="1"/>
  <c r="AL438" i="1" s="1"/>
  <c r="AA438" i="1"/>
  <c r="AG438" i="1" s="1"/>
  <c r="AM438" i="1" s="1"/>
  <c r="AB438" i="1"/>
  <c r="AH438" i="1" s="1"/>
  <c r="AN438" i="1" s="1"/>
  <c r="X437" i="1"/>
  <c r="X436" i="1" s="1"/>
  <c r="AA436" i="1" s="1"/>
  <c r="AG436" i="1" s="1"/>
  <c r="AM436" i="1" s="1"/>
  <c r="Y437" i="1"/>
  <c r="Y436" i="1" s="1"/>
  <c r="AB436" i="1" s="1"/>
  <c r="AH436" i="1" s="1"/>
  <c r="AN436" i="1" s="1"/>
  <c r="W437" i="1"/>
  <c r="W436" i="1" s="1"/>
  <c r="Z436" i="1" s="1"/>
  <c r="AF436" i="1" s="1"/>
  <c r="AL436" i="1" s="1"/>
  <c r="Z366" i="1"/>
  <c r="AF366" i="1" s="1"/>
  <c r="AL366" i="1" s="1"/>
  <c r="AA366" i="1"/>
  <c r="AG366" i="1" s="1"/>
  <c r="AM366" i="1" s="1"/>
  <c r="AB366" i="1"/>
  <c r="AH366" i="1" s="1"/>
  <c r="AN366" i="1" s="1"/>
  <c r="X365" i="1"/>
  <c r="X364" i="1" s="1"/>
  <c r="AA364" i="1" s="1"/>
  <c r="AG364" i="1" s="1"/>
  <c r="AM364" i="1" s="1"/>
  <c r="Y365" i="1"/>
  <c r="Y364" i="1" s="1"/>
  <c r="AB364" i="1" s="1"/>
  <c r="AH364" i="1" s="1"/>
  <c r="AN364" i="1" s="1"/>
  <c r="W365" i="1"/>
  <c r="W364" i="1" s="1"/>
  <c r="Z364" i="1" s="1"/>
  <c r="AF364" i="1" s="1"/>
  <c r="AL364" i="1" s="1"/>
  <c r="W149" i="1"/>
  <c r="Z149" i="1" s="1"/>
  <c r="AF149" i="1" s="1"/>
  <c r="AL149" i="1" s="1"/>
  <c r="Z135" i="1"/>
  <c r="AF135" i="1" s="1"/>
  <c r="AL135" i="1" s="1"/>
  <c r="AA135" i="1"/>
  <c r="AG135" i="1" s="1"/>
  <c r="AM135" i="1" s="1"/>
  <c r="AB135" i="1"/>
  <c r="AH135" i="1" s="1"/>
  <c r="AN135" i="1" s="1"/>
  <c r="X134" i="1"/>
  <c r="X133" i="1" s="1"/>
  <c r="AA133" i="1" s="1"/>
  <c r="AG133" i="1" s="1"/>
  <c r="AM133" i="1" s="1"/>
  <c r="Y134" i="1"/>
  <c r="Y133" i="1" s="1"/>
  <c r="AB133" i="1" s="1"/>
  <c r="AH133" i="1" s="1"/>
  <c r="AN133" i="1" s="1"/>
  <c r="W134" i="1"/>
  <c r="W133" i="1" s="1"/>
  <c r="Z133" i="1" s="1"/>
  <c r="AF133" i="1" s="1"/>
  <c r="AL133" i="1" s="1"/>
  <c r="Z106" i="1"/>
  <c r="AF106" i="1" s="1"/>
  <c r="AL106" i="1" s="1"/>
  <c r="AA106" i="1"/>
  <c r="AG106" i="1" s="1"/>
  <c r="AM106" i="1" s="1"/>
  <c r="AB106" i="1"/>
  <c r="AH106" i="1" s="1"/>
  <c r="AN106" i="1" s="1"/>
  <c r="X105" i="1"/>
  <c r="X104" i="1" s="1"/>
  <c r="AA104" i="1" s="1"/>
  <c r="AG104" i="1" s="1"/>
  <c r="AM104" i="1" s="1"/>
  <c r="Y105" i="1"/>
  <c r="Y104" i="1" s="1"/>
  <c r="AB104" i="1" s="1"/>
  <c r="AH104" i="1" s="1"/>
  <c r="AN104" i="1" s="1"/>
  <c r="W105" i="1"/>
  <c r="W104" i="1" s="1"/>
  <c r="Z104" i="1" s="1"/>
  <c r="AF104" i="1" s="1"/>
  <c r="AL104" i="1" s="1"/>
  <c r="H109" i="1"/>
  <c r="I109" i="1"/>
  <c r="J109" i="1"/>
  <c r="K109" i="1"/>
  <c r="L109" i="1"/>
  <c r="M109" i="1"/>
  <c r="Q109" i="1"/>
  <c r="R109" i="1"/>
  <c r="S109" i="1"/>
  <c r="W109" i="1"/>
  <c r="X109" i="1"/>
  <c r="Y109" i="1"/>
  <c r="W82" i="1"/>
  <c r="Z73" i="1"/>
  <c r="AF73" i="1" s="1"/>
  <c r="AL73" i="1" s="1"/>
  <c r="AA73" i="1"/>
  <c r="AG73" i="1" s="1"/>
  <c r="AM73" i="1" s="1"/>
  <c r="AB73" i="1"/>
  <c r="AH73" i="1" s="1"/>
  <c r="AN73" i="1" s="1"/>
  <c r="X72" i="1"/>
  <c r="X71" i="1" s="1"/>
  <c r="AA71" i="1" s="1"/>
  <c r="AG71" i="1" s="1"/>
  <c r="AM71" i="1" s="1"/>
  <c r="Y72" i="1"/>
  <c r="Y71" i="1" s="1"/>
  <c r="AB71" i="1" s="1"/>
  <c r="AH71" i="1" s="1"/>
  <c r="AN71" i="1" s="1"/>
  <c r="W72" i="1"/>
  <c r="W71" i="1" s="1"/>
  <c r="Z71" i="1" s="1"/>
  <c r="AF71" i="1" s="1"/>
  <c r="AL71" i="1" s="1"/>
  <c r="N109" i="1" l="1"/>
  <c r="T109" i="1" s="1"/>
  <c r="Z109" i="1" s="1"/>
  <c r="AF109" i="1" s="1"/>
  <c r="AL109" i="1" s="1"/>
  <c r="AE17" i="1"/>
  <c r="AD643" i="1"/>
  <c r="AE407" i="1"/>
  <c r="AE643" i="1"/>
  <c r="AD17" i="1"/>
  <c r="AC492" i="1"/>
  <c r="AC643" i="1"/>
  <c r="AC206" i="1"/>
  <c r="AE492" i="1"/>
  <c r="AC407" i="1"/>
  <c r="AE206" i="1"/>
  <c r="AD407" i="1"/>
  <c r="AC17" i="1"/>
  <c r="AD492" i="1"/>
  <c r="AD206" i="1"/>
  <c r="AB72" i="1"/>
  <c r="AH72" i="1" s="1"/>
  <c r="AN72" i="1" s="1"/>
  <c r="AB519" i="1"/>
  <c r="AH519" i="1" s="1"/>
  <c r="AN519" i="1" s="1"/>
  <c r="X521" i="1"/>
  <c r="AA521" i="1" s="1"/>
  <c r="AG521" i="1" s="1"/>
  <c r="AM521" i="1" s="1"/>
  <c r="Z72" i="1"/>
  <c r="AF72" i="1" s="1"/>
  <c r="AL72" i="1" s="1"/>
  <c r="AA365" i="1"/>
  <c r="AG365" i="1" s="1"/>
  <c r="AM365" i="1" s="1"/>
  <c r="AA72" i="1"/>
  <c r="AG72" i="1" s="1"/>
  <c r="AM72" i="1" s="1"/>
  <c r="AB365" i="1"/>
  <c r="AH365" i="1" s="1"/>
  <c r="AN365" i="1" s="1"/>
  <c r="AB105" i="1"/>
  <c r="AH105" i="1" s="1"/>
  <c r="AN105" i="1" s="1"/>
  <c r="AA519" i="1"/>
  <c r="AG519" i="1" s="1"/>
  <c r="AM519" i="1" s="1"/>
  <c r="AA105" i="1"/>
  <c r="AG105" i="1" s="1"/>
  <c r="AM105" i="1" s="1"/>
  <c r="AA134" i="1"/>
  <c r="AG134" i="1" s="1"/>
  <c r="AM134" i="1" s="1"/>
  <c r="Z519" i="1"/>
  <c r="AF519" i="1" s="1"/>
  <c r="AL519" i="1" s="1"/>
  <c r="O109" i="1"/>
  <c r="U109" i="1" s="1"/>
  <c r="AA109" i="1" s="1"/>
  <c r="AG109" i="1" s="1"/>
  <c r="AM109" i="1" s="1"/>
  <c r="Z105" i="1"/>
  <c r="AF105" i="1" s="1"/>
  <c r="AL105" i="1" s="1"/>
  <c r="Z134" i="1"/>
  <c r="AF134" i="1" s="1"/>
  <c r="AL134" i="1" s="1"/>
  <c r="AB437" i="1"/>
  <c r="AH437" i="1" s="1"/>
  <c r="AN437" i="1" s="1"/>
  <c r="AB597" i="1"/>
  <c r="AH597" i="1" s="1"/>
  <c r="AN597" i="1" s="1"/>
  <c r="AA437" i="1"/>
  <c r="AG437" i="1" s="1"/>
  <c r="AM437" i="1" s="1"/>
  <c r="AA597" i="1"/>
  <c r="AG597" i="1" s="1"/>
  <c r="AM597" i="1" s="1"/>
  <c r="Z772" i="1"/>
  <c r="AF772" i="1" s="1"/>
  <c r="AL772" i="1" s="1"/>
  <c r="Z597" i="1"/>
  <c r="AF597" i="1" s="1"/>
  <c r="AL597" i="1" s="1"/>
  <c r="AA522" i="1"/>
  <c r="AG522" i="1" s="1"/>
  <c r="AM522" i="1" s="1"/>
  <c r="Y521" i="1"/>
  <c r="AB521" i="1" s="1"/>
  <c r="AH521" i="1" s="1"/>
  <c r="AN521" i="1" s="1"/>
  <c r="W521" i="1"/>
  <c r="Z521" i="1" s="1"/>
  <c r="AF521" i="1" s="1"/>
  <c r="AL521" i="1" s="1"/>
  <c r="Z437" i="1"/>
  <c r="AF437" i="1" s="1"/>
  <c r="AL437" i="1" s="1"/>
  <c r="Z365" i="1"/>
  <c r="AF365" i="1" s="1"/>
  <c r="AL365" i="1" s="1"/>
  <c r="AB134" i="1"/>
  <c r="AH134" i="1" s="1"/>
  <c r="AN134" i="1" s="1"/>
  <c r="P109" i="1"/>
  <c r="V109" i="1" s="1"/>
  <c r="AB109" i="1" s="1"/>
  <c r="AH109" i="1" s="1"/>
  <c r="AN109" i="1" s="1"/>
  <c r="Y820" i="1"/>
  <c r="X820" i="1"/>
  <c r="W820" i="1"/>
  <c r="Y818" i="1"/>
  <c r="X818" i="1"/>
  <c r="W818" i="1"/>
  <c r="W817" i="1"/>
  <c r="Y815" i="1"/>
  <c r="X815" i="1"/>
  <c r="W815" i="1"/>
  <c r="Y813" i="1"/>
  <c r="X813" i="1"/>
  <c r="W813" i="1"/>
  <c r="Y810" i="1"/>
  <c r="X810" i="1"/>
  <c r="W810" i="1"/>
  <c r="W809" i="1" s="1"/>
  <c r="Y807" i="1"/>
  <c r="X807" i="1"/>
  <c r="W807" i="1"/>
  <c r="Y805" i="1"/>
  <c r="X805" i="1"/>
  <c r="W805" i="1"/>
  <c r="Y801" i="1"/>
  <c r="X801" i="1"/>
  <c r="W801" i="1"/>
  <c r="Y799" i="1"/>
  <c r="X799" i="1"/>
  <c r="W799" i="1"/>
  <c r="W798" i="1" s="1"/>
  <c r="Y796" i="1"/>
  <c r="X796" i="1"/>
  <c r="W796" i="1"/>
  <c r="Y794" i="1"/>
  <c r="X794" i="1"/>
  <c r="W794" i="1"/>
  <c r="Y791" i="1"/>
  <c r="Y790" i="1" s="1"/>
  <c r="X791" i="1"/>
  <c r="W791" i="1"/>
  <c r="Y788" i="1"/>
  <c r="X788" i="1"/>
  <c r="W788" i="1"/>
  <c r="Y786" i="1"/>
  <c r="Y785" i="1" s="1"/>
  <c r="X786" i="1"/>
  <c r="W786" i="1"/>
  <c r="Y783" i="1"/>
  <c r="Y782" i="1" s="1"/>
  <c r="X783" i="1"/>
  <c r="X782" i="1" s="1"/>
  <c r="W783" i="1"/>
  <c r="Y780" i="1"/>
  <c r="Y779" i="1" s="1"/>
  <c r="X780" i="1"/>
  <c r="X779" i="1" s="1"/>
  <c r="W780" i="1"/>
  <c r="W779" i="1" s="1"/>
  <c r="Y777" i="1"/>
  <c r="X777" i="1"/>
  <c r="X776" i="1" s="1"/>
  <c r="W777" i="1"/>
  <c r="W776" i="1" s="1"/>
  <c r="Y774" i="1"/>
  <c r="X774" i="1"/>
  <c r="W774" i="1"/>
  <c r="Y770" i="1"/>
  <c r="X770" i="1"/>
  <c r="W770" i="1"/>
  <c r="Y764" i="1"/>
  <c r="X764" i="1"/>
  <c r="W764" i="1"/>
  <c r="Y762" i="1"/>
  <c r="X762" i="1"/>
  <c r="W762" i="1"/>
  <c r="Y760" i="1"/>
  <c r="X760" i="1"/>
  <c r="W760" i="1"/>
  <c r="Y757" i="1"/>
  <c r="X757" i="1"/>
  <c r="X756" i="1" s="1"/>
  <c r="W757" i="1"/>
  <c r="W756" i="1" s="1"/>
  <c r="Y754" i="1"/>
  <c r="X754" i="1"/>
  <c r="W754" i="1"/>
  <c r="W753" i="1" s="1"/>
  <c r="Y751" i="1"/>
  <c r="Y750" i="1" s="1"/>
  <c r="X751" i="1"/>
  <c r="W751" i="1"/>
  <c r="Y748" i="1"/>
  <c r="X748" i="1"/>
  <c r="X747" i="1" s="1"/>
  <c r="W748" i="1"/>
  <c r="Y745" i="1"/>
  <c r="X745" i="1"/>
  <c r="W745" i="1"/>
  <c r="Y743" i="1"/>
  <c r="X743" i="1"/>
  <c r="W743" i="1"/>
  <c r="Y741" i="1"/>
  <c r="X741" i="1"/>
  <c r="W741" i="1"/>
  <c r="Y738" i="1"/>
  <c r="X738" i="1"/>
  <c r="X737" i="1" s="1"/>
  <c r="W738" i="1"/>
  <c r="Y735" i="1"/>
  <c r="X735" i="1"/>
  <c r="W735" i="1"/>
  <c r="W734" i="1" s="1"/>
  <c r="Y732" i="1"/>
  <c r="X732" i="1"/>
  <c r="W732" i="1"/>
  <c r="Y730" i="1"/>
  <c r="X730" i="1"/>
  <c r="X727" i="1" s="1"/>
  <c r="W730" i="1"/>
  <c r="Y728" i="1"/>
  <c r="X728" i="1"/>
  <c r="W728" i="1"/>
  <c r="Y725" i="1"/>
  <c r="X725" i="1"/>
  <c r="W725" i="1"/>
  <c r="Y720" i="1"/>
  <c r="X720" i="1"/>
  <c r="W720" i="1"/>
  <c r="Y718" i="1"/>
  <c r="X718" i="1"/>
  <c r="W718" i="1"/>
  <c r="W717" i="1" s="1"/>
  <c r="Y714" i="1"/>
  <c r="Y711" i="1" s="1"/>
  <c r="X714" i="1"/>
  <c r="W714" i="1"/>
  <c r="W711" i="1"/>
  <c r="Y708" i="1"/>
  <c r="X708" i="1"/>
  <c r="W708" i="1"/>
  <c r="Y706" i="1"/>
  <c r="X706" i="1"/>
  <c r="W706" i="1"/>
  <c r="Y704" i="1"/>
  <c r="X704" i="1"/>
  <c r="W704" i="1"/>
  <c r="Y702" i="1"/>
  <c r="X702" i="1"/>
  <c r="W702" i="1"/>
  <c r="Y699" i="1"/>
  <c r="Y698" i="1" s="1"/>
  <c r="X699" i="1"/>
  <c r="W699" i="1"/>
  <c r="W698" i="1" s="1"/>
  <c r="Y696" i="1"/>
  <c r="Y695" i="1" s="1"/>
  <c r="X696" i="1"/>
  <c r="X695" i="1" s="1"/>
  <c r="W696" i="1"/>
  <c r="Y690" i="1"/>
  <c r="X690" i="1"/>
  <c r="W690" i="1"/>
  <c r="Y688" i="1"/>
  <c r="X688" i="1"/>
  <c r="W688" i="1"/>
  <c r="W687" i="1" s="1"/>
  <c r="Y685" i="1"/>
  <c r="Y684" i="1" s="1"/>
  <c r="X685" i="1"/>
  <c r="W685" i="1"/>
  <c r="Y680" i="1"/>
  <c r="X680" i="1"/>
  <c r="W680" i="1"/>
  <c r="Y678" i="1"/>
  <c r="X678" i="1"/>
  <c r="W678" i="1"/>
  <c r="Y675" i="1"/>
  <c r="X675" i="1"/>
  <c r="X674" i="1" s="1"/>
  <c r="W675" i="1"/>
  <c r="W674" i="1" s="1"/>
  <c r="Y672" i="1"/>
  <c r="Y671" i="1" s="1"/>
  <c r="X672" i="1"/>
  <c r="W672" i="1"/>
  <c r="W671" i="1"/>
  <c r="Y669" i="1"/>
  <c r="Y668" i="1" s="1"/>
  <c r="X669" i="1"/>
  <c r="X668" i="1" s="1"/>
  <c r="W669" i="1"/>
  <c r="W666" i="1"/>
  <c r="W665" i="1" s="1"/>
  <c r="Y665" i="1"/>
  <c r="X665" i="1"/>
  <c r="Y662" i="1"/>
  <c r="X662" i="1"/>
  <c r="W662" i="1"/>
  <c r="Y660" i="1"/>
  <c r="X660" i="1"/>
  <c r="W660" i="1"/>
  <c r="Y657" i="1"/>
  <c r="X657" i="1"/>
  <c r="X656" i="1" s="1"/>
  <c r="W657" i="1"/>
  <c r="W656" i="1" s="1"/>
  <c r="Y654" i="1"/>
  <c r="Y653" i="1" s="1"/>
  <c r="X654" i="1"/>
  <c r="W654" i="1"/>
  <c r="W653" i="1"/>
  <c r="Y651" i="1"/>
  <c r="Y650" i="1" s="1"/>
  <c r="X651" i="1"/>
  <c r="X650" i="1" s="1"/>
  <c r="W651" i="1"/>
  <c r="Y648" i="1"/>
  <c r="Y647" i="1" s="1"/>
  <c r="X648" i="1"/>
  <c r="X647" i="1" s="1"/>
  <c r="W648" i="1"/>
  <c r="W647" i="1" s="1"/>
  <c r="Y645" i="1"/>
  <c r="X645" i="1"/>
  <c r="W645" i="1"/>
  <c r="Y637" i="1"/>
  <c r="Y636" i="1" s="1"/>
  <c r="X637" i="1"/>
  <c r="X636" i="1" s="1"/>
  <c r="W637" i="1"/>
  <c r="W636" i="1" s="1"/>
  <c r="Y634" i="1"/>
  <c r="X634" i="1"/>
  <c r="X633" i="1" s="1"/>
  <c r="W634" i="1"/>
  <c r="W633" i="1" s="1"/>
  <c r="Y626" i="1"/>
  <c r="Y625" i="1" s="1"/>
  <c r="X626" i="1"/>
  <c r="X625" i="1" s="1"/>
  <c r="W626" i="1"/>
  <c r="Y623" i="1"/>
  <c r="X623" i="1"/>
  <c r="X622" i="1" s="1"/>
  <c r="W623" i="1"/>
  <c r="Y620" i="1"/>
  <c r="Y619" i="1" s="1"/>
  <c r="X620" i="1"/>
  <c r="W620" i="1"/>
  <c r="W619" i="1" s="1"/>
  <c r="Y612" i="1"/>
  <c r="X612" i="1"/>
  <c r="X611" i="1" s="1"/>
  <c r="W612" i="1"/>
  <c r="Y609" i="1"/>
  <c r="Y608" i="1" s="1"/>
  <c r="X609" i="1"/>
  <c r="W609" i="1"/>
  <c r="W608" i="1" s="1"/>
  <c r="Y606" i="1"/>
  <c r="Y605" i="1" s="1"/>
  <c r="X606" i="1"/>
  <c r="X605" i="1" s="1"/>
  <c r="W606" i="1"/>
  <c r="Y603" i="1"/>
  <c r="Y602" i="1" s="1"/>
  <c r="X603" i="1"/>
  <c r="X602" i="1" s="1"/>
  <c r="W603" i="1"/>
  <c r="W602" i="1" s="1"/>
  <c r="Y600" i="1"/>
  <c r="X600" i="1"/>
  <c r="X599" i="1" s="1"/>
  <c r="W600" i="1"/>
  <c r="Y592" i="1"/>
  <c r="Y591" i="1" s="1"/>
  <c r="Y590" i="1" s="1"/>
  <c r="X592" i="1"/>
  <c r="X591" i="1" s="1"/>
  <c r="W592" i="1"/>
  <c r="W591" i="1" s="1"/>
  <c r="W590" i="1" s="1"/>
  <c r="Y587" i="1"/>
  <c r="Y586" i="1" s="1"/>
  <c r="X587" i="1"/>
  <c r="X586" i="1" s="1"/>
  <c r="X585" i="1" s="1"/>
  <c r="W587" i="1"/>
  <c r="Y573" i="1"/>
  <c r="Y572" i="1" s="1"/>
  <c r="X573" i="1"/>
  <c r="W573" i="1"/>
  <c r="W572" i="1" s="1"/>
  <c r="Y566" i="1"/>
  <c r="Y561" i="1" s="1"/>
  <c r="X566" i="1"/>
  <c r="X561" i="1" s="1"/>
  <c r="W566" i="1"/>
  <c r="W561" i="1" s="1"/>
  <c r="Y559" i="1"/>
  <c r="Y558" i="1" s="1"/>
  <c r="X559" i="1"/>
  <c r="X558" i="1" s="1"/>
  <c r="W559" i="1"/>
  <c r="W558" i="1" s="1"/>
  <c r="Y556" i="1"/>
  <c r="X556" i="1"/>
  <c r="X555" i="1" s="1"/>
  <c r="W556" i="1"/>
  <c r="W555" i="1" s="1"/>
  <c r="Y553" i="1"/>
  <c r="Y552" i="1" s="1"/>
  <c r="X553" i="1"/>
  <c r="W553" i="1"/>
  <c r="W552" i="1" s="1"/>
  <c r="Y550" i="1"/>
  <c r="Y549" i="1" s="1"/>
  <c r="X550" i="1"/>
  <c r="X549" i="1" s="1"/>
  <c r="W550" i="1"/>
  <c r="Y545" i="1"/>
  <c r="X545" i="1"/>
  <c r="Y542" i="1"/>
  <c r="Y541" i="1" s="1"/>
  <c r="X542" i="1"/>
  <c r="W542" i="1"/>
  <c r="Y537" i="1"/>
  <c r="Y536" i="1" s="1"/>
  <c r="X537" i="1"/>
  <c r="X536" i="1" s="1"/>
  <c r="W537" i="1"/>
  <c r="W536" i="1" s="1"/>
  <c r="Y534" i="1"/>
  <c r="X534" i="1"/>
  <c r="W534" i="1"/>
  <c r="Y532" i="1"/>
  <c r="X532" i="1"/>
  <c r="W532" i="1"/>
  <c r="W531" i="1"/>
  <c r="Y516" i="1"/>
  <c r="Y515" i="1" s="1"/>
  <c r="X516" i="1"/>
  <c r="X515" i="1" s="1"/>
  <c r="X514" i="1" s="1"/>
  <c r="W516" i="1"/>
  <c r="W515" i="1" s="1"/>
  <c r="W514" i="1" s="1"/>
  <c r="Y511" i="1"/>
  <c r="Y510" i="1" s="1"/>
  <c r="Y509" i="1" s="1"/>
  <c r="X511" i="1"/>
  <c r="X510" i="1" s="1"/>
  <c r="X509" i="1" s="1"/>
  <c r="W511" i="1"/>
  <c r="W510" i="1" s="1"/>
  <c r="W509" i="1" s="1"/>
  <c r="Y506" i="1"/>
  <c r="Y505" i="1" s="1"/>
  <c r="Y504" i="1" s="1"/>
  <c r="X506" i="1"/>
  <c r="W506" i="1"/>
  <c r="W505" i="1" s="1"/>
  <c r="W504" i="1" s="1"/>
  <c r="Y501" i="1"/>
  <c r="Y500" i="1" s="1"/>
  <c r="Y499" i="1" s="1"/>
  <c r="X501" i="1"/>
  <c r="X500" i="1" s="1"/>
  <c r="W501" i="1"/>
  <c r="W500" i="1" s="1"/>
  <c r="W499" i="1" s="1"/>
  <c r="Y497" i="1"/>
  <c r="X497" i="1"/>
  <c r="W497" i="1"/>
  <c r="Y495" i="1"/>
  <c r="X495" i="1"/>
  <c r="W495" i="1"/>
  <c r="Y489" i="1"/>
  <c r="X489" i="1"/>
  <c r="X488" i="1" s="1"/>
  <c r="X487" i="1" s="1"/>
  <c r="W489" i="1"/>
  <c r="Y481" i="1"/>
  <c r="Y480" i="1" s="1"/>
  <c r="X481" i="1"/>
  <c r="W481" i="1"/>
  <c r="W480" i="1" s="1"/>
  <c r="Y478" i="1"/>
  <c r="Y477" i="1" s="1"/>
  <c r="X478" i="1"/>
  <c r="X477" i="1" s="1"/>
  <c r="W478" i="1"/>
  <c r="Y475" i="1"/>
  <c r="X475" i="1"/>
  <c r="W475" i="1"/>
  <c r="Y473" i="1"/>
  <c r="X473" i="1"/>
  <c r="W473" i="1"/>
  <c r="Y470" i="1"/>
  <c r="Y469" i="1" s="1"/>
  <c r="X470" i="1"/>
  <c r="X469" i="1" s="1"/>
  <c r="W470" i="1"/>
  <c r="W469" i="1" s="1"/>
  <c r="Y467" i="1"/>
  <c r="X467" i="1"/>
  <c r="X466" i="1" s="1"/>
  <c r="W467" i="1"/>
  <c r="W466" i="1" s="1"/>
  <c r="Y464" i="1"/>
  <c r="Y463" i="1" s="1"/>
  <c r="X464" i="1"/>
  <c r="W464" i="1"/>
  <c r="W463" i="1" s="1"/>
  <c r="Y461" i="1"/>
  <c r="Y460" i="1" s="1"/>
  <c r="X461" i="1"/>
  <c r="X460" i="1" s="1"/>
  <c r="W461" i="1"/>
  <c r="Y458" i="1"/>
  <c r="Y457" i="1" s="1"/>
  <c r="X458" i="1"/>
  <c r="X457" i="1" s="1"/>
  <c r="W458" i="1"/>
  <c r="W457" i="1" s="1"/>
  <c r="Y455" i="1"/>
  <c r="X455" i="1"/>
  <c r="W455" i="1"/>
  <c r="Y453" i="1"/>
  <c r="X453" i="1"/>
  <c r="W453" i="1"/>
  <c r="Y448" i="1"/>
  <c r="Y447" i="1" s="1"/>
  <c r="X448" i="1"/>
  <c r="X447" i="1" s="1"/>
  <c r="X446" i="1" s="1"/>
  <c r="W448" i="1"/>
  <c r="Y444" i="1"/>
  <c r="Y443" i="1" s="1"/>
  <c r="X444" i="1"/>
  <c r="W444" i="1"/>
  <c r="W443" i="1" s="1"/>
  <c r="Y441" i="1"/>
  <c r="Y440" i="1" s="1"/>
  <c r="X441" i="1"/>
  <c r="X440" i="1" s="1"/>
  <c r="W441" i="1"/>
  <c r="Y434" i="1"/>
  <c r="Y433" i="1" s="1"/>
  <c r="Y429" i="1" s="1"/>
  <c r="X434" i="1"/>
  <c r="W434" i="1"/>
  <c r="W433" i="1" s="1"/>
  <c r="W429" i="1" s="1"/>
  <c r="Y427" i="1"/>
  <c r="X427" i="1"/>
  <c r="W427" i="1"/>
  <c r="Y425" i="1"/>
  <c r="X425" i="1"/>
  <c r="W425" i="1"/>
  <c r="Y423" i="1"/>
  <c r="Y422" i="1" s="1"/>
  <c r="X423" i="1"/>
  <c r="W423" i="1"/>
  <c r="Y420" i="1"/>
  <c r="X420" i="1"/>
  <c r="W420" i="1"/>
  <c r="Y418" i="1"/>
  <c r="X418" i="1"/>
  <c r="W418" i="1"/>
  <c r="Y416" i="1"/>
  <c r="X416" i="1"/>
  <c r="W416" i="1"/>
  <c r="Y413" i="1"/>
  <c r="Y412" i="1" s="1"/>
  <c r="X413" i="1"/>
  <c r="X412" i="1" s="1"/>
  <c r="W413" i="1"/>
  <c r="Y410" i="1"/>
  <c r="Y409" i="1" s="1"/>
  <c r="X410" i="1"/>
  <c r="X409" i="1" s="1"/>
  <c r="W410" i="1"/>
  <c r="Y404" i="1"/>
  <c r="X404" i="1"/>
  <c r="X403" i="1" s="1"/>
  <c r="W404" i="1"/>
  <c r="W403" i="1" s="1"/>
  <c r="Y401" i="1"/>
  <c r="X401" i="1"/>
  <c r="W401" i="1"/>
  <c r="W399" i="1"/>
  <c r="Y399" i="1"/>
  <c r="X399" i="1"/>
  <c r="X398" i="1" s="1"/>
  <c r="Y396" i="1"/>
  <c r="X396" i="1"/>
  <c r="W396" i="1"/>
  <c r="Y394" i="1"/>
  <c r="X394" i="1"/>
  <c r="W394" i="1"/>
  <c r="W393" i="1" s="1"/>
  <c r="Y391" i="1"/>
  <c r="X391" i="1"/>
  <c r="W391" i="1"/>
  <c r="Y389" i="1"/>
  <c r="X389" i="1"/>
  <c r="W389" i="1"/>
  <c r="X388" i="1"/>
  <c r="Y384" i="1"/>
  <c r="Y383" i="1" s="1"/>
  <c r="X384" i="1"/>
  <c r="W384" i="1"/>
  <c r="Y381" i="1"/>
  <c r="X381" i="1"/>
  <c r="X380" i="1" s="1"/>
  <c r="W381" i="1"/>
  <c r="W380" i="1" s="1"/>
  <c r="Y378" i="1"/>
  <c r="Y377" i="1" s="1"/>
  <c r="X378" i="1"/>
  <c r="X377" i="1" s="1"/>
  <c r="Y375" i="1"/>
  <c r="Y374" i="1" s="1"/>
  <c r="X375" i="1"/>
  <c r="X374" i="1" s="1"/>
  <c r="W375" i="1"/>
  <c r="W374" i="1" s="1"/>
  <c r="Y362" i="1"/>
  <c r="Y361" i="1" s="1"/>
  <c r="X362" i="1"/>
  <c r="X361" i="1" s="1"/>
  <c r="W362" i="1"/>
  <c r="Y359" i="1"/>
  <c r="Y358" i="1" s="1"/>
  <c r="X359" i="1"/>
  <c r="W359" i="1"/>
  <c r="W358" i="1" s="1"/>
  <c r="Y355" i="1"/>
  <c r="X355" i="1"/>
  <c r="W355" i="1"/>
  <c r="Y353" i="1"/>
  <c r="X353" i="1"/>
  <c r="W353" i="1"/>
  <c r="Y351" i="1"/>
  <c r="X351" i="1"/>
  <c r="X350" i="1" s="1"/>
  <c r="W351" i="1"/>
  <c r="Y348" i="1"/>
  <c r="X348" i="1"/>
  <c r="X347" i="1" s="1"/>
  <c r="W348" i="1"/>
  <c r="W347" i="1" s="1"/>
  <c r="Y345" i="1"/>
  <c r="X345" i="1"/>
  <c r="W345" i="1"/>
  <c r="Y343" i="1"/>
  <c r="X343" i="1"/>
  <c r="W343" i="1"/>
  <c r="Y341" i="1"/>
  <c r="X341" i="1"/>
  <c r="W341" i="1"/>
  <c r="Y338" i="1"/>
  <c r="X338" i="1"/>
  <c r="X335" i="1" s="1"/>
  <c r="W338" i="1"/>
  <c r="Y336" i="1"/>
  <c r="X336" i="1"/>
  <c r="W336" i="1"/>
  <c r="Y331" i="1"/>
  <c r="X331" i="1"/>
  <c r="X330" i="1" s="1"/>
  <c r="X329" i="1" s="1"/>
  <c r="W331" i="1"/>
  <c r="Y326" i="1"/>
  <c r="Y325" i="1" s="1"/>
  <c r="X326" i="1"/>
  <c r="W326" i="1"/>
  <c r="W325" i="1" s="1"/>
  <c r="Y323" i="1"/>
  <c r="Y322" i="1" s="1"/>
  <c r="X323" i="1"/>
  <c r="X322" i="1" s="1"/>
  <c r="W323" i="1"/>
  <c r="Y320" i="1"/>
  <c r="Y317" i="1" s="1"/>
  <c r="X320" i="1"/>
  <c r="W320" i="1"/>
  <c r="W317" i="1" s="1"/>
  <c r="X317" i="1"/>
  <c r="Y315" i="1"/>
  <c r="X315" i="1"/>
  <c r="X314" i="1" s="1"/>
  <c r="W315" i="1"/>
  <c r="Y312" i="1"/>
  <c r="Y311" i="1" s="1"/>
  <c r="X312" i="1"/>
  <c r="W312" i="1"/>
  <c r="W311" i="1" s="1"/>
  <c r="Y309" i="1"/>
  <c r="X309" i="1"/>
  <c r="W309" i="1"/>
  <c r="Y307" i="1"/>
  <c r="X307" i="1"/>
  <c r="W307" i="1"/>
  <c r="Y304" i="1"/>
  <c r="Y303" i="1" s="1"/>
  <c r="X304" i="1"/>
  <c r="X303" i="1" s="1"/>
  <c r="W304" i="1"/>
  <c r="Y298" i="1"/>
  <c r="Y297" i="1" s="1"/>
  <c r="X298" i="1"/>
  <c r="X297" i="1" s="1"/>
  <c r="W298" i="1"/>
  <c r="W297" i="1" s="1"/>
  <c r="Y292" i="1"/>
  <c r="X292" i="1"/>
  <c r="X291" i="1" s="1"/>
  <c r="W292" i="1"/>
  <c r="Y287" i="1"/>
  <c r="X287" i="1"/>
  <c r="X286" i="1" s="1"/>
  <c r="W287" i="1"/>
  <c r="Y284" i="1"/>
  <c r="Y283" i="1" s="1"/>
  <c r="X284" i="1"/>
  <c r="X283" i="1" s="1"/>
  <c r="W284" i="1"/>
  <c r="W283" i="1" s="1"/>
  <c r="Y281" i="1"/>
  <c r="X281" i="1"/>
  <c r="X280" i="1" s="1"/>
  <c r="W281" i="1"/>
  <c r="Y278" i="1"/>
  <c r="Y277" i="1" s="1"/>
  <c r="X278" i="1"/>
  <c r="W278" i="1"/>
  <c r="W277" i="1" s="1"/>
  <c r="Y274" i="1"/>
  <c r="X274" i="1"/>
  <c r="X273" i="1" s="1"/>
  <c r="W274" i="1"/>
  <c r="W273" i="1" s="1"/>
  <c r="Y271" i="1"/>
  <c r="Y270" i="1" s="1"/>
  <c r="X271" i="1"/>
  <c r="W271" i="1"/>
  <c r="W270" i="1" s="1"/>
  <c r="Y268" i="1"/>
  <c r="Y267" i="1" s="1"/>
  <c r="X268" i="1"/>
  <c r="X267" i="1" s="1"/>
  <c r="W268" i="1"/>
  <c r="Y265" i="1"/>
  <c r="Y264" i="1" s="1"/>
  <c r="X265" i="1"/>
  <c r="W265" i="1"/>
  <c r="W264" i="1" s="1"/>
  <c r="Y261" i="1"/>
  <c r="Y260" i="1" s="1"/>
  <c r="X261" i="1"/>
  <c r="X260" i="1" s="1"/>
  <c r="W261" i="1"/>
  <c r="Y258" i="1"/>
  <c r="Y257" i="1" s="1"/>
  <c r="X258" i="1"/>
  <c r="X257" i="1" s="1"/>
  <c r="W258" i="1"/>
  <c r="W257" i="1" s="1"/>
  <c r="Y255" i="1"/>
  <c r="X255" i="1"/>
  <c r="X254" i="1" s="1"/>
  <c r="W255" i="1"/>
  <c r="Y252" i="1"/>
  <c r="Y251" i="1" s="1"/>
  <c r="X252" i="1"/>
  <c r="W252" i="1"/>
  <c r="Y249" i="1"/>
  <c r="Y248" i="1" s="1"/>
  <c r="X249" i="1"/>
  <c r="X248" i="1" s="1"/>
  <c r="W249" i="1"/>
  <c r="Y246" i="1"/>
  <c r="Y245" i="1" s="1"/>
  <c r="X246" i="1"/>
  <c r="X245" i="1" s="1"/>
  <c r="W246" i="1"/>
  <c r="W245" i="1" s="1"/>
  <c r="Y243" i="1"/>
  <c r="X243" i="1"/>
  <c r="X242" i="1" s="1"/>
  <c r="W243" i="1"/>
  <c r="Y240" i="1"/>
  <c r="Y239" i="1" s="1"/>
  <c r="X240" i="1"/>
  <c r="W240" i="1"/>
  <c r="W239" i="1" s="1"/>
  <c r="Y237" i="1"/>
  <c r="Y236" i="1" s="1"/>
  <c r="X237" i="1"/>
  <c r="X236" i="1" s="1"/>
  <c r="W237" i="1"/>
  <c r="Y233" i="1"/>
  <c r="Y232" i="1" s="1"/>
  <c r="X233" i="1"/>
  <c r="W233" i="1"/>
  <c r="W232" i="1" s="1"/>
  <c r="Y230" i="1"/>
  <c r="Y229" i="1" s="1"/>
  <c r="X230" i="1"/>
  <c r="X229" i="1" s="1"/>
  <c r="W230" i="1"/>
  <c r="Y227" i="1"/>
  <c r="Y226" i="1" s="1"/>
  <c r="X227" i="1"/>
  <c r="X226" i="1" s="1"/>
  <c r="W227" i="1"/>
  <c r="W226" i="1" s="1"/>
  <c r="Y224" i="1"/>
  <c r="X224" i="1"/>
  <c r="X223" i="1" s="1"/>
  <c r="W224" i="1"/>
  <c r="W223" i="1" s="1"/>
  <c r="Y221" i="1"/>
  <c r="Y220" i="1" s="1"/>
  <c r="X221" i="1"/>
  <c r="W221" i="1"/>
  <c r="Y218" i="1"/>
  <c r="Y217" i="1" s="1"/>
  <c r="X218" i="1"/>
  <c r="X217" i="1" s="1"/>
  <c r="W218" i="1"/>
  <c r="Y215" i="1"/>
  <c r="Y214" i="1" s="1"/>
  <c r="X215" i="1"/>
  <c r="X214" i="1" s="1"/>
  <c r="W215" i="1"/>
  <c r="W214" i="1" s="1"/>
  <c r="Y212" i="1"/>
  <c r="X212" i="1"/>
  <c r="X211" i="1" s="1"/>
  <c r="W212" i="1"/>
  <c r="W211" i="1" s="1"/>
  <c r="Y203" i="1"/>
  <c r="X203" i="1"/>
  <c r="W203" i="1"/>
  <c r="Y201" i="1"/>
  <c r="X201" i="1"/>
  <c r="W201" i="1"/>
  <c r="Y198" i="1"/>
  <c r="Y197" i="1" s="1"/>
  <c r="X198" i="1"/>
  <c r="W198" i="1"/>
  <c r="W197" i="1" s="1"/>
  <c r="Y193" i="1"/>
  <c r="X193" i="1"/>
  <c r="W193" i="1"/>
  <c r="Y191" i="1"/>
  <c r="X191" i="1"/>
  <c r="W191" i="1"/>
  <c r="W190" i="1" s="1"/>
  <c r="Y187" i="1"/>
  <c r="X187" i="1"/>
  <c r="X186" i="1" s="1"/>
  <c r="W187" i="1"/>
  <c r="W186" i="1" s="1"/>
  <c r="Y184" i="1"/>
  <c r="Y183" i="1" s="1"/>
  <c r="X184" i="1"/>
  <c r="W184" i="1"/>
  <c r="W183" i="1" s="1"/>
  <c r="Y181" i="1"/>
  <c r="Y180" i="1" s="1"/>
  <c r="X181" i="1"/>
  <c r="X180" i="1" s="1"/>
  <c r="W181" i="1"/>
  <c r="Y178" i="1"/>
  <c r="Y177" i="1" s="1"/>
  <c r="X178" i="1"/>
  <c r="X177" i="1" s="1"/>
  <c r="W178" i="1"/>
  <c r="W177" i="1" s="1"/>
  <c r="Y175" i="1"/>
  <c r="X175" i="1"/>
  <c r="X174" i="1" s="1"/>
  <c r="W175" i="1"/>
  <c r="W174" i="1" s="1"/>
  <c r="Y172" i="1"/>
  <c r="Y171" i="1" s="1"/>
  <c r="X172" i="1"/>
  <c r="W172" i="1"/>
  <c r="W171" i="1" s="1"/>
  <c r="Y169" i="1"/>
  <c r="Y168" i="1" s="1"/>
  <c r="X169" i="1"/>
  <c r="X168" i="1" s="1"/>
  <c r="W169" i="1"/>
  <c r="Y165" i="1"/>
  <c r="X165" i="1"/>
  <c r="X164" i="1" s="1"/>
  <c r="Y162" i="1"/>
  <c r="X162" i="1"/>
  <c r="W162" i="1"/>
  <c r="Y159" i="1"/>
  <c r="X159" i="1"/>
  <c r="W159" i="1"/>
  <c r="W157" i="1"/>
  <c r="W156" i="1" s="1"/>
  <c r="Y157" i="1"/>
  <c r="X157" i="1"/>
  <c r="Y153" i="1"/>
  <c r="X153" i="1"/>
  <c r="W153" i="1"/>
  <c r="Y151" i="1"/>
  <c r="X151" i="1"/>
  <c r="W151" i="1"/>
  <c r="W148" i="1" s="1"/>
  <c r="Y146" i="1"/>
  <c r="X146" i="1"/>
  <c r="W146" i="1"/>
  <c r="Y143" i="1"/>
  <c r="X143" i="1"/>
  <c r="W143" i="1"/>
  <c r="Y141" i="1"/>
  <c r="X141" i="1"/>
  <c r="W141" i="1"/>
  <c r="Y137" i="1"/>
  <c r="X137" i="1"/>
  <c r="X136" i="1" s="1"/>
  <c r="W137" i="1"/>
  <c r="Y131" i="1"/>
  <c r="Y130" i="1" s="1"/>
  <c r="X131" i="1"/>
  <c r="W131" i="1"/>
  <c r="W130" i="1" s="1"/>
  <c r="Y128" i="1"/>
  <c r="Y127" i="1" s="1"/>
  <c r="X128" i="1"/>
  <c r="X127" i="1" s="1"/>
  <c r="W128" i="1"/>
  <c r="Y125" i="1"/>
  <c r="Y124" i="1" s="1"/>
  <c r="X125" i="1"/>
  <c r="X124" i="1" s="1"/>
  <c r="W125" i="1"/>
  <c r="W124" i="1" s="1"/>
  <c r="Y122" i="1"/>
  <c r="X122" i="1"/>
  <c r="X121" i="1" s="1"/>
  <c r="W122" i="1"/>
  <c r="Y119" i="1"/>
  <c r="Y118" i="1" s="1"/>
  <c r="X119" i="1"/>
  <c r="W119" i="1"/>
  <c r="W118" i="1" s="1"/>
  <c r="Y116" i="1"/>
  <c r="Y115" i="1" s="1"/>
  <c r="X116" i="1"/>
  <c r="X115" i="1" s="1"/>
  <c r="W116" i="1"/>
  <c r="Y113" i="1"/>
  <c r="Y108" i="1" s="1"/>
  <c r="X113" i="1"/>
  <c r="X108" i="1" s="1"/>
  <c r="W113" i="1"/>
  <c r="W108" i="1" s="1"/>
  <c r="Y99" i="1"/>
  <c r="Y98" i="1" s="1"/>
  <c r="X99" i="1"/>
  <c r="W99" i="1"/>
  <c r="W98" i="1" s="1"/>
  <c r="Y96" i="1"/>
  <c r="Y95" i="1" s="1"/>
  <c r="X96" i="1"/>
  <c r="X95" i="1" s="1"/>
  <c r="W96" i="1"/>
  <c r="W95" i="1" s="1"/>
  <c r="Y93" i="1"/>
  <c r="Y92" i="1" s="1"/>
  <c r="X93" i="1"/>
  <c r="X92" i="1" s="1"/>
  <c r="W93" i="1"/>
  <c r="W92" i="1" s="1"/>
  <c r="Y90" i="1"/>
  <c r="Y89" i="1" s="1"/>
  <c r="X90" i="1"/>
  <c r="X89" i="1" s="1"/>
  <c r="W90" i="1"/>
  <c r="W89" i="1" s="1"/>
  <c r="Y87" i="1"/>
  <c r="Y86" i="1" s="1"/>
  <c r="X87" i="1"/>
  <c r="X86" i="1" s="1"/>
  <c r="W87" i="1"/>
  <c r="W86" i="1" s="1"/>
  <c r="Y84" i="1"/>
  <c r="Y83" i="1" s="1"/>
  <c r="X84" i="1"/>
  <c r="W84" i="1"/>
  <c r="W83" i="1" s="1"/>
  <c r="Y81" i="1"/>
  <c r="Y80" i="1" s="1"/>
  <c r="X81" i="1"/>
  <c r="X80" i="1" s="1"/>
  <c r="W81" i="1"/>
  <c r="W80" i="1" s="1"/>
  <c r="Y78" i="1"/>
  <c r="Y77" i="1" s="1"/>
  <c r="X78" i="1"/>
  <c r="X77" i="1" s="1"/>
  <c r="W78" i="1"/>
  <c r="W77" i="1" s="1"/>
  <c r="Y75" i="1"/>
  <c r="Y74" i="1" s="1"/>
  <c r="X75" i="1"/>
  <c r="X74" i="1" s="1"/>
  <c r="W75" i="1"/>
  <c r="W74" i="1"/>
  <c r="Y66" i="1"/>
  <c r="Y65" i="1" s="1"/>
  <c r="X66" i="1"/>
  <c r="X65" i="1" s="1"/>
  <c r="W66" i="1"/>
  <c r="Y63" i="1"/>
  <c r="Y62" i="1" s="1"/>
  <c r="X63" i="1"/>
  <c r="X62" i="1" s="1"/>
  <c r="W63" i="1"/>
  <c r="W62" i="1" s="1"/>
  <c r="Y60" i="1"/>
  <c r="Y59" i="1" s="1"/>
  <c r="X60" i="1"/>
  <c r="X59" i="1" s="1"/>
  <c r="W60" i="1"/>
  <c r="W59" i="1" s="1"/>
  <c r="Y57" i="1"/>
  <c r="Y56" i="1" s="1"/>
  <c r="X57" i="1"/>
  <c r="W57" i="1"/>
  <c r="Y54" i="1"/>
  <c r="Y53" i="1" s="1"/>
  <c r="X54" i="1"/>
  <c r="X53" i="1" s="1"/>
  <c r="W54" i="1"/>
  <c r="Y51" i="1"/>
  <c r="Y50" i="1" s="1"/>
  <c r="X51" i="1"/>
  <c r="X50" i="1" s="1"/>
  <c r="W51" i="1"/>
  <c r="W50" i="1" s="1"/>
  <c r="Y48" i="1"/>
  <c r="X48" i="1"/>
  <c r="X47" i="1" s="1"/>
  <c r="W48" i="1"/>
  <c r="W47" i="1" s="1"/>
  <c r="Y45" i="1"/>
  <c r="Y44" i="1" s="1"/>
  <c r="X45" i="1"/>
  <c r="W45" i="1"/>
  <c r="W42" i="1"/>
  <c r="W41" i="1" s="1"/>
  <c r="Y41" i="1"/>
  <c r="X41" i="1"/>
  <c r="Y38" i="1"/>
  <c r="Y37" i="1" s="1"/>
  <c r="X38" i="1"/>
  <c r="X37" i="1" s="1"/>
  <c r="W38" i="1"/>
  <c r="W37" i="1" s="1"/>
  <c r="Y35" i="1"/>
  <c r="X35" i="1"/>
  <c r="X34" i="1" s="1"/>
  <c r="W35" i="1"/>
  <c r="W34" i="1" s="1"/>
  <c r="Y32" i="1"/>
  <c r="Y31" i="1" s="1"/>
  <c r="X32" i="1"/>
  <c r="W32" i="1"/>
  <c r="W31" i="1" s="1"/>
  <c r="Y29" i="1"/>
  <c r="Y28" i="1" s="1"/>
  <c r="X29" i="1"/>
  <c r="X28" i="1" s="1"/>
  <c r="W29" i="1"/>
  <c r="Y23" i="1"/>
  <c r="Y22" i="1" s="1"/>
  <c r="X23" i="1"/>
  <c r="X22" i="1" s="1"/>
  <c r="W23" i="1"/>
  <c r="W22" i="1" s="1"/>
  <c r="Y20" i="1"/>
  <c r="X20" i="1"/>
  <c r="X19" i="1" s="1"/>
  <c r="W20" i="1"/>
  <c r="W19" i="1" s="1"/>
  <c r="Y156" i="1" l="1"/>
  <c r="W200" i="1"/>
  <c r="Y472" i="1"/>
  <c r="X677" i="1"/>
  <c r="W793" i="1"/>
  <c r="Y531" i="1"/>
  <c r="W388" i="1"/>
  <c r="X812" i="1"/>
  <c r="X422" i="1"/>
  <c r="Y759" i="1"/>
  <c r="AC16" i="1"/>
  <c r="AD16" i="1"/>
  <c r="AE16" i="1"/>
  <c r="X148" i="1"/>
  <c r="W340" i="1"/>
  <c r="X393" i="1"/>
  <c r="X472" i="1"/>
  <c r="Y494" i="1"/>
  <c r="Y493" i="1" s="1"/>
  <c r="Y514" i="1"/>
  <c r="X659" i="1"/>
  <c r="Y769" i="1"/>
  <c r="W812" i="1"/>
  <c r="Y740" i="1"/>
  <c r="Y415" i="1"/>
  <c r="Y408" i="1" s="1"/>
  <c r="X452" i="1"/>
  <c r="W659" i="1"/>
  <c r="X717" i="1"/>
  <c r="X759" i="1"/>
  <c r="W804" i="1"/>
  <c r="W452" i="1"/>
  <c r="W769" i="1"/>
  <c r="Y140" i="1"/>
  <c r="Y148" i="1"/>
  <c r="Y190" i="1"/>
  <c r="W677" i="1"/>
  <c r="X769" i="1"/>
  <c r="X809" i="1"/>
  <c r="X817" i="1"/>
  <c r="Y306" i="1"/>
  <c r="X724" i="1"/>
  <c r="X734" i="1"/>
  <c r="Y747" i="1"/>
  <c r="Y737" i="1"/>
  <c r="W724" i="1"/>
  <c r="W701" i="1"/>
  <c r="W599" i="1"/>
  <c r="Y488" i="1"/>
  <c r="Y487" i="1" s="1"/>
  <c r="X505" i="1"/>
  <c r="X504" i="1" s="1"/>
  <c r="W280" i="1"/>
  <c r="X264" i="1"/>
  <c r="W242" i="1"/>
  <c r="W254" i="1"/>
  <c r="W291" i="1"/>
  <c r="Y330" i="1"/>
  <c r="Y329" i="1" s="1"/>
  <c r="Y286" i="1"/>
  <c r="X358" i="1"/>
  <c r="W314" i="1"/>
  <c r="X83" i="1"/>
  <c r="W44" i="1"/>
  <c r="W56" i="1"/>
  <c r="W65" i="1"/>
  <c r="W625" i="1"/>
  <c r="W622" i="1"/>
  <c r="W611" i="1"/>
  <c r="X544" i="1"/>
  <c r="W541" i="1"/>
  <c r="W409" i="1"/>
  <c r="W398" i="1"/>
  <c r="W387" i="1" s="1"/>
  <c r="W383" i="1"/>
  <c r="X383" i="1"/>
  <c r="X368" i="1" s="1"/>
  <c r="W350" i="1"/>
  <c r="W335" i="1"/>
  <c r="W251" i="1"/>
  <c r="W220" i="1"/>
  <c r="W136" i="1"/>
  <c r="W121" i="1"/>
  <c r="W127" i="1"/>
  <c r="Y136" i="1"/>
  <c r="W248" i="1"/>
  <c r="W361" i="1"/>
  <c r="W334" i="1" s="1"/>
  <c r="Y19" i="1"/>
  <c r="W28" i="1"/>
  <c r="X31" i="1"/>
  <c r="Y34" i="1"/>
  <c r="X44" i="1"/>
  <c r="Y47" i="1"/>
  <c r="Y40" i="1" s="1"/>
  <c r="W53" i="1"/>
  <c r="X56" i="1"/>
  <c r="X98" i="1"/>
  <c r="X156" i="1"/>
  <c r="W165" i="1"/>
  <c r="W168" i="1"/>
  <c r="X171" i="1"/>
  <c r="Y174" i="1"/>
  <c r="X190" i="1"/>
  <c r="X200" i="1"/>
  <c r="W217" i="1"/>
  <c r="X220" i="1"/>
  <c r="Y223" i="1"/>
  <c r="Y291" i="1"/>
  <c r="X340" i="1"/>
  <c r="Y340" i="1"/>
  <c r="W115" i="1"/>
  <c r="X130" i="1"/>
  <c r="W140" i="1"/>
  <c r="Y164" i="1"/>
  <c r="Y200" i="1"/>
  <c r="X251" i="1"/>
  <c r="Y254" i="1"/>
  <c r="X270" i="1"/>
  <c r="Y273" i="1"/>
  <c r="X277" i="1"/>
  <c r="Y280" i="1"/>
  <c r="X306" i="1"/>
  <c r="W322" i="1"/>
  <c r="X325" i="1"/>
  <c r="Y347" i="1"/>
  <c r="Y393" i="1"/>
  <c r="Y717" i="1"/>
  <c r="X140" i="1"/>
  <c r="W180" i="1"/>
  <c r="X183" i="1"/>
  <c r="Y186" i="1"/>
  <c r="W189" i="1"/>
  <c r="X197" i="1"/>
  <c r="Y211" i="1"/>
  <c r="W260" i="1"/>
  <c r="W267" i="1"/>
  <c r="W286" i="1"/>
  <c r="W330" i="1"/>
  <c r="Y335" i="1"/>
  <c r="Y350" i="1"/>
  <c r="Y446" i="1"/>
  <c r="X118" i="1"/>
  <c r="Y121" i="1"/>
  <c r="W229" i="1"/>
  <c r="X232" i="1"/>
  <c r="W236" i="1"/>
  <c r="X239" i="1"/>
  <c r="Y242" i="1"/>
  <c r="W303" i="1"/>
  <c r="W306" i="1"/>
  <c r="X311" i="1"/>
  <c r="Y314" i="1"/>
  <c r="W415" i="1"/>
  <c r="W472" i="1"/>
  <c r="W378" i="1"/>
  <c r="X387" i="1"/>
  <c r="X415" i="1"/>
  <c r="X433" i="1"/>
  <c r="X429" i="1" s="1"/>
  <c r="W440" i="1"/>
  <c r="X443" i="1"/>
  <c r="W460" i="1"/>
  <c r="X463" i="1"/>
  <c r="Y466" i="1"/>
  <c r="W530" i="1"/>
  <c r="Y380" i="1"/>
  <c r="Y368" i="1" s="1"/>
  <c r="Y388" i="1"/>
  <c r="Y403" i="1"/>
  <c r="W412" i="1"/>
  <c r="W422" i="1"/>
  <c r="W447" i="1"/>
  <c r="Y452" i="1"/>
  <c r="W477" i="1"/>
  <c r="X480" i="1"/>
  <c r="W494" i="1"/>
  <c r="X499" i="1"/>
  <c r="X541" i="1"/>
  <c r="W632" i="1"/>
  <c r="W668" i="1"/>
  <c r="X671" i="1"/>
  <c r="Y674" i="1"/>
  <c r="Y753" i="1"/>
  <c r="Y439" i="1"/>
  <c r="W488" i="1"/>
  <c r="X494" i="1"/>
  <c r="Y398" i="1"/>
  <c r="W545" i="1"/>
  <c r="W549" i="1"/>
  <c r="X552" i="1"/>
  <c r="Y555" i="1"/>
  <c r="Y585" i="1"/>
  <c r="Y599" i="1"/>
  <c r="X608" i="1"/>
  <c r="X595" i="1" s="1"/>
  <c r="Y611" i="1"/>
  <c r="X619" i="1"/>
  <c r="Y622" i="1"/>
  <c r="Y633" i="1"/>
  <c r="W650" i="1"/>
  <c r="X653" i="1"/>
  <c r="Y656" i="1"/>
  <c r="Y677" i="1"/>
  <c r="X684" i="1"/>
  <c r="W737" i="1"/>
  <c r="W740" i="1"/>
  <c r="W747" i="1"/>
  <c r="Y530" i="1"/>
  <c r="X572" i="1"/>
  <c r="W605" i="1"/>
  <c r="Y659" i="1"/>
  <c r="X698" i="1"/>
  <c r="W727" i="1"/>
  <c r="Y727" i="1"/>
  <c r="Y793" i="1"/>
  <c r="X798" i="1"/>
  <c r="X531" i="1"/>
  <c r="Y544" i="1"/>
  <c r="W586" i="1"/>
  <c r="X590" i="1"/>
  <c r="X632" i="1"/>
  <c r="W782" i="1"/>
  <c r="W695" i="1"/>
  <c r="W759" i="1"/>
  <c r="X793" i="1"/>
  <c r="Y687" i="1"/>
  <c r="Y701" i="1"/>
  <c r="Y694" i="1" s="1"/>
  <c r="X711" i="1"/>
  <c r="X740" i="1"/>
  <c r="X750" i="1"/>
  <c r="X785" i="1"/>
  <c r="X790" i="1"/>
  <c r="Y804" i="1"/>
  <c r="Y809" i="1"/>
  <c r="Y812" i="1"/>
  <c r="Y817" i="1"/>
  <c r="X687" i="1"/>
  <c r="X701" i="1"/>
  <c r="Y776" i="1"/>
  <c r="Y798" i="1"/>
  <c r="X804" i="1"/>
  <c r="Y683" i="1"/>
  <c r="W684" i="1"/>
  <c r="Y724" i="1"/>
  <c r="Y734" i="1"/>
  <c r="W750" i="1"/>
  <c r="X753" i="1"/>
  <c r="Y756" i="1"/>
  <c r="W785" i="1"/>
  <c r="W790" i="1"/>
  <c r="Q363" i="1"/>
  <c r="Q379" i="1"/>
  <c r="X694" i="1" l="1"/>
  <c r="W694" i="1"/>
  <c r="W615" i="1"/>
  <c r="W595" i="1"/>
  <c r="Y595" i="1"/>
  <c r="AD827" i="1"/>
  <c r="AE827" i="1"/>
  <c r="AC827" i="1"/>
  <c r="X644" i="1"/>
  <c r="Y139" i="1"/>
  <c r="Y664" i="1"/>
  <c r="X334" i="1"/>
  <c r="Y334" i="1"/>
  <c r="W276" i="1"/>
  <c r="W107" i="1"/>
  <c r="X107" i="1"/>
  <c r="Y207" i="1"/>
  <c r="Y107" i="1"/>
  <c r="X235" i="1"/>
  <c r="X40" i="1"/>
  <c r="W40" i="1"/>
  <c r="X18" i="1"/>
  <c r="W18" i="1"/>
  <c r="Y615" i="1"/>
  <c r="W377" i="1"/>
  <c r="W368" i="1" s="1"/>
  <c r="W139" i="1"/>
  <c r="X493" i="1"/>
  <c r="Y451" i="1"/>
  <c r="W408" i="1"/>
  <c r="W439" i="1"/>
  <c r="X408" i="1"/>
  <c r="Y235" i="1"/>
  <c r="W290" i="1"/>
  <c r="W263" i="1"/>
  <c r="Y290" i="1"/>
  <c r="X189" i="1"/>
  <c r="X167" i="1"/>
  <c r="W585" i="1"/>
  <c r="X530" i="1"/>
  <c r="W548" i="1"/>
  <c r="Y632" i="1"/>
  <c r="X615" i="1"/>
  <c r="X548" i="1"/>
  <c r="Y189" i="1"/>
  <c r="Y407" i="1"/>
  <c r="X290" i="1"/>
  <c r="X276" i="1"/>
  <c r="Y155" i="1"/>
  <c r="Y548" i="1"/>
  <c r="W164" i="1"/>
  <c r="Y167" i="1"/>
  <c r="Y540" i="1"/>
  <c r="W644" i="1"/>
  <c r="X139" i="1"/>
  <c r="Y276" i="1"/>
  <c r="Y18" i="1"/>
  <c r="W235" i="1"/>
  <c r="W446" i="1"/>
  <c r="Y387" i="1"/>
  <c r="W207" i="1"/>
  <c r="W683" i="1"/>
  <c r="X683" i="1"/>
  <c r="W664" i="1"/>
  <c r="W544" i="1"/>
  <c r="W487" i="1"/>
  <c r="X664" i="1"/>
  <c r="X540" i="1"/>
  <c r="W493" i="1"/>
  <c r="X451" i="1"/>
  <c r="X439" i="1"/>
  <c r="Y492" i="1"/>
  <c r="W451" i="1"/>
  <c r="Y263" i="1"/>
  <c r="X207" i="1"/>
  <c r="Y644" i="1"/>
  <c r="W329" i="1"/>
  <c r="X263" i="1"/>
  <c r="W167" i="1"/>
  <c r="X155" i="1"/>
  <c r="Q400" i="1"/>
  <c r="T400" i="1" s="1"/>
  <c r="Z400" i="1" s="1"/>
  <c r="AF400" i="1" s="1"/>
  <c r="AL400" i="1" s="1"/>
  <c r="T152" i="1"/>
  <c r="Z152" i="1" s="1"/>
  <c r="AF152" i="1" s="1"/>
  <c r="AL152" i="1" s="1"/>
  <c r="U152" i="1"/>
  <c r="AA152" i="1" s="1"/>
  <c r="AG152" i="1" s="1"/>
  <c r="AM152" i="1" s="1"/>
  <c r="V152" i="1"/>
  <c r="AB152" i="1" s="1"/>
  <c r="AH152" i="1" s="1"/>
  <c r="AN152" i="1" s="1"/>
  <c r="R151" i="1"/>
  <c r="U151" i="1" s="1"/>
  <c r="AA151" i="1" s="1"/>
  <c r="AG151" i="1" s="1"/>
  <c r="AM151" i="1" s="1"/>
  <c r="S151" i="1"/>
  <c r="Q151" i="1"/>
  <c r="T123" i="1"/>
  <c r="Z123" i="1" s="1"/>
  <c r="AF123" i="1" s="1"/>
  <c r="AL123" i="1" s="1"/>
  <c r="U123" i="1"/>
  <c r="AA123" i="1" s="1"/>
  <c r="AG123" i="1" s="1"/>
  <c r="AM123" i="1" s="1"/>
  <c r="V123" i="1"/>
  <c r="AB123" i="1" s="1"/>
  <c r="AH123" i="1" s="1"/>
  <c r="AN123" i="1" s="1"/>
  <c r="R122" i="1"/>
  <c r="R121" i="1" s="1"/>
  <c r="U121" i="1" s="1"/>
  <c r="AA121" i="1" s="1"/>
  <c r="AG121" i="1" s="1"/>
  <c r="AM121" i="1" s="1"/>
  <c r="S122" i="1"/>
  <c r="S121" i="1" s="1"/>
  <c r="V121" i="1" s="1"/>
  <c r="AB121" i="1" s="1"/>
  <c r="AH121" i="1" s="1"/>
  <c r="AN121" i="1" s="1"/>
  <c r="Q122" i="1"/>
  <c r="Q121" i="1" s="1"/>
  <c r="T121" i="1" s="1"/>
  <c r="Z121" i="1" s="1"/>
  <c r="AF121" i="1" s="1"/>
  <c r="AL121" i="1" s="1"/>
  <c r="T154" i="1"/>
  <c r="Z154" i="1" s="1"/>
  <c r="AF154" i="1" s="1"/>
  <c r="AL154" i="1" s="1"/>
  <c r="U154" i="1"/>
  <c r="AA154" i="1" s="1"/>
  <c r="AG154" i="1" s="1"/>
  <c r="AM154" i="1" s="1"/>
  <c r="V154" i="1"/>
  <c r="AB154" i="1" s="1"/>
  <c r="AH154" i="1" s="1"/>
  <c r="AN154" i="1" s="1"/>
  <c r="R153" i="1"/>
  <c r="R148" i="1" s="1"/>
  <c r="S153" i="1"/>
  <c r="Q153" i="1"/>
  <c r="T253" i="1"/>
  <c r="Z253" i="1" s="1"/>
  <c r="AF253" i="1" s="1"/>
  <c r="AL253" i="1" s="1"/>
  <c r="U253" i="1"/>
  <c r="AA253" i="1" s="1"/>
  <c r="AG253" i="1" s="1"/>
  <c r="AM253" i="1" s="1"/>
  <c r="V253" i="1"/>
  <c r="AB253" i="1" s="1"/>
  <c r="AH253" i="1" s="1"/>
  <c r="AN253" i="1" s="1"/>
  <c r="R252" i="1"/>
  <c r="R251" i="1" s="1"/>
  <c r="U251" i="1" s="1"/>
  <c r="AA251" i="1" s="1"/>
  <c r="AG251" i="1" s="1"/>
  <c r="AM251" i="1" s="1"/>
  <c r="S252" i="1"/>
  <c r="S251" i="1" s="1"/>
  <c r="V251" i="1" s="1"/>
  <c r="AB251" i="1" s="1"/>
  <c r="AH251" i="1" s="1"/>
  <c r="AN251" i="1" s="1"/>
  <c r="Q252" i="1"/>
  <c r="Q251" i="1" s="1"/>
  <c r="T251" i="1" s="1"/>
  <c r="Z251" i="1" s="1"/>
  <c r="AF251" i="1" s="1"/>
  <c r="AL251" i="1" s="1"/>
  <c r="R401" i="1"/>
  <c r="U401" i="1" s="1"/>
  <c r="AA401" i="1" s="1"/>
  <c r="AG401" i="1" s="1"/>
  <c r="AM401" i="1" s="1"/>
  <c r="S401" i="1"/>
  <c r="V401" i="1" s="1"/>
  <c r="AB401" i="1" s="1"/>
  <c r="AH401" i="1" s="1"/>
  <c r="AN401" i="1" s="1"/>
  <c r="Q401" i="1"/>
  <c r="R399" i="1"/>
  <c r="U399" i="1" s="1"/>
  <c r="AA399" i="1" s="1"/>
  <c r="AG399" i="1" s="1"/>
  <c r="AM399" i="1" s="1"/>
  <c r="S399" i="1"/>
  <c r="V399" i="1" s="1"/>
  <c r="AB399" i="1" s="1"/>
  <c r="AH399" i="1" s="1"/>
  <c r="AN399" i="1" s="1"/>
  <c r="Q399" i="1"/>
  <c r="T399" i="1" s="1"/>
  <c r="Z399" i="1" s="1"/>
  <c r="AF399" i="1" s="1"/>
  <c r="AL399" i="1" s="1"/>
  <c r="U400" i="1"/>
  <c r="AA400" i="1" s="1"/>
  <c r="AG400" i="1" s="1"/>
  <c r="AM400" i="1" s="1"/>
  <c r="V400" i="1"/>
  <c r="AB400" i="1" s="1"/>
  <c r="AH400" i="1" s="1"/>
  <c r="AN400" i="1" s="1"/>
  <c r="T401" i="1"/>
  <c r="Z401" i="1" s="1"/>
  <c r="AF401" i="1" s="1"/>
  <c r="AL401" i="1" s="1"/>
  <c r="T402" i="1"/>
  <c r="Z402" i="1" s="1"/>
  <c r="AF402" i="1" s="1"/>
  <c r="AL402" i="1" s="1"/>
  <c r="U402" i="1"/>
  <c r="AA402" i="1" s="1"/>
  <c r="AG402" i="1" s="1"/>
  <c r="AM402" i="1" s="1"/>
  <c r="V402" i="1"/>
  <c r="AB402" i="1" s="1"/>
  <c r="AH402" i="1" s="1"/>
  <c r="AN402" i="1" s="1"/>
  <c r="T228" i="1"/>
  <c r="Z228" i="1" s="1"/>
  <c r="AF228" i="1" s="1"/>
  <c r="AL228" i="1" s="1"/>
  <c r="U228" i="1"/>
  <c r="AA228" i="1" s="1"/>
  <c r="AG228" i="1" s="1"/>
  <c r="AM228" i="1" s="1"/>
  <c r="V228" i="1"/>
  <c r="AB228" i="1" s="1"/>
  <c r="AH228" i="1" s="1"/>
  <c r="AN228" i="1" s="1"/>
  <c r="R227" i="1"/>
  <c r="R226" i="1" s="1"/>
  <c r="U226" i="1" s="1"/>
  <c r="AA226" i="1" s="1"/>
  <c r="AG226" i="1" s="1"/>
  <c r="AM226" i="1" s="1"/>
  <c r="S227" i="1"/>
  <c r="S226" i="1" s="1"/>
  <c r="V226" i="1" s="1"/>
  <c r="AB226" i="1" s="1"/>
  <c r="AH226" i="1" s="1"/>
  <c r="AN226" i="1" s="1"/>
  <c r="Q227" i="1"/>
  <c r="Q226" i="1" s="1"/>
  <c r="T226" i="1" s="1"/>
  <c r="Z226" i="1" s="1"/>
  <c r="AF226" i="1" s="1"/>
  <c r="AL226" i="1" s="1"/>
  <c r="T800" i="1"/>
  <c r="Z800" i="1" s="1"/>
  <c r="AF800" i="1" s="1"/>
  <c r="AL800" i="1" s="1"/>
  <c r="U800" i="1"/>
  <c r="AA800" i="1" s="1"/>
  <c r="AG800" i="1" s="1"/>
  <c r="AM800" i="1" s="1"/>
  <c r="V800" i="1"/>
  <c r="AB800" i="1" s="1"/>
  <c r="AH800" i="1" s="1"/>
  <c r="AN800" i="1" s="1"/>
  <c r="R799" i="1"/>
  <c r="U799" i="1" s="1"/>
  <c r="AA799" i="1" s="1"/>
  <c r="AG799" i="1" s="1"/>
  <c r="AM799" i="1" s="1"/>
  <c r="S799" i="1"/>
  <c r="Q799" i="1"/>
  <c r="T313" i="1"/>
  <c r="Z313" i="1" s="1"/>
  <c r="AF313" i="1" s="1"/>
  <c r="AL313" i="1" s="1"/>
  <c r="U313" i="1"/>
  <c r="AA313" i="1" s="1"/>
  <c r="AG313" i="1" s="1"/>
  <c r="AM313" i="1" s="1"/>
  <c r="V313" i="1"/>
  <c r="AB313" i="1" s="1"/>
  <c r="AH313" i="1" s="1"/>
  <c r="AN313" i="1" s="1"/>
  <c r="R312" i="1"/>
  <c r="R311" i="1" s="1"/>
  <c r="U311" i="1" s="1"/>
  <c r="AA311" i="1" s="1"/>
  <c r="AG311" i="1" s="1"/>
  <c r="AM311" i="1" s="1"/>
  <c r="S312" i="1"/>
  <c r="S311" i="1" s="1"/>
  <c r="V311" i="1" s="1"/>
  <c r="AB311" i="1" s="1"/>
  <c r="AH311" i="1" s="1"/>
  <c r="AN311" i="1" s="1"/>
  <c r="Q312" i="1"/>
  <c r="Q311" i="1" s="1"/>
  <c r="T311" i="1" s="1"/>
  <c r="Z311" i="1" s="1"/>
  <c r="AF311" i="1" s="1"/>
  <c r="AL311" i="1" s="1"/>
  <c r="Q148" i="1" l="1"/>
  <c r="S148" i="1"/>
  <c r="V148" i="1" s="1"/>
  <c r="AB148" i="1" s="1"/>
  <c r="AH148" i="1" s="1"/>
  <c r="AN148" i="1" s="1"/>
  <c r="S398" i="1"/>
  <c r="V398" i="1" s="1"/>
  <c r="AB398" i="1" s="1"/>
  <c r="AH398" i="1" s="1"/>
  <c r="AN398" i="1" s="1"/>
  <c r="T151" i="1"/>
  <c r="Z151" i="1" s="1"/>
  <c r="AF151" i="1" s="1"/>
  <c r="AL151" i="1" s="1"/>
  <c r="V151" i="1"/>
  <c r="AB151" i="1" s="1"/>
  <c r="AH151" i="1" s="1"/>
  <c r="AN151" i="1" s="1"/>
  <c r="X643" i="1"/>
  <c r="U252" i="1"/>
  <c r="AA252" i="1" s="1"/>
  <c r="AG252" i="1" s="1"/>
  <c r="AM252" i="1" s="1"/>
  <c r="V252" i="1"/>
  <c r="AB252" i="1" s="1"/>
  <c r="AH252" i="1" s="1"/>
  <c r="AN252" i="1" s="1"/>
  <c r="U122" i="1"/>
  <c r="AA122" i="1" s="1"/>
  <c r="AG122" i="1" s="1"/>
  <c r="AM122" i="1" s="1"/>
  <c r="V122" i="1"/>
  <c r="AB122" i="1" s="1"/>
  <c r="AH122" i="1" s="1"/>
  <c r="AN122" i="1" s="1"/>
  <c r="W492" i="1"/>
  <c r="W155" i="1"/>
  <c r="W206" i="1"/>
  <c r="W643" i="1"/>
  <c r="X17" i="1"/>
  <c r="Y206" i="1"/>
  <c r="W407" i="1"/>
  <c r="X492" i="1"/>
  <c r="Y643" i="1"/>
  <c r="X206" i="1"/>
  <c r="W540" i="1"/>
  <c r="Y17" i="1"/>
  <c r="X407" i="1"/>
  <c r="Q398" i="1"/>
  <c r="T398" i="1" s="1"/>
  <c r="Z398" i="1" s="1"/>
  <c r="AF398" i="1" s="1"/>
  <c r="AL398" i="1" s="1"/>
  <c r="T148" i="1"/>
  <c r="Z148" i="1" s="1"/>
  <c r="AF148" i="1" s="1"/>
  <c r="AL148" i="1" s="1"/>
  <c r="U148" i="1"/>
  <c r="AA148" i="1" s="1"/>
  <c r="AG148" i="1" s="1"/>
  <c r="AM148" i="1" s="1"/>
  <c r="V153" i="1"/>
  <c r="AB153" i="1" s="1"/>
  <c r="AH153" i="1" s="1"/>
  <c r="AN153" i="1" s="1"/>
  <c r="U153" i="1"/>
  <c r="AA153" i="1" s="1"/>
  <c r="AG153" i="1" s="1"/>
  <c r="AM153" i="1" s="1"/>
  <c r="T122" i="1"/>
  <c r="Z122" i="1" s="1"/>
  <c r="AF122" i="1" s="1"/>
  <c r="AL122" i="1" s="1"/>
  <c r="T153" i="1"/>
  <c r="Z153" i="1" s="1"/>
  <c r="AF153" i="1" s="1"/>
  <c r="AL153" i="1" s="1"/>
  <c r="T252" i="1"/>
  <c r="Z252" i="1" s="1"/>
  <c r="AF252" i="1" s="1"/>
  <c r="AL252" i="1" s="1"/>
  <c r="V227" i="1"/>
  <c r="AB227" i="1" s="1"/>
  <c r="AH227" i="1" s="1"/>
  <c r="AN227" i="1" s="1"/>
  <c r="R398" i="1"/>
  <c r="U398" i="1" s="1"/>
  <c r="AA398" i="1" s="1"/>
  <c r="AG398" i="1" s="1"/>
  <c r="AM398" i="1" s="1"/>
  <c r="T799" i="1"/>
  <c r="Z799" i="1" s="1"/>
  <c r="AF799" i="1" s="1"/>
  <c r="AL799" i="1" s="1"/>
  <c r="U227" i="1"/>
  <c r="AA227" i="1" s="1"/>
  <c r="AG227" i="1" s="1"/>
  <c r="AM227" i="1" s="1"/>
  <c r="V799" i="1"/>
  <c r="AB799" i="1" s="1"/>
  <c r="AH799" i="1" s="1"/>
  <c r="AN799" i="1" s="1"/>
  <c r="V312" i="1"/>
  <c r="AB312" i="1" s="1"/>
  <c r="AH312" i="1" s="1"/>
  <c r="AN312" i="1" s="1"/>
  <c r="U312" i="1"/>
  <c r="AA312" i="1" s="1"/>
  <c r="AG312" i="1" s="1"/>
  <c r="AM312" i="1" s="1"/>
  <c r="T227" i="1"/>
  <c r="Z227" i="1" s="1"/>
  <c r="AF227" i="1" s="1"/>
  <c r="AL227" i="1" s="1"/>
  <c r="T312" i="1"/>
  <c r="Z312" i="1" s="1"/>
  <c r="AF312" i="1" s="1"/>
  <c r="AL312" i="1" s="1"/>
  <c r="R119" i="1"/>
  <c r="R118" i="1" s="1"/>
  <c r="U118" i="1" s="1"/>
  <c r="AA118" i="1" s="1"/>
  <c r="AG118" i="1" s="1"/>
  <c r="AM118" i="1" s="1"/>
  <c r="S119" i="1"/>
  <c r="S118" i="1" s="1"/>
  <c r="V118" i="1" s="1"/>
  <c r="AB118" i="1" s="1"/>
  <c r="AH118" i="1" s="1"/>
  <c r="AN118" i="1" s="1"/>
  <c r="Q119" i="1"/>
  <c r="Q118" i="1" s="1"/>
  <c r="T118" i="1" s="1"/>
  <c r="Z118" i="1" s="1"/>
  <c r="AF118" i="1" s="1"/>
  <c r="AL118" i="1" s="1"/>
  <c r="T120" i="1"/>
  <c r="Z120" i="1" s="1"/>
  <c r="AF120" i="1" s="1"/>
  <c r="AL120" i="1" s="1"/>
  <c r="U120" i="1"/>
  <c r="AA120" i="1" s="1"/>
  <c r="AG120" i="1" s="1"/>
  <c r="AM120" i="1" s="1"/>
  <c r="V120" i="1"/>
  <c r="AB120" i="1" s="1"/>
  <c r="AH120" i="1" s="1"/>
  <c r="AN120" i="1" s="1"/>
  <c r="Y16" i="1" l="1"/>
  <c r="W17" i="1"/>
  <c r="X16" i="1"/>
  <c r="T119" i="1"/>
  <c r="Z119" i="1" s="1"/>
  <c r="AF119" i="1" s="1"/>
  <c r="AL119" i="1" s="1"/>
  <c r="V119" i="1"/>
  <c r="AB119" i="1" s="1"/>
  <c r="AH119" i="1" s="1"/>
  <c r="AN119" i="1" s="1"/>
  <c r="U119" i="1"/>
  <c r="AA119" i="1" s="1"/>
  <c r="AG119" i="1" s="1"/>
  <c r="AM119" i="1" s="1"/>
  <c r="Q158" i="1"/>
  <c r="Y827" i="1" l="1"/>
  <c r="W16" i="1"/>
  <c r="X827" i="1"/>
  <c r="T771" i="1"/>
  <c r="Z771" i="1" s="1"/>
  <c r="AF771" i="1" s="1"/>
  <c r="AL771" i="1" s="1"/>
  <c r="U771" i="1"/>
  <c r="AA771" i="1" s="1"/>
  <c r="AG771" i="1" s="1"/>
  <c r="AM771" i="1" s="1"/>
  <c r="V771" i="1"/>
  <c r="AB771" i="1" s="1"/>
  <c r="AH771" i="1" s="1"/>
  <c r="AN771" i="1" s="1"/>
  <c r="R770" i="1"/>
  <c r="S770" i="1"/>
  <c r="V770" i="1" s="1"/>
  <c r="AB770" i="1" s="1"/>
  <c r="AH770" i="1" s="1"/>
  <c r="AN770" i="1" s="1"/>
  <c r="Q770" i="1"/>
  <c r="T770" i="1" s="1"/>
  <c r="Z770" i="1" s="1"/>
  <c r="AF770" i="1" s="1"/>
  <c r="AL770" i="1" s="1"/>
  <c r="T746" i="1"/>
  <c r="Z746" i="1" s="1"/>
  <c r="AF746" i="1" s="1"/>
  <c r="AL746" i="1" s="1"/>
  <c r="U746" i="1"/>
  <c r="AA746" i="1" s="1"/>
  <c r="AG746" i="1" s="1"/>
  <c r="AM746" i="1" s="1"/>
  <c r="V746" i="1"/>
  <c r="AB746" i="1" s="1"/>
  <c r="AH746" i="1" s="1"/>
  <c r="AN746" i="1" s="1"/>
  <c r="R745" i="1"/>
  <c r="U745" i="1" s="1"/>
  <c r="AA745" i="1" s="1"/>
  <c r="AG745" i="1" s="1"/>
  <c r="AM745" i="1" s="1"/>
  <c r="S745" i="1"/>
  <c r="V745" i="1" s="1"/>
  <c r="AB745" i="1" s="1"/>
  <c r="AH745" i="1" s="1"/>
  <c r="AN745" i="1" s="1"/>
  <c r="Q745" i="1"/>
  <c r="T745" i="1" s="1"/>
  <c r="Z745" i="1" s="1"/>
  <c r="AF745" i="1" s="1"/>
  <c r="AL745" i="1" s="1"/>
  <c r="T709" i="1"/>
  <c r="Z709" i="1" s="1"/>
  <c r="AF709" i="1" s="1"/>
  <c r="AL709" i="1" s="1"/>
  <c r="U709" i="1"/>
  <c r="AA709" i="1" s="1"/>
  <c r="AG709" i="1" s="1"/>
  <c r="AM709" i="1" s="1"/>
  <c r="V709" i="1"/>
  <c r="AB709" i="1" s="1"/>
  <c r="AH709" i="1" s="1"/>
  <c r="AN709" i="1" s="1"/>
  <c r="R708" i="1"/>
  <c r="S708" i="1"/>
  <c r="Q708" i="1"/>
  <c r="T707" i="1"/>
  <c r="Z707" i="1" s="1"/>
  <c r="AF707" i="1" s="1"/>
  <c r="AL707" i="1" s="1"/>
  <c r="U707" i="1"/>
  <c r="AA707" i="1" s="1"/>
  <c r="AG707" i="1" s="1"/>
  <c r="AM707" i="1" s="1"/>
  <c r="V707" i="1"/>
  <c r="AB707" i="1" s="1"/>
  <c r="AH707" i="1" s="1"/>
  <c r="AN707" i="1" s="1"/>
  <c r="R706" i="1"/>
  <c r="U706" i="1" s="1"/>
  <c r="AA706" i="1" s="1"/>
  <c r="AG706" i="1" s="1"/>
  <c r="AM706" i="1" s="1"/>
  <c r="S706" i="1"/>
  <c r="V706" i="1" s="1"/>
  <c r="AB706" i="1" s="1"/>
  <c r="AH706" i="1" s="1"/>
  <c r="AN706" i="1" s="1"/>
  <c r="Q706" i="1"/>
  <c r="T706" i="1" s="1"/>
  <c r="Z706" i="1" s="1"/>
  <c r="AF706" i="1" s="1"/>
  <c r="AL706" i="1" s="1"/>
  <c r="T624" i="1"/>
  <c r="Z624" i="1" s="1"/>
  <c r="AF624" i="1" s="1"/>
  <c r="AL624" i="1" s="1"/>
  <c r="U624" i="1"/>
  <c r="AA624" i="1" s="1"/>
  <c r="AG624" i="1" s="1"/>
  <c r="AM624" i="1" s="1"/>
  <c r="V624" i="1"/>
  <c r="AB624" i="1" s="1"/>
  <c r="AH624" i="1" s="1"/>
  <c r="AN624" i="1" s="1"/>
  <c r="T627" i="1"/>
  <c r="Z627" i="1" s="1"/>
  <c r="AF627" i="1" s="1"/>
  <c r="AL627" i="1" s="1"/>
  <c r="U627" i="1"/>
  <c r="AA627" i="1" s="1"/>
  <c r="AG627" i="1" s="1"/>
  <c r="AM627" i="1" s="1"/>
  <c r="V627" i="1"/>
  <c r="AB627" i="1" s="1"/>
  <c r="AH627" i="1" s="1"/>
  <c r="AN627" i="1" s="1"/>
  <c r="R626" i="1"/>
  <c r="R625" i="1" s="1"/>
  <c r="U625" i="1" s="1"/>
  <c r="AA625" i="1" s="1"/>
  <c r="AG625" i="1" s="1"/>
  <c r="AM625" i="1" s="1"/>
  <c r="S626" i="1"/>
  <c r="S625" i="1" s="1"/>
  <c r="V625" i="1" s="1"/>
  <c r="AB625" i="1" s="1"/>
  <c r="AH625" i="1" s="1"/>
  <c r="AN625" i="1" s="1"/>
  <c r="Q626" i="1"/>
  <c r="Q625" i="1" s="1"/>
  <c r="T625" i="1" s="1"/>
  <c r="Z625" i="1" s="1"/>
  <c r="AF625" i="1" s="1"/>
  <c r="AL625" i="1" s="1"/>
  <c r="R623" i="1"/>
  <c r="R622" i="1" s="1"/>
  <c r="U622" i="1" s="1"/>
  <c r="AA622" i="1" s="1"/>
  <c r="AG622" i="1" s="1"/>
  <c r="AM622" i="1" s="1"/>
  <c r="S623" i="1"/>
  <c r="S622" i="1" s="1"/>
  <c r="V622" i="1" s="1"/>
  <c r="AB622" i="1" s="1"/>
  <c r="AH622" i="1" s="1"/>
  <c r="AN622" i="1" s="1"/>
  <c r="Q623" i="1"/>
  <c r="Q622" i="1" s="1"/>
  <c r="T622" i="1" s="1"/>
  <c r="Z622" i="1" s="1"/>
  <c r="AF622" i="1" s="1"/>
  <c r="AL622" i="1" s="1"/>
  <c r="T613" i="1"/>
  <c r="Z613" i="1" s="1"/>
  <c r="AF613" i="1" s="1"/>
  <c r="AL613" i="1" s="1"/>
  <c r="U613" i="1"/>
  <c r="AA613" i="1" s="1"/>
  <c r="AG613" i="1" s="1"/>
  <c r="AM613" i="1" s="1"/>
  <c r="V613" i="1"/>
  <c r="AB613" i="1" s="1"/>
  <c r="AH613" i="1" s="1"/>
  <c r="AN613" i="1" s="1"/>
  <c r="R612" i="1"/>
  <c r="R611" i="1" s="1"/>
  <c r="U611" i="1" s="1"/>
  <c r="AA611" i="1" s="1"/>
  <c r="AG611" i="1" s="1"/>
  <c r="AM611" i="1" s="1"/>
  <c r="S612" i="1"/>
  <c r="S611" i="1" s="1"/>
  <c r="V611" i="1" s="1"/>
  <c r="AB611" i="1" s="1"/>
  <c r="AH611" i="1" s="1"/>
  <c r="AN611" i="1" s="1"/>
  <c r="Q612" i="1"/>
  <c r="Q611" i="1" s="1"/>
  <c r="T611" i="1" s="1"/>
  <c r="Z611" i="1" s="1"/>
  <c r="AF611" i="1" s="1"/>
  <c r="AL611" i="1" s="1"/>
  <c r="Q546" i="1"/>
  <c r="T546" i="1" s="1"/>
  <c r="Z546" i="1" s="1"/>
  <c r="AF546" i="1" s="1"/>
  <c r="AL546" i="1" s="1"/>
  <c r="V546" i="1"/>
  <c r="AB546" i="1" s="1"/>
  <c r="AH546" i="1" s="1"/>
  <c r="AN546" i="1" s="1"/>
  <c r="U546" i="1"/>
  <c r="AA546" i="1" s="1"/>
  <c r="AG546" i="1" s="1"/>
  <c r="AM546" i="1" s="1"/>
  <c r="S545" i="1"/>
  <c r="S544" i="1" s="1"/>
  <c r="R545" i="1"/>
  <c r="R544" i="1" s="1"/>
  <c r="M545" i="1"/>
  <c r="M544" i="1" s="1"/>
  <c r="L545" i="1"/>
  <c r="L544" i="1" s="1"/>
  <c r="K545" i="1"/>
  <c r="J545" i="1"/>
  <c r="I545" i="1"/>
  <c r="H545" i="1"/>
  <c r="H544" i="1" s="1"/>
  <c r="T538" i="1"/>
  <c r="Z538" i="1" s="1"/>
  <c r="AF538" i="1" s="1"/>
  <c r="AL538" i="1" s="1"/>
  <c r="U538" i="1"/>
  <c r="AA538" i="1" s="1"/>
  <c r="AG538" i="1" s="1"/>
  <c r="AM538" i="1" s="1"/>
  <c r="V538" i="1"/>
  <c r="AB538" i="1" s="1"/>
  <c r="AH538" i="1" s="1"/>
  <c r="AN538" i="1" s="1"/>
  <c r="R537" i="1"/>
  <c r="R536" i="1" s="1"/>
  <c r="U536" i="1" s="1"/>
  <c r="AA536" i="1" s="1"/>
  <c r="AG536" i="1" s="1"/>
  <c r="AM536" i="1" s="1"/>
  <c r="S537" i="1"/>
  <c r="S536" i="1" s="1"/>
  <c r="V536" i="1" s="1"/>
  <c r="AB536" i="1" s="1"/>
  <c r="AH536" i="1" s="1"/>
  <c r="AN536" i="1" s="1"/>
  <c r="Q537" i="1"/>
  <c r="Q536" i="1" s="1"/>
  <c r="T536" i="1" s="1"/>
  <c r="Z536" i="1" s="1"/>
  <c r="AF536" i="1" s="1"/>
  <c r="AL536" i="1" s="1"/>
  <c r="T449" i="1"/>
  <c r="Z449" i="1" s="1"/>
  <c r="AF449" i="1" s="1"/>
  <c r="AL449" i="1" s="1"/>
  <c r="U449" i="1"/>
  <c r="AA449" i="1" s="1"/>
  <c r="AG449" i="1" s="1"/>
  <c r="AM449" i="1" s="1"/>
  <c r="V449" i="1"/>
  <c r="AB449" i="1" s="1"/>
  <c r="AH449" i="1" s="1"/>
  <c r="AN449" i="1" s="1"/>
  <c r="R448" i="1"/>
  <c r="R447" i="1" s="1"/>
  <c r="R446" i="1" s="1"/>
  <c r="U446" i="1" s="1"/>
  <c r="AA446" i="1" s="1"/>
  <c r="AG446" i="1" s="1"/>
  <c r="AM446" i="1" s="1"/>
  <c r="S448" i="1"/>
  <c r="S447" i="1" s="1"/>
  <c r="Q448" i="1"/>
  <c r="Q447" i="1" s="1"/>
  <c r="Q446" i="1" s="1"/>
  <c r="T446" i="1" s="1"/>
  <c r="Z446" i="1" s="1"/>
  <c r="AF446" i="1" s="1"/>
  <c r="AL446" i="1" s="1"/>
  <c r="T428" i="1"/>
  <c r="Z428" i="1" s="1"/>
  <c r="AF428" i="1" s="1"/>
  <c r="AL428" i="1" s="1"/>
  <c r="U428" i="1"/>
  <c r="AA428" i="1" s="1"/>
  <c r="AG428" i="1" s="1"/>
  <c r="AM428" i="1" s="1"/>
  <c r="V428" i="1"/>
  <c r="AB428" i="1" s="1"/>
  <c r="AH428" i="1" s="1"/>
  <c r="AN428" i="1" s="1"/>
  <c r="T426" i="1"/>
  <c r="Z426" i="1" s="1"/>
  <c r="AF426" i="1" s="1"/>
  <c r="AL426" i="1" s="1"/>
  <c r="U426" i="1"/>
  <c r="AA426" i="1" s="1"/>
  <c r="AG426" i="1" s="1"/>
  <c r="AM426" i="1" s="1"/>
  <c r="V426" i="1"/>
  <c r="AB426" i="1" s="1"/>
  <c r="AH426" i="1" s="1"/>
  <c r="AN426" i="1" s="1"/>
  <c r="R427" i="1"/>
  <c r="U427" i="1" s="1"/>
  <c r="AA427" i="1" s="1"/>
  <c r="AG427" i="1" s="1"/>
  <c r="AM427" i="1" s="1"/>
  <c r="S427" i="1"/>
  <c r="V427" i="1" s="1"/>
  <c r="AB427" i="1" s="1"/>
  <c r="AH427" i="1" s="1"/>
  <c r="AN427" i="1" s="1"/>
  <c r="Q427" i="1"/>
  <c r="T427" i="1" s="1"/>
  <c r="Z427" i="1" s="1"/>
  <c r="AF427" i="1" s="1"/>
  <c r="AL427" i="1" s="1"/>
  <c r="R425" i="1"/>
  <c r="S425" i="1"/>
  <c r="V425" i="1" s="1"/>
  <c r="AB425" i="1" s="1"/>
  <c r="AH425" i="1" s="1"/>
  <c r="AN425" i="1" s="1"/>
  <c r="Q425" i="1"/>
  <c r="T425" i="1" s="1"/>
  <c r="Z425" i="1" s="1"/>
  <c r="AF425" i="1" s="1"/>
  <c r="AL425" i="1" s="1"/>
  <c r="T421" i="1"/>
  <c r="Z421" i="1" s="1"/>
  <c r="AF421" i="1" s="1"/>
  <c r="AL421" i="1" s="1"/>
  <c r="U421" i="1"/>
  <c r="AA421" i="1" s="1"/>
  <c r="AG421" i="1" s="1"/>
  <c r="AM421" i="1" s="1"/>
  <c r="V421" i="1"/>
  <c r="AB421" i="1" s="1"/>
  <c r="AH421" i="1" s="1"/>
  <c r="AN421" i="1" s="1"/>
  <c r="T419" i="1"/>
  <c r="Z419" i="1" s="1"/>
  <c r="AF419" i="1" s="1"/>
  <c r="AL419" i="1" s="1"/>
  <c r="U419" i="1"/>
  <c r="AA419" i="1" s="1"/>
  <c r="AG419" i="1" s="1"/>
  <c r="AM419" i="1" s="1"/>
  <c r="V419" i="1"/>
  <c r="AB419" i="1" s="1"/>
  <c r="AH419" i="1" s="1"/>
  <c r="AN419" i="1" s="1"/>
  <c r="R420" i="1"/>
  <c r="U420" i="1" s="1"/>
  <c r="AA420" i="1" s="1"/>
  <c r="AG420" i="1" s="1"/>
  <c r="AM420" i="1" s="1"/>
  <c r="S420" i="1"/>
  <c r="V420" i="1" s="1"/>
  <c r="AB420" i="1" s="1"/>
  <c r="AH420" i="1" s="1"/>
  <c r="AN420" i="1" s="1"/>
  <c r="Q420" i="1"/>
  <c r="T420" i="1" s="1"/>
  <c r="Z420" i="1" s="1"/>
  <c r="AF420" i="1" s="1"/>
  <c r="AL420" i="1" s="1"/>
  <c r="R418" i="1"/>
  <c r="S418" i="1"/>
  <c r="V418" i="1" s="1"/>
  <c r="AB418" i="1" s="1"/>
  <c r="AH418" i="1" s="1"/>
  <c r="AN418" i="1" s="1"/>
  <c r="Q418" i="1"/>
  <c r="W827" i="1" l="1"/>
  <c r="Q545" i="1"/>
  <c r="Q544" i="1" s="1"/>
  <c r="N545" i="1"/>
  <c r="T545" i="1" s="1"/>
  <c r="Z545" i="1" s="1"/>
  <c r="AF545" i="1" s="1"/>
  <c r="AL545" i="1" s="1"/>
  <c r="V612" i="1"/>
  <c r="AB612" i="1" s="1"/>
  <c r="AH612" i="1" s="1"/>
  <c r="AN612" i="1" s="1"/>
  <c r="U537" i="1"/>
  <c r="AA537" i="1" s="1"/>
  <c r="AG537" i="1" s="1"/>
  <c r="AM537" i="1" s="1"/>
  <c r="U770" i="1"/>
  <c r="AA770" i="1" s="1"/>
  <c r="AG770" i="1" s="1"/>
  <c r="AM770" i="1" s="1"/>
  <c r="U448" i="1"/>
  <c r="AA448" i="1" s="1"/>
  <c r="AG448" i="1" s="1"/>
  <c r="AM448" i="1" s="1"/>
  <c r="U626" i="1"/>
  <c r="AA626" i="1" s="1"/>
  <c r="AG626" i="1" s="1"/>
  <c r="AM626" i="1" s="1"/>
  <c r="O545" i="1"/>
  <c r="U545" i="1" s="1"/>
  <c r="AA545" i="1" s="1"/>
  <c r="AG545" i="1" s="1"/>
  <c r="AM545" i="1" s="1"/>
  <c r="T537" i="1"/>
  <c r="Z537" i="1" s="1"/>
  <c r="AF537" i="1" s="1"/>
  <c r="AL537" i="1" s="1"/>
  <c r="K544" i="1"/>
  <c r="N544" i="1" s="1"/>
  <c r="T544" i="1" s="1"/>
  <c r="Z544" i="1" s="1"/>
  <c r="AF544" i="1" s="1"/>
  <c r="AL544" i="1" s="1"/>
  <c r="V626" i="1"/>
  <c r="AB626" i="1" s="1"/>
  <c r="AH626" i="1" s="1"/>
  <c r="AN626" i="1" s="1"/>
  <c r="T612" i="1"/>
  <c r="Z612" i="1" s="1"/>
  <c r="AF612" i="1" s="1"/>
  <c r="AL612" i="1" s="1"/>
  <c r="V448" i="1"/>
  <c r="AB448" i="1" s="1"/>
  <c r="AH448" i="1" s="1"/>
  <c r="AN448" i="1" s="1"/>
  <c r="V537" i="1"/>
  <c r="AB537" i="1" s="1"/>
  <c r="AH537" i="1" s="1"/>
  <c r="AN537" i="1" s="1"/>
  <c r="U612" i="1"/>
  <c r="AA612" i="1" s="1"/>
  <c r="AG612" i="1" s="1"/>
  <c r="AM612" i="1" s="1"/>
  <c r="T626" i="1"/>
  <c r="Z626" i="1" s="1"/>
  <c r="AF626" i="1" s="1"/>
  <c r="AL626" i="1" s="1"/>
  <c r="V623" i="1"/>
  <c r="AB623" i="1" s="1"/>
  <c r="AH623" i="1" s="1"/>
  <c r="AN623" i="1" s="1"/>
  <c r="U623" i="1"/>
  <c r="AA623" i="1" s="1"/>
  <c r="AG623" i="1" s="1"/>
  <c r="AM623" i="1" s="1"/>
  <c r="T623" i="1"/>
  <c r="Z623" i="1" s="1"/>
  <c r="AF623" i="1" s="1"/>
  <c r="AL623" i="1" s="1"/>
  <c r="P545" i="1"/>
  <c r="V545" i="1" s="1"/>
  <c r="AB545" i="1" s="1"/>
  <c r="AH545" i="1" s="1"/>
  <c r="AN545" i="1" s="1"/>
  <c r="I544" i="1"/>
  <c r="O544" i="1" s="1"/>
  <c r="U544" i="1" s="1"/>
  <c r="AA544" i="1" s="1"/>
  <c r="AG544" i="1" s="1"/>
  <c r="AM544" i="1" s="1"/>
  <c r="J544" i="1"/>
  <c r="P544" i="1" s="1"/>
  <c r="V544" i="1" s="1"/>
  <c r="AB544" i="1" s="1"/>
  <c r="AH544" i="1" s="1"/>
  <c r="AN544" i="1" s="1"/>
  <c r="S446" i="1"/>
  <c r="V446" i="1" s="1"/>
  <c r="AB446" i="1" s="1"/>
  <c r="AH446" i="1" s="1"/>
  <c r="AN446" i="1" s="1"/>
  <c r="V447" i="1"/>
  <c r="AB447" i="1" s="1"/>
  <c r="AH447" i="1" s="1"/>
  <c r="AN447" i="1" s="1"/>
  <c r="T447" i="1"/>
  <c r="Z447" i="1" s="1"/>
  <c r="AF447" i="1" s="1"/>
  <c r="AL447" i="1" s="1"/>
  <c r="T448" i="1"/>
  <c r="Z448" i="1" s="1"/>
  <c r="AF448" i="1" s="1"/>
  <c r="AL448" i="1" s="1"/>
  <c r="U447" i="1"/>
  <c r="AA447" i="1" s="1"/>
  <c r="AG447" i="1" s="1"/>
  <c r="AM447" i="1" s="1"/>
  <c r="U418" i="1"/>
  <c r="AA418" i="1" s="1"/>
  <c r="AG418" i="1" s="1"/>
  <c r="AM418" i="1" s="1"/>
  <c r="U425" i="1"/>
  <c r="AA425" i="1" s="1"/>
  <c r="AG425" i="1" s="1"/>
  <c r="AM425" i="1" s="1"/>
  <c r="T418" i="1"/>
  <c r="Z418" i="1" s="1"/>
  <c r="AF418" i="1" s="1"/>
  <c r="AL418" i="1" s="1"/>
  <c r="T411" i="1"/>
  <c r="Z411" i="1" s="1"/>
  <c r="AF411" i="1" s="1"/>
  <c r="AL411" i="1" s="1"/>
  <c r="U411" i="1"/>
  <c r="AA411" i="1" s="1"/>
  <c r="AG411" i="1" s="1"/>
  <c r="AM411" i="1" s="1"/>
  <c r="V411" i="1"/>
  <c r="AB411" i="1" s="1"/>
  <c r="AH411" i="1" s="1"/>
  <c r="AN411" i="1" s="1"/>
  <c r="R410" i="1"/>
  <c r="R409" i="1" s="1"/>
  <c r="U409" i="1" s="1"/>
  <c r="AA409" i="1" s="1"/>
  <c r="AG409" i="1" s="1"/>
  <c r="AM409" i="1" s="1"/>
  <c r="S410" i="1"/>
  <c r="S409" i="1" s="1"/>
  <c r="V409" i="1" s="1"/>
  <c r="AB409" i="1" s="1"/>
  <c r="AH409" i="1" s="1"/>
  <c r="AN409" i="1" s="1"/>
  <c r="Q410" i="1"/>
  <c r="Q409" i="1" s="1"/>
  <c r="T409" i="1" s="1"/>
  <c r="Z409" i="1" s="1"/>
  <c r="AF409" i="1" s="1"/>
  <c r="AL409" i="1" s="1"/>
  <c r="T385" i="1"/>
  <c r="Z385" i="1" s="1"/>
  <c r="AF385" i="1" s="1"/>
  <c r="AL385" i="1" s="1"/>
  <c r="U385" i="1"/>
  <c r="AA385" i="1" s="1"/>
  <c r="AG385" i="1" s="1"/>
  <c r="AM385" i="1" s="1"/>
  <c r="V385" i="1"/>
  <c r="AB385" i="1" s="1"/>
  <c r="AH385" i="1" s="1"/>
  <c r="AN385" i="1" s="1"/>
  <c r="T386" i="1"/>
  <c r="Z386" i="1" s="1"/>
  <c r="AF386" i="1" s="1"/>
  <c r="AL386" i="1" s="1"/>
  <c r="U386" i="1"/>
  <c r="AA386" i="1" s="1"/>
  <c r="AG386" i="1" s="1"/>
  <c r="AM386" i="1" s="1"/>
  <c r="V386" i="1"/>
  <c r="AB386" i="1" s="1"/>
  <c r="AH386" i="1" s="1"/>
  <c r="AN386" i="1" s="1"/>
  <c r="R384" i="1"/>
  <c r="R383" i="1" s="1"/>
  <c r="U383" i="1" s="1"/>
  <c r="AA383" i="1" s="1"/>
  <c r="AG383" i="1" s="1"/>
  <c r="AM383" i="1" s="1"/>
  <c r="S384" i="1"/>
  <c r="S383" i="1" s="1"/>
  <c r="V383" i="1" s="1"/>
  <c r="AB383" i="1" s="1"/>
  <c r="AH383" i="1" s="1"/>
  <c r="AN383" i="1" s="1"/>
  <c r="Q384" i="1"/>
  <c r="Q383" i="1" s="1"/>
  <c r="T383" i="1" s="1"/>
  <c r="Z383" i="1" s="1"/>
  <c r="AF383" i="1" s="1"/>
  <c r="AL383" i="1" s="1"/>
  <c r="V410" i="1" l="1"/>
  <c r="AB410" i="1" s="1"/>
  <c r="AH410" i="1" s="1"/>
  <c r="AN410" i="1" s="1"/>
  <c r="U410" i="1"/>
  <c r="AA410" i="1" s="1"/>
  <c r="AG410" i="1" s="1"/>
  <c r="AM410" i="1" s="1"/>
  <c r="T384" i="1"/>
  <c r="Z384" i="1" s="1"/>
  <c r="AF384" i="1" s="1"/>
  <c r="AL384" i="1" s="1"/>
  <c r="T410" i="1"/>
  <c r="Z410" i="1" s="1"/>
  <c r="AF410" i="1" s="1"/>
  <c r="AL410" i="1" s="1"/>
  <c r="U384" i="1"/>
  <c r="AA384" i="1" s="1"/>
  <c r="AG384" i="1" s="1"/>
  <c r="AM384" i="1" s="1"/>
  <c r="V384" i="1"/>
  <c r="AB384" i="1" s="1"/>
  <c r="AH384" i="1" s="1"/>
  <c r="AN384" i="1" s="1"/>
  <c r="R338" i="1"/>
  <c r="U338" i="1" s="1"/>
  <c r="AA338" i="1" s="1"/>
  <c r="AG338" i="1" s="1"/>
  <c r="AM338" i="1" s="1"/>
  <c r="S338" i="1"/>
  <c r="V338" i="1" s="1"/>
  <c r="AB338" i="1" s="1"/>
  <c r="AH338" i="1" s="1"/>
  <c r="AN338" i="1" s="1"/>
  <c r="R336" i="1"/>
  <c r="S336" i="1"/>
  <c r="Q338" i="1"/>
  <c r="Q336" i="1"/>
  <c r="T337" i="1"/>
  <c r="Z337" i="1" s="1"/>
  <c r="AF337" i="1" s="1"/>
  <c r="AL337" i="1" s="1"/>
  <c r="U337" i="1"/>
  <c r="AA337" i="1" s="1"/>
  <c r="AG337" i="1" s="1"/>
  <c r="AM337" i="1" s="1"/>
  <c r="V337" i="1"/>
  <c r="AB337" i="1" s="1"/>
  <c r="AH337" i="1" s="1"/>
  <c r="AN337" i="1" s="1"/>
  <c r="T338" i="1"/>
  <c r="Z338" i="1" s="1"/>
  <c r="AF338" i="1" s="1"/>
  <c r="AL338" i="1" s="1"/>
  <c r="T339" i="1"/>
  <c r="Z339" i="1" s="1"/>
  <c r="AF339" i="1" s="1"/>
  <c r="AL339" i="1" s="1"/>
  <c r="U339" i="1"/>
  <c r="AA339" i="1" s="1"/>
  <c r="AG339" i="1" s="1"/>
  <c r="AM339" i="1" s="1"/>
  <c r="V339" i="1"/>
  <c r="AB339" i="1" s="1"/>
  <c r="AH339" i="1" s="1"/>
  <c r="AN339" i="1" s="1"/>
  <c r="T288" i="1"/>
  <c r="Z288" i="1" s="1"/>
  <c r="AF288" i="1" s="1"/>
  <c r="AL288" i="1" s="1"/>
  <c r="U288" i="1"/>
  <c r="AA288" i="1" s="1"/>
  <c r="AG288" i="1" s="1"/>
  <c r="AM288" i="1" s="1"/>
  <c r="V288" i="1"/>
  <c r="AB288" i="1" s="1"/>
  <c r="AH288" i="1" s="1"/>
  <c r="AN288" i="1" s="1"/>
  <c r="R287" i="1"/>
  <c r="R286" i="1" s="1"/>
  <c r="U286" i="1" s="1"/>
  <c r="AA286" i="1" s="1"/>
  <c r="AG286" i="1" s="1"/>
  <c r="AM286" i="1" s="1"/>
  <c r="S287" i="1"/>
  <c r="S286" i="1" s="1"/>
  <c r="V286" i="1" s="1"/>
  <c r="AB286" i="1" s="1"/>
  <c r="AH286" i="1" s="1"/>
  <c r="AN286" i="1" s="1"/>
  <c r="Q288" i="1"/>
  <c r="Q287" i="1" s="1"/>
  <c r="Q286" i="1" s="1"/>
  <c r="T286" i="1" s="1"/>
  <c r="Z286" i="1" s="1"/>
  <c r="AF286" i="1" s="1"/>
  <c r="AL286" i="1" s="1"/>
  <c r="T238" i="1"/>
  <c r="Z238" i="1" s="1"/>
  <c r="AF238" i="1" s="1"/>
  <c r="AL238" i="1" s="1"/>
  <c r="U238" i="1"/>
  <c r="AA238" i="1" s="1"/>
  <c r="AG238" i="1" s="1"/>
  <c r="AM238" i="1" s="1"/>
  <c r="V238" i="1"/>
  <c r="AB238" i="1" s="1"/>
  <c r="AH238" i="1" s="1"/>
  <c r="AN238" i="1" s="1"/>
  <c r="R237" i="1"/>
  <c r="R236" i="1" s="1"/>
  <c r="U236" i="1" s="1"/>
  <c r="AA236" i="1" s="1"/>
  <c r="AG236" i="1" s="1"/>
  <c r="AM236" i="1" s="1"/>
  <c r="S237" i="1"/>
  <c r="S236" i="1" s="1"/>
  <c r="V236" i="1" s="1"/>
  <c r="AB236" i="1" s="1"/>
  <c r="AH236" i="1" s="1"/>
  <c r="AN236" i="1" s="1"/>
  <c r="Q237" i="1"/>
  <c r="Q236" i="1" s="1"/>
  <c r="T236" i="1" s="1"/>
  <c r="Z236" i="1" s="1"/>
  <c r="AF236" i="1" s="1"/>
  <c r="AL236" i="1" s="1"/>
  <c r="R165" i="1"/>
  <c r="R164" i="1" s="1"/>
  <c r="U164" i="1" s="1"/>
  <c r="AA164" i="1" s="1"/>
  <c r="AG164" i="1" s="1"/>
  <c r="AM164" i="1" s="1"/>
  <c r="S165" i="1"/>
  <c r="S164" i="1" s="1"/>
  <c r="V164" i="1" s="1"/>
  <c r="AB164" i="1" s="1"/>
  <c r="AH164" i="1" s="1"/>
  <c r="AN164" i="1" s="1"/>
  <c r="U166" i="1"/>
  <c r="AA166" i="1" s="1"/>
  <c r="AG166" i="1" s="1"/>
  <c r="AM166" i="1" s="1"/>
  <c r="V166" i="1"/>
  <c r="AB166" i="1" s="1"/>
  <c r="AH166" i="1" s="1"/>
  <c r="AN166" i="1" s="1"/>
  <c r="Q166" i="1"/>
  <c r="Q165" i="1" s="1"/>
  <c r="V138" i="1"/>
  <c r="AB138" i="1" s="1"/>
  <c r="AH138" i="1" s="1"/>
  <c r="AN138" i="1" s="1"/>
  <c r="U138" i="1"/>
  <c r="AA138" i="1" s="1"/>
  <c r="AG138" i="1" s="1"/>
  <c r="AM138" i="1" s="1"/>
  <c r="T138" i="1"/>
  <c r="Z138" i="1" s="1"/>
  <c r="AF138" i="1" s="1"/>
  <c r="AL138" i="1" s="1"/>
  <c r="S137" i="1"/>
  <c r="V137" i="1" s="1"/>
  <c r="AB137" i="1" s="1"/>
  <c r="AH137" i="1" s="1"/>
  <c r="AN137" i="1" s="1"/>
  <c r="R137" i="1"/>
  <c r="U137" i="1" s="1"/>
  <c r="AA137" i="1" s="1"/>
  <c r="AG137" i="1" s="1"/>
  <c r="AM137" i="1" s="1"/>
  <c r="Q137" i="1"/>
  <c r="Q136" i="1" s="1"/>
  <c r="T136" i="1" s="1"/>
  <c r="Z136" i="1" s="1"/>
  <c r="AF136" i="1" s="1"/>
  <c r="AL136" i="1" s="1"/>
  <c r="T97" i="1"/>
  <c r="Z97" i="1" s="1"/>
  <c r="AF97" i="1" s="1"/>
  <c r="AL97" i="1" s="1"/>
  <c r="U97" i="1"/>
  <c r="AA97" i="1" s="1"/>
  <c r="AG97" i="1" s="1"/>
  <c r="AM97" i="1" s="1"/>
  <c r="V97" i="1"/>
  <c r="AB97" i="1" s="1"/>
  <c r="AH97" i="1" s="1"/>
  <c r="AN97" i="1" s="1"/>
  <c r="R96" i="1"/>
  <c r="R95" i="1" s="1"/>
  <c r="U95" i="1" s="1"/>
  <c r="AA95" i="1" s="1"/>
  <c r="AG95" i="1" s="1"/>
  <c r="AM95" i="1" s="1"/>
  <c r="S96" i="1"/>
  <c r="S95" i="1" s="1"/>
  <c r="V95" i="1" s="1"/>
  <c r="AB95" i="1" s="1"/>
  <c r="AH95" i="1" s="1"/>
  <c r="AN95" i="1" s="1"/>
  <c r="Q96" i="1"/>
  <c r="Q95" i="1" s="1"/>
  <c r="T95" i="1" s="1"/>
  <c r="Z95" i="1" s="1"/>
  <c r="AF95" i="1" s="1"/>
  <c r="AL95" i="1" s="1"/>
  <c r="Q85" i="1"/>
  <c r="Q84" i="1" s="1"/>
  <c r="Q83" i="1" s="1"/>
  <c r="T83" i="1" s="1"/>
  <c r="Z83" i="1" s="1"/>
  <c r="AF83" i="1" s="1"/>
  <c r="AL83" i="1" s="1"/>
  <c r="U85" i="1"/>
  <c r="AA85" i="1" s="1"/>
  <c r="AG85" i="1" s="1"/>
  <c r="AM85" i="1" s="1"/>
  <c r="V85" i="1"/>
  <c r="AB85" i="1" s="1"/>
  <c r="AH85" i="1" s="1"/>
  <c r="AN85" i="1" s="1"/>
  <c r="R84" i="1"/>
  <c r="R83" i="1" s="1"/>
  <c r="U83" i="1" s="1"/>
  <c r="AA83" i="1" s="1"/>
  <c r="AG83" i="1" s="1"/>
  <c r="AM83" i="1" s="1"/>
  <c r="S84" i="1"/>
  <c r="S83" i="1" s="1"/>
  <c r="V83" i="1" s="1"/>
  <c r="AB83" i="1" s="1"/>
  <c r="AH83" i="1" s="1"/>
  <c r="AN83" i="1" s="1"/>
  <c r="T61" i="1"/>
  <c r="Z61" i="1" s="1"/>
  <c r="AF61" i="1" s="1"/>
  <c r="AL61" i="1" s="1"/>
  <c r="U61" i="1"/>
  <c r="AA61" i="1" s="1"/>
  <c r="AG61" i="1" s="1"/>
  <c r="AM61" i="1" s="1"/>
  <c r="V61" i="1"/>
  <c r="AB61" i="1" s="1"/>
  <c r="AH61" i="1" s="1"/>
  <c r="AN61" i="1" s="1"/>
  <c r="R60" i="1"/>
  <c r="R59" i="1" s="1"/>
  <c r="S60" i="1"/>
  <c r="S59" i="1" s="1"/>
  <c r="Q60" i="1"/>
  <c r="Q59" i="1" s="1"/>
  <c r="T59" i="1" s="1"/>
  <c r="Z59" i="1" s="1"/>
  <c r="AF59" i="1" s="1"/>
  <c r="AL59" i="1" s="1"/>
  <c r="U42" i="1"/>
  <c r="AA42" i="1" s="1"/>
  <c r="AG42" i="1" s="1"/>
  <c r="AM42" i="1" s="1"/>
  <c r="V42" i="1"/>
  <c r="AB42" i="1" s="1"/>
  <c r="AH42" i="1" s="1"/>
  <c r="AN42" i="1" s="1"/>
  <c r="T43" i="1"/>
  <c r="Z43" i="1" s="1"/>
  <c r="AF43" i="1" s="1"/>
  <c r="AL43" i="1" s="1"/>
  <c r="U43" i="1"/>
  <c r="AA43" i="1" s="1"/>
  <c r="AG43" i="1" s="1"/>
  <c r="AM43" i="1" s="1"/>
  <c r="V43" i="1"/>
  <c r="AB43" i="1" s="1"/>
  <c r="AH43" i="1" s="1"/>
  <c r="AN43" i="1" s="1"/>
  <c r="R41" i="1"/>
  <c r="U41" i="1" s="1"/>
  <c r="AA41" i="1" s="1"/>
  <c r="AG41" i="1" s="1"/>
  <c r="AM41" i="1" s="1"/>
  <c r="S41" i="1"/>
  <c r="V41" i="1" s="1"/>
  <c r="AB41" i="1" s="1"/>
  <c r="AH41" i="1" s="1"/>
  <c r="AN41" i="1" s="1"/>
  <c r="Q42" i="1"/>
  <c r="Q41" i="1" s="1"/>
  <c r="T41" i="1" s="1"/>
  <c r="Z41" i="1" s="1"/>
  <c r="AF41" i="1" s="1"/>
  <c r="AL41" i="1" s="1"/>
  <c r="T85" i="1" l="1"/>
  <c r="Z85" i="1" s="1"/>
  <c r="AF85" i="1" s="1"/>
  <c r="AL85" i="1" s="1"/>
  <c r="S136" i="1"/>
  <c r="V136" i="1" s="1"/>
  <c r="AB136" i="1" s="1"/>
  <c r="AH136" i="1" s="1"/>
  <c r="AN136" i="1" s="1"/>
  <c r="R335" i="1"/>
  <c r="U335" i="1" s="1"/>
  <c r="AA335" i="1" s="1"/>
  <c r="AG335" i="1" s="1"/>
  <c r="AM335" i="1" s="1"/>
  <c r="R136" i="1"/>
  <c r="U136" i="1" s="1"/>
  <c r="AA136" i="1" s="1"/>
  <c r="AG136" i="1" s="1"/>
  <c r="AM136" i="1" s="1"/>
  <c r="T287" i="1"/>
  <c r="Z287" i="1" s="1"/>
  <c r="AF287" i="1" s="1"/>
  <c r="AL287" i="1" s="1"/>
  <c r="T166" i="1"/>
  <c r="Z166" i="1" s="1"/>
  <c r="AF166" i="1" s="1"/>
  <c r="AL166" i="1" s="1"/>
  <c r="V287" i="1"/>
  <c r="AB287" i="1" s="1"/>
  <c r="AH287" i="1" s="1"/>
  <c r="AN287" i="1" s="1"/>
  <c r="U287" i="1"/>
  <c r="AA287" i="1" s="1"/>
  <c r="AG287" i="1" s="1"/>
  <c r="AM287" i="1" s="1"/>
  <c r="S335" i="1"/>
  <c r="V335" i="1" s="1"/>
  <c r="AB335" i="1" s="1"/>
  <c r="AH335" i="1" s="1"/>
  <c r="AN335" i="1" s="1"/>
  <c r="Q335" i="1"/>
  <c r="T335" i="1" s="1"/>
  <c r="Z335" i="1" s="1"/>
  <c r="AF335" i="1" s="1"/>
  <c r="AL335" i="1" s="1"/>
  <c r="T336" i="1"/>
  <c r="Z336" i="1" s="1"/>
  <c r="AF336" i="1" s="1"/>
  <c r="AL336" i="1" s="1"/>
  <c r="V336" i="1"/>
  <c r="AB336" i="1" s="1"/>
  <c r="AH336" i="1" s="1"/>
  <c r="AN336" i="1" s="1"/>
  <c r="U336" i="1"/>
  <c r="AA336" i="1" s="1"/>
  <c r="AG336" i="1" s="1"/>
  <c r="AM336" i="1" s="1"/>
  <c r="Q164" i="1"/>
  <c r="T164" i="1" s="1"/>
  <c r="Z164" i="1" s="1"/>
  <c r="AF164" i="1" s="1"/>
  <c r="AL164" i="1" s="1"/>
  <c r="T165" i="1"/>
  <c r="Z165" i="1" s="1"/>
  <c r="AF165" i="1" s="1"/>
  <c r="AL165" i="1" s="1"/>
  <c r="T42" i="1"/>
  <c r="Z42" i="1" s="1"/>
  <c r="AF42" i="1" s="1"/>
  <c r="AL42" i="1" s="1"/>
  <c r="T237" i="1"/>
  <c r="Z237" i="1" s="1"/>
  <c r="AF237" i="1" s="1"/>
  <c r="AL237" i="1" s="1"/>
  <c r="V96" i="1"/>
  <c r="AB96" i="1" s="1"/>
  <c r="AH96" i="1" s="1"/>
  <c r="AN96" i="1" s="1"/>
  <c r="U60" i="1"/>
  <c r="AA60" i="1" s="1"/>
  <c r="AG60" i="1" s="1"/>
  <c r="AM60" i="1" s="1"/>
  <c r="U96" i="1"/>
  <c r="AA96" i="1" s="1"/>
  <c r="AG96" i="1" s="1"/>
  <c r="AM96" i="1" s="1"/>
  <c r="V237" i="1"/>
  <c r="AB237" i="1" s="1"/>
  <c r="AH237" i="1" s="1"/>
  <c r="AN237" i="1" s="1"/>
  <c r="T137" i="1"/>
  <c r="Z137" i="1" s="1"/>
  <c r="AF137" i="1" s="1"/>
  <c r="AL137" i="1" s="1"/>
  <c r="U237" i="1"/>
  <c r="AA237" i="1" s="1"/>
  <c r="AG237" i="1" s="1"/>
  <c r="AM237" i="1" s="1"/>
  <c r="V165" i="1"/>
  <c r="AB165" i="1" s="1"/>
  <c r="AH165" i="1" s="1"/>
  <c r="AN165" i="1" s="1"/>
  <c r="U165" i="1"/>
  <c r="AA165" i="1" s="1"/>
  <c r="AG165" i="1" s="1"/>
  <c r="AM165" i="1" s="1"/>
  <c r="T96" i="1"/>
  <c r="Z96" i="1" s="1"/>
  <c r="AF96" i="1" s="1"/>
  <c r="AL96" i="1" s="1"/>
  <c r="T84" i="1"/>
  <c r="Z84" i="1" s="1"/>
  <c r="AF84" i="1" s="1"/>
  <c r="AL84" i="1" s="1"/>
  <c r="V84" i="1"/>
  <c r="AB84" i="1" s="1"/>
  <c r="AH84" i="1" s="1"/>
  <c r="AN84" i="1" s="1"/>
  <c r="U84" i="1"/>
  <c r="AA84" i="1" s="1"/>
  <c r="AG84" i="1" s="1"/>
  <c r="AM84" i="1" s="1"/>
  <c r="T60" i="1"/>
  <c r="Z60" i="1" s="1"/>
  <c r="AF60" i="1" s="1"/>
  <c r="AL60" i="1" s="1"/>
  <c r="V59" i="1"/>
  <c r="AB59" i="1" s="1"/>
  <c r="AH59" i="1" s="1"/>
  <c r="AN59" i="1" s="1"/>
  <c r="V60" i="1"/>
  <c r="AB60" i="1" s="1"/>
  <c r="AH60" i="1" s="1"/>
  <c r="AN60" i="1" s="1"/>
  <c r="U59" i="1"/>
  <c r="AA59" i="1" s="1"/>
  <c r="AG59" i="1" s="1"/>
  <c r="AM59" i="1" s="1"/>
  <c r="S820" i="1"/>
  <c r="R820" i="1"/>
  <c r="Q820" i="1"/>
  <c r="S818" i="1"/>
  <c r="R818" i="1"/>
  <c r="Q818" i="1"/>
  <c r="S815" i="1"/>
  <c r="R815" i="1"/>
  <c r="Q815" i="1"/>
  <c r="S813" i="1"/>
  <c r="R813" i="1"/>
  <c r="Q813" i="1"/>
  <c r="S810" i="1"/>
  <c r="R810" i="1"/>
  <c r="Q810" i="1"/>
  <c r="S807" i="1"/>
  <c r="R807" i="1"/>
  <c r="Q807" i="1"/>
  <c r="S805" i="1"/>
  <c r="R805" i="1"/>
  <c r="Q805" i="1"/>
  <c r="S801" i="1"/>
  <c r="S798" i="1" s="1"/>
  <c r="R801" i="1"/>
  <c r="R798" i="1" s="1"/>
  <c r="Q801" i="1"/>
  <c r="Q798" i="1" s="1"/>
  <c r="S796" i="1"/>
  <c r="R796" i="1"/>
  <c r="Q796" i="1"/>
  <c r="S794" i="1"/>
  <c r="R794" i="1"/>
  <c r="Q794" i="1"/>
  <c r="S791" i="1"/>
  <c r="R791" i="1"/>
  <c r="R790" i="1" s="1"/>
  <c r="Q791" i="1"/>
  <c r="Q790" i="1" s="1"/>
  <c r="S788" i="1"/>
  <c r="R788" i="1"/>
  <c r="Q788" i="1"/>
  <c r="S786" i="1"/>
  <c r="R786" i="1"/>
  <c r="Q786" i="1"/>
  <c r="S783" i="1"/>
  <c r="R783" i="1"/>
  <c r="R782" i="1" s="1"/>
  <c r="Q783" i="1"/>
  <c r="Q782" i="1" s="1"/>
  <c r="S780" i="1"/>
  <c r="S779" i="1" s="1"/>
  <c r="R780" i="1"/>
  <c r="Q780" i="1"/>
  <c r="S777" i="1"/>
  <c r="S776" i="1" s="1"/>
  <c r="R777" i="1"/>
  <c r="R776" i="1" s="1"/>
  <c r="Q777" i="1"/>
  <c r="S774" i="1"/>
  <c r="S769" i="1" s="1"/>
  <c r="R774" i="1"/>
  <c r="R769" i="1" s="1"/>
  <c r="Q774" i="1"/>
  <c r="Q769" i="1" s="1"/>
  <c r="S764" i="1"/>
  <c r="R764" i="1"/>
  <c r="Q764" i="1"/>
  <c r="S762" i="1"/>
  <c r="R762" i="1"/>
  <c r="Q762" i="1"/>
  <c r="S760" i="1"/>
  <c r="R760" i="1"/>
  <c r="Q760" i="1"/>
  <c r="S757" i="1"/>
  <c r="S756" i="1" s="1"/>
  <c r="R757" i="1"/>
  <c r="R756" i="1" s="1"/>
  <c r="Q757" i="1"/>
  <c r="S754" i="1"/>
  <c r="R754" i="1"/>
  <c r="R753" i="1" s="1"/>
  <c r="Q754" i="1"/>
  <c r="Q753" i="1" s="1"/>
  <c r="S751" i="1"/>
  <c r="R751" i="1"/>
  <c r="Q751" i="1"/>
  <c r="Q750" i="1" s="1"/>
  <c r="S748" i="1"/>
  <c r="S747" i="1" s="1"/>
  <c r="R748" i="1"/>
  <c r="Q748" i="1"/>
  <c r="S743" i="1"/>
  <c r="R743" i="1"/>
  <c r="Q743" i="1"/>
  <c r="S741" i="1"/>
  <c r="S740" i="1" s="1"/>
  <c r="R741" i="1"/>
  <c r="Q741" i="1"/>
  <c r="S738" i="1"/>
  <c r="R738" i="1"/>
  <c r="R737" i="1" s="1"/>
  <c r="Q738" i="1"/>
  <c r="S735" i="1"/>
  <c r="S734" i="1" s="1"/>
  <c r="R735" i="1"/>
  <c r="R734" i="1" s="1"/>
  <c r="Q735" i="1"/>
  <c r="Q734" i="1" s="1"/>
  <c r="S732" i="1"/>
  <c r="R732" i="1"/>
  <c r="Q732" i="1"/>
  <c r="S730" i="1"/>
  <c r="R730" i="1"/>
  <c r="Q730" i="1"/>
  <c r="S728" i="1"/>
  <c r="R728" i="1"/>
  <c r="Q728" i="1"/>
  <c r="S725" i="1"/>
  <c r="R725" i="1"/>
  <c r="R724" i="1" s="1"/>
  <c r="Q725" i="1"/>
  <c r="Q724" i="1" s="1"/>
  <c r="S720" i="1"/>
  <c r="R720" i="1"/>
  <c r="Q720" i="1"/>
  <c r="S718" i="1"/>
  <c r="R718" i="1"/>
  <c r="Q718" i="1"/>
  <c r="S714" i="1"/>
  <c r="S711" i="1" s="1"/>
  <c r="R714" i="1"/>
  <c r="Q714" i="1"/>
  <c r="S704" i="1"/>
  <c r="R704" i="1"/>
  <c r="Q704" i="1"/>
  <c r="S702" i="1"/>
  <c r="R702" i="1"/>
  <c r="Q702" i="1"/>
  <c r="S699" i="1"/>
  <c r="S698" i="1" s="1"/>
  <c r="R699" i="1"/>
  <c r="Q699" i="1"/>
  <c r="S696" i="1"/>
  <c r="R696" i="1"/>
  <c r="R695" i="1" s="1"/>
  <c r="Q696" i="1"/>
  <c r="S690" i="1"/>
  <c r="R690" i="1"/>
  <c r="Q690" i="1"/>
  <c r="S688" i="1"/>
  <c r="R688" i="1"/>
  <c r="Q688" i="1"/>
  <c r="S685" i="1"/>
  <c r="S684" i="1" s="1"/>
  <c r="R685" i="1"/>
  <c r="Q685" i="1"/>
  <c r="Q684" i="1" s="1"/>
  <c r="S680" i="1"/>
  <c r="R680" i="1"/>
  <c r="Q680" i="1"/>
  <c r="S678" i="1"/>
  <c r="R678" i="1"/>
  <c r="Q678" i="1"/>
  <c r="S675" i="1"/>
  <c r="R675" i="1"/>
  <c r="Q675" i="1"/>
  <c r="Q674" i="1" s="1"/>
  <c r="S672" i="1"/>
  <c r="S671" i="1" s="1"/>
  <c r="R672" i="1"/>
  <c r="R671" i="1" s="1"/>
  <c r="Q672" i="1"/>
  <c r="Q671" i="1" s="1"/>
  <c r="S669" i="1"/>
  <c r="S668" i="1" s="1"/>
  <c r="R669" i="1"/>
  <c r="Q669" i="1"/>
  <c r="Q666" i="1"/>
  <c r="S665" i="1"/>
  <c r="R665" i="1"/>
  <c r="S662" i="1"/>
  <c r="R662" i="1"/>
  <c r="Q662" i="1"/>
  <c r="S660" i="1"/>
  <c r="R660" i="1"/>
  <c r="Q660" i="1"/>
  <c r="S657" i="1"/>
  <c r="S656" i="1" s="1"/>
  <c r="R657" i="1"/>
  <c r="R656" i="1" s="1"/>
  <c r="Q657" i="1"/>
  <c r="S654" i="1"/>
  <c r="S653" i="1" s="1"/>
  <c r="R654" i="1"/>
  <c r="R653" i="1" s="1"/>
  <c r="Q654" i="1"/>
  <c r="S651" i="1"/>
  <c r="S650" i="1" s="1"/>
  <c r="R651" i="1"/>
  <c r="R650" i="1" s="1"/>
  <c r="Q651" i="1"/>
  <c r="Q650" i="1" s="1"/>
  <c r="S648" i="1"/>
  <c r="R648" i="1"/>
  <c r="R647" i="1" s="1"/>
  <c r="Q648" i="1"/>
  <c r="S645" i="1"/>
  <c r="R645" i="1"/>
  <c r="Q645" i="1"/>
  <c r="S637" i="1"/>
  <c r="R637" i="1"/>
  <c r="R636" i="1" s="1"/>
  <c r="Q637" i="1"/>
  <c r="Q636" i="1" s="1"/>
  <c r="S634" i="1"/>
  <c r="S633" i="1" s="1"/>
  <c r="R634" i="1"/>
  <c r="Q634" i="1"/>
  <c r="Q633" i="1" s="1"/>
  <c r="S620" i="1"/>
  <c r="R620" i="1"/>
  <c r="R619" i="1" s="1"/>
  <c r="R615" i="1" s="1"/>
  <c r="Q620" i="1"/>
  <c r="S609" i="1"/>
  <c r="S608" i="1" s="1"/>
  <c r="R609" i="1"/>
  <c r="R608" i="1" s="1"/>
  <c r="Q609" i="1"/>
  <c r="Q608" i="1" s="1"/>
  <c r="S606" i="1"/>
  <c r="R606" i="1"/>
  <c r="R605" i="1" s="1"/>
  <c r="Q606" i="1"/>
  <c r="S603" i="1"/>
  <c r="S602" i="1" s="1"/>
  <c r="R603" i="1"/>
  <c r="Q603" i="1"/>
  <c r="S600" i="1"/>
  <c r="S599" i="1" s="1"/>
  <c r="R600" i="1"/>
  <c r="R599" i="1" s="1"/>
  <c r="Q600" i="1"/>
  <c r="S592" i="1"/>
  <c r="S591" i="1" s="1"/>
  <c r="R592" i="1"/>
  <c r="Q592" i="1"/>
  <c r="S587" i="1"/>
  <c r="R587" i="1"/>
  <c r="R586" i="1" s="1"/>
  <c r="R585" i="1" s="1"/>
  <c r="Q587" i="1"/>
  <c r="Q586" i="1" s="1"/>
  <c r="S573" i="1"/>
  <c r="S572" i="1" s="1"/>
  <c r="R573" i="1"/>
  <c r="R572" i="1" s="1"/>
  <c r="Q573" i="1"/>
  <c r="S566" i="1"/>
  <c r="R566" i="1"/>
  <c r="Q566" i="1"/>
  <c r="Q561" i="1" s="1"/>
  <c r="S559" i="1"/>
  <c r="S558" i="1" s="1"/>
  <c r="R559" i="1"/>
  <c r="Q559" i="1"/>
  <c r="Q558" i="1" s="1"/>
  <c r="S556" i="1"/>
  <c r="S555" i="1" s="1"/>
  <c r="R556" i="1"/>
  <c r="R555" i="1" s="1"/>
  <c r="Q556" i="1"/>
  <c r="S553" i="1"/>
  <c r="S552" i="1" s="1"/>
  <c r="R553" i="1"/>
  <c r="R552" i="1" s="1"/>
  <c r="Q553" i="1"/>
  <c r="Q552" i="1" s="1"/>
  <c r="S550" i="1"/>
  <c r="R550" i="1"/>
  <c r="Q550" i="1"/>
  <c r="Q549" i="1" s="1"/>
  <c r="S542" i="1"/>
  <c r="S541" i="1" s="1"/>
  <c r="S540" i="1" s="1"/>
  <c r="R542" i="1"/>
  <c r="R541" i="1" s="1"/>
  <c r="R540" i="1" s="1"/>
  <c r="Q542" i="1"/>
  <c r="Q541" i="1" s="1"/>
  <c r="Q540" i="1" s="1"/>
  <c r="S534" i="1"/>
  <c r="R534" i="1"/>
  <c r="Q534" i="1"/>
  <c r="S532" i="1"/>
  <c r="R532" i="1"/>
  <c r="Q532" i="1"/>
  <c r="S516" i="1"/>
  <c r="R516" i="1"/>
  <c r="R515" i="1" s="1"/>
  <c r="R514" i="1" s="1"/>
  <c r="Q516" i="1"/>
  <c r="S511" i="1"/>
  <c r="S510" i="1" s="1"/>
  <c r="S509" i="1" s="1"/>
  <c r="R511" i="1"/>
  <c r="R510" i="1" s="1"/>
  <c r="Q511" i="1"/>
  <c r="Q510" i="1" s="1"/>
  <c r="Q509" i="1" s="1"/>
  <c r="S506" i="1"/>
  <c r="S505" i="1" s="1"/>
  <c r="R506" i="1"/>
  <c r="R505" i="1" s="1"/>
  <c r="R504" i="1" s="1"/>
  <c r="Q506" i="1"/>
  <c r="S501" i="1"/>
  <c r="S500" i="1" s="1"/>
  <c r="S499" i="1" s="1"/>
  <c r="R501" i="1"/>
  <c r="Q501" i="1"/>
  <c r="Q500" i="1" s="1"/>
  <c r="Q499" i="1" s="1"/>
  <c r="S497" i="1"/>
  <c r="R497" i="1"/>
  <c r="Q497" i="1"/>
  <c r="S495" i="1"/>
  <c r="R495" i="1"/>
  <c r="Q495" i="1"/>
  <c r="S489" i="1"/>
  <c r="S488" i="1" s="1"/>
  <c r="R489" i="1"/>
  <c r="Q489" i="1"/>
  <c r="Q488" i="1" s="1"/>
  <c r="Q487" i="1" s="1"/>
  <c r="S481" i="1"/>
  <c r="R481" i="1"/>
  <c r="R480" i="1" s="1"/>
  <c r="Q481" i="1"/>
  <c r="Q480" i="1" s="1"/>
  <c r="S478" i="1"/>
  <c r="S477" i="1" s="1"/>
  <c r="R478" i="1"/>
  <c r="Q478" i="1"/>
  <c r="Q477" i="1" s="1"/>
  <c r="S475" i="1"/>
  <c r="R475" i="1"/>
  <c r="Q475" i="1"/>
  <c r="S473" i="1"/>
  <c r="R473" i="1"/>
  <c r="Q473" i="1"/>
  <c r="S470" i="1"/>
  <c r="S469" i="1" s="1"/>
  <c r="R470" i="1"/>
  <c r="R469" i="1" s="1"/>
  <c r="Q470" i="1"/>
  <c r="S467" i="1"/>
  <c r="S466" i="1" s="1"/>
  <c r="R467" i="1"/>
  <c r="R466" i="1" s="1"/>
  <c r="Q467" i="1"/>
  <c r="Q466" i="1" s="1"/>
  <c r="S464" i="1"/>
  <c r="R464" i="1"/>
  <c r="R463" i="1" s="1"/>
  <c r="Q464" i="1"/>
  <c r="Q463" i="1" s="1"/>
  <c r="S461" i="1"/>
  <c r="S460" i="1" s="1"/>
  <c r="R461" i="1"/>
  <c r="Q461" i="1"/>
  <c r="Q460" i="1" s="1"/>
  <c r="S458" i="1"/>
  <c r="S457" i="1" s="1"/>
  <c r="R458" i="1"/>
  <c r="R457" i="1" s="1"/>
  <c r="Q458" i="1"/>
  <c r="S455" i="1"/>
  <c r="R455" i="1"/>
  <c r="Q455" i="1"/>
  <c r="S453" i="1"/>
  <c r="R453" i="1"/>
  <c r="Q453" i="1"/>
  <c r="S444" i="1"/>
  <c r="S443" i="1" s="1"/>
  <c r="R444" i="1"/>
  <c r="Q444" i="1"/>
  <c r="S441" i="1"/>
  <c r="R441" i="1"/>
  <c r="R440" i="1" s="1"/>
  <c r="Q441" i="1"/>
  <c r="S434" i="1"/>
  <c r="S433" i="1" s="1"/>
  <c r="R434" i="1"/>
  <c r="Q434" i="1"/>
  <c r="S423" i="1"/>
  <c r="S422" i="1" s="1"/>
  <c r="R423" i="1"/>
  <c r="R422" i="1" s="1"/>
  <c r="Q423" i="1"/>
  <c r="Q422" i="1" s="1"/>
  <c r="S416" i="1"/>
  <c r="S415" i="1" s="1"/>
  <c r="R416" i="1"/>
  <c r="R415" i="1" s="1"/>
  <c r="Q416" i="1"/>
  <c r="Q415" i="1" s="1"/>
  <c r="S413" i="1"/>
  <c r="R413" i="1"/>
  <c r="R412" i="1" s="1"/>
  <c r="Q413" i="1"/>
  <c r="S404" i="1"/>
  <c r="R404" i="1"/>
  <c r="R403" i="1" s="1"/>
  <c r="Q404" i="1"/>
  <c r="Q403" i="1" s="1"/>
  <c r="S396" i="1"/>
  <c r="R396" i="1"/>
  <c r="Q396" i="1"/>
  <c r="S394" i="1"/>
  <c r="R394" i="1"/>
  <c r="Q394" i="1"/>
  <c r="S391" i="1"/>
  <c r="R391" i="1"/>
  <c r="Q391" i="1"/>
  <c r="S389" i="1"/>
  <c r="R389" i="1"/>
  <c r="Q389" i="1"/>
  <c r="S381" i="1"/>
  <c r="S380" i="1" s="1"/>
  <c r="R381" i="1"/>
  <c r="R380" i="1" s="1"/>
  <c r="Q381" i="1"/>
  <c r="S378" i="1"/>
  <c r="R378" i="1"/>
  <c r="R377" i="1" s="1"/>
  <c r="Q378" i="1"/>
  <c r="Q377" i="1" s="1"/>
  <c r="S375" i="1"/>
  <c r="S374" i="1" s="1"/>
  <c r="R375" i="1"/>
  <c r="R374" i="1" s="1"/>
  <c r="Q375" i="1"/>
  <c r="Q374" i="1" s="1"/>
  <c r="S362" i="1"/>
  <c r="R362" i="1"/>
  <c r="R361" i="1" s="1"/>
  <c r="Q362" i="1"/>
  <c r="S359" i="1"/>
  <c r="R359" i="1"/>
  <c r="R358" i="1" s="1"/>
  <c r="Q359" i="1"/>
  <c r="S355" i="1"/>
  <c r="R355" i="1"/>
  <c r="Q355" i="1"/>
  <c r="S353" i="1"/>
  <c r="R353" i="1"/>
  <c r="Q353" i="1"/>
  <c r="S351" i="1"/>
  <c r="R351" i="1"/>
  <c r="Q351" i="1"/>
  <c r="S348" i="1"/>
  <c r="S347" i="1" s="1"/>
  <c r="R348" i="1"/>
  <c r="Q348" i="1"/>
  <c r="Q347" i="1" s="1"/>
  <c r="S345" i="1"/>
  <c r="R345" i="1"/>
  <c r="Q345" i="1"/>
  <c r="S343" i="1"/>
  <c r="R343" i="1"/>
  <c r="Q343" i="1"/>
  <c r="S341" i="1"/>
  <c r="R341" i="1"/>
  <c r="Q341" i="1"/>
  <c r="S331" i="1"/>
  <c r="S330" i="1" s="1"/>
  <c r="S329" i="1" s="1"/>
  <c r="R331" i="1"/>
  <c r="R330" i="1" s="1"/>
  <c r="Q331" i="1"/>
  <c r="Q330" i="1" s="1"/>
  <c r="Q329" i="1" s="1"/>
  <c r="S326" i="1"/>
  <c r="S325" i="1" s="1"/>
  <c r="R326" i="1"/>
  <c r="R325" i="1" s="1"/>
  <c r="Q326" i="1"/>
  <c r="S323" i="1"/>
  <c r="R323" i="1"/>
  <c r="R322" i="1" s="1"/>
  <c r="Q323" i="1"/>
  <c r="Q322" i="1" s="1"/>
  <c r="S320" i="1"/>
  <c r="R320" i="1"/>
  <c r="R317" i="1" s="1"/>
  <c r="Q320" i="1"/>
  <c r="S315" i="1"/>
  <c r="S314" i="1" s="1"/>
  <c r="R315" i="1"/>
  <c r="Q315" i="1"/>
  <c r="Q314" i="1" s="1"/>
  <c r="S309" i="1"/>
  <c r="R309" i="1"/>
  <c r="Q309" i="1"/>
  <c r="S307" i="1"/>
  <c r="R307" i="1"/>
  <c r="Q307" i="1"/>
  <c r="S304" i="1"/>
  <c r="S303" i="1" s="1"/>
  <c r="R304" i="1"/>
  <c r="Q304" i="1"/>
  <c r="S298" i="1"/>
  <c r="S297" i="1" s="1"/>
  <c r="R298" i="1"/>
  <c r="R297" i="1" s="1"/>
  <c r="Q298" i="1"/>
  <c r="S292" i="1"/>
  <c r="R292" i="1"/>
  <c r="R291" i="1" s="1"/>
  <c r="Q292" i="1"/>
  <c r="Q291" i="1" s="1"/>
  <c r="S284" i="1"/>
  <c r="S283" i="1" s="1"/>
  <c r="R284" i="1"/>
  <c r="R283" i="1" s="1"/>
  <c r="Q284" i="1"/>
  <c r="S281" i="1"/>
  <c r="R281" i="1"/>
  <c r="R280" i="1" s="1"/>
  <c r="Q281" i="1"/>
  <c r="Q280" i="1" s="1"/>
  <c r="S278" i="1"/>
  <c r="R278" i="1"/>
  <c r="Q278" i="1"/>
  <c r="Q277" i="1" s="1"/>
  <c r="S274" i="1"/>
  <c r="R274" i="1"/>
  <c r="R273" i="1" s="1"/>
  <c r="Q274" i="1"/>
  <c r="Q273" i="1" s="1"/>
  <c r="S271" i="1"/>
  <c r="R271" i="1"/>
  <c r="Q271" i="1"/>
  <c r="Q270" i="1" s="1"/>
  <c r="S268" i="1"/>
  <c r="S267" i="1" s="1"/>
  <c r="R268" i="1"/>
  <c r="Q268" i="1"/>
  <c r="S265" i="1"/>
  <c r="S264" i="1" s="1"/>
  <c r="R265" i="1"/>
  <c r="R264" i="1" s="1"/>
  <c r="Q265" i="1"/>
  <c r="Q261" i="1"/>
  <c r="S255" i="1"/>
  <c r="R255" i="1"/>
  <c r="R254" i="1" s="1"/>
  <c r="Q255" i="1"/>
  <c r="Q254" i="1" s="1"/>
  <c r="S249" i="1"/>
  <c r="R249" i="1"/>
  <c r="Q249" i="1"/>
  <c r="Q248" i="1" s="1"/>
  <c r="Q258" i="1"/>
  <c r="S246" i="1"/>
  <c r="R246" i="1"/>
  <c r="R245" i="1" s="1"/>
  <c r="Q246" i="1"/>
  <c r="Q245" i="1" s="1"/>
  <c r="S243" i="1"/>
  <c r="R243" i="1"/>
  <c r="Q243" i="1"/>
  <c r="Q242" i="1" s="1"/>
  <c r="Q240" i="1"/>
  <c r="S233" i="1"/>
  <c r="S232" i="1" s="1"/>
  <c r="R233" i="1"/>
  <c r="Q233" i="1"/>
  <c r="S224" i="1"/>
  <c r="S223" i="1" s="1"/>
  <c r="R224" i="1"/>
  <c r="R223" i="1" s="1"/>
  <c r="Q224" i="1"/>
  <c r="S230" i="1"/>
  <c r="R230" i="1"/>
  <c r="R229" i="1" s="1"/>
  <c r="Q230" i="1"/>
  <c r="S221" i="1"/>
  <c r="R221" i="1"/>
  <c r="Q221" i="1"/>
  <c r="Q220" i="1" s="1"/>
  <c r="S218" i="1"/>
  <c r="S217" i="1" s="1"/>
  <c r="R218" i="1"/>
  <c r="Q218" i="1"/>
  <c r="S215" i="1"/>
  <c r="S214" i="1" s="1"/>
  <c r="R215" i="1"/>
  <c r="R214" i="1" s="1"/>
  <c r="Q215" i="1"/>
  <c r="S212" i="1"/>
  <c r="R212" i="1"/>
  <c r="R211" i="1" s="1"/>
  <c r="Q212" i="1"/>
  <c r="Q211" i="1" s="1"/>
  <c r="S203" i="1"/>
  <c r="R203" i="1"/>
  <c r="Q203" i="1"/>
  <c r="S201" i="1"/>
  <c r="R201" i="1"/>
  <c r="Q201" i="1"/>
  <c r="S198" i="1"/>
  <c r="R198" i="1"/>
  <c r="R197" i="1" s="1"/>
  <c r="Q198" i="1"/>
  <c r="Q197" i="1" s="1"/>
  <c r="S193" i="1"/>
  <c r="R193" i="1"/>
  <c r="Q193" i="1"/>
  <c r="S191" i="1"/>
  <c r="R191" i="1"/>
  <c r="Q191" i="1"/>
  <c r="S187" i="1"/>
  <c r="R187" i="1"/>
  <c r="R186" i="1" s="1"/>
  <c r="Q187" i="1"/>
  <c r="Q186" i="1" s="1"/>
  <c r="S184" i="1"/>
  <c r="R184" i="1"/>
  <c r="Q184" i="1"/>
  <c r="Q183" i="1" s="1"/>
  <c r="S181" i="1"/>
  <c r="S180" i="1" s="1"/>
  <c r="R181" i="1"/>
  <c r="Q181" i="1"/>
  <c r="S178" i="1"/>
  <c r="S177" i="1" s="1"/>
  <c r="R178" i="1"/>
  <c r="R177" i="1" s="1"/>
  <c r="Q178" i="1"/>
  <c r="S175" i="1"/>
  <c r="S174" i="1" s="1"/>
  <c r="R175" i="1"/>
  <c r="R174" i="1" s="1"/>
  <c r="Q175" i="1"/>
  <c r="Q174" i="1" s="1"/>
  <c r="S172" i="1"/>
  <c r="R172" i="1"/>
  <c r="R171" i="1" s="1"/>
  <c r="Q172" i="1"/>
  <c r="Q171" i="1" s="1"/>
  <c r="S169" i="1"/>
  <c r="S168" i="1" s="1"/>
  <c r="R169" i="1"/>
  <c r="Q169" i="1"/>
  <c r="S162" i="1"/>
  <c r="R162" i="1"/>
  <c r="Q162" i="1"/>
  <c r="S159" i="1"/>
  <c r="R159" i="1"/>
  <c r="Q159" i="1"/>
  <c r="S157" i="1"/>
  <c r="R157" i="1"/>
  <c r="Q157" i="1"/>
  <c r="S146" i="1"/>
  <c r="R146" i="1"/>
  <c r="Q146" i="1"/>
  <c r="S143" i="1"/>
  <c r="R143" i="1"/>
  <c r="Q143" i="1"/>
  <c r="S141" i="1"/>
  <c r="R141" i="1"/>
  <c r="Q141" i="1"/>
  <c r="S131" i="1"/>
  <c r="R131" i="1"/>
  <c r="R130" i="1" s="1"/>
  <c r="Q131" i="1"/>
  <c r="Q130" i="1" s="1"/>
  <c r="S128" i="1"/>
  <c r="S127" i="1" s="1"/>
  <c r="R128" i="1"/>
  <c r="Q128" i="1"/>
  <c r="S125" i="1"/>
  <c r="S124" i="1" s="1"/>
  <c r="R125" i="1"/>
  <c r="R124" i="1" s="1"/>
  <c r="Q125" i="1"/>
  <c r="S116" i="1"/>
  <c r="R116" i="1"/>
  <c r="R115" i="1" s="1"/>
  <c r="Q116" i="1"/>
  <c r="Q115" i="1" s="1"/>
  <c r="S113" i="1"/>
  <c r="S108" i="1" s="1"/>
  <c r="R113" i="1"/>
  <c r="R108" i="1" s="1"/>
  <c r="Q113" i="1"/>
  <c r="Q108" i="1" s="1"/>
  <c r="S99" i="1"/>
  <c r="R99" i="1"/>
  <c r="Q99" i="1"/>
  <c r="Q98" i="1" s="1"/>
  <c r="S93" i="1"/>
  <c r="S92" i="1" s="1"/>
  <c r="R93" i="1"/>
  <c r="Q93" i="1"/>
  <c r="S90" i="1"/>
  <c r="S87" i="1"/>
  <c r="R87" i="1"/>
  <c r="Q87" i="1"/>
  <c r="Q86" i="1" s="1"/>
  <c r="S81" i="1"/>
  <c r="R81" i="1"/>
  <c r="Q81" i="1"/>
  <c r="S78" i="1"/>
  <c r="S77" i="1" s="1"/>
  <c r="R78" i="1"/>
  <c r="R77" i="1" s="1"/>
  <c r="Q78" i="1"/>
  <c r="S75" i="1"/>
  <c r="R75" i="1"/>
  <c r="Q75" i="1"/>
  <c r="Q74" i="1" s="1"/>
  <c r="S66" i="1"/>
  <c r="R66" i="1"/>
  <c r="Q66" i="1"/>
  <c r="Q65" i="1" s="1"/>
  <c r="S63" i="1"/>
  <c r="S62" i="1" s="1"/>
  <c r="R63" i="1"/>
  <c r="Q63" i="1"/>
  <c r="S57" i="1"/>
  <c r="R57" i="1"/>
  <c r="R56" i="1" s="1"/>
  <c r="Q57" i="1"/>
  <c r="S54" i="1"/>
  <c r="S53" i="1" s="1"/>
  <c r="R54" i="1"/>
  <c r="R53" i="1" s="1"/>
  <c r="Q54" i="1"/>
  <c r="Q53" i="1" s="1"/>
  <c r="S51" i="1"/>
  <c r="R51" i="1"/>
  <c r="R50" i="1" s="1"/>
  <c r="Q51" i="1"/>
  <c r="Q50" i="1" s="1"/>
  <c r="S48" i="1"/>
  <c r="R48" i="1"/>
  <c r="S45" i="1"/>
  <c r="S44" i="1" s="1"/>
  <c r="R45" i="1"/>
  <c r="Q45" i="1"/>
  <c r="S38" i="1"/>
  <c r="R38" i="1"/>
  <c r="Q38" i="1"/>
  <c r="Q37" i="1" s="1"/>
  <c r="S35" i="1"/>
  <c r="R35" i="1"/>
  <c r="Q35" i="1"/>
  <c r="S32" i="1"/>
  <c r="R32" i="1"/>
  <c r="R31" i="1" s="1"/>
  <c r="Q32" i="1"/>
  <c r="S29" i="1"/>
  <c r="S28" i="1" s="1"/>
  <c r="R29" i="1"/>
  <c r="Q29" i="1"/>
  <c r="Q28" i="1" s="1"/>
  <c r="S23" i="1"/>
  <c r="S22" i="1" s="1"/>
  <c r="R23" i="1"/>
  <c r="R22" i="1" s="1"/>
  <c r="Q23" i="1"/>
  <c r="S20" i="1"/>
  <c r="S19" i="1" s="1"/>
  <c r="R20" i="1"/>
  <c r="Q20" i="1"/>
  <c r="Q19" i="1" s="1"/>
  <c r="Q306" i="1" l="1"/>
  <c r="S452" i="1"/>
  <c r="Q687" i="1"/>
  <c r="Q683" i="1" s="1"/>
  <c r="R740" i="1"/>
  <c r="S701" i="1"/>
  <c r="R393" i="1"/>
  <c r="R368" i="1"/>
  <c r="Q350" i="1"/>
  <c r="Q388" i="1"/>
  <c r="Q701" i="1"/>
  <c r="Q740" i="1"/>
  <c r="R701" i="1"/>
  <c r="S659" i="1"/>
  <c r="R200" i="1"/>
  <c r="Q817" i="1"/>
  <c r="S472" i="1"/>
  <c r="S759" i="1"/>
  <c r="Q190" i="1"/>
  <c r="R677" i="1"/>
  <c r="R785" i="1"/>
  <c r="R727" i="1"/>
  <c r="S140" i="1"/>
  <c r="S139" i="1" s="1"/>
  <c r="R452" i="1"/>
  <c r="S531" i="1"/>
  <c r="S530" i="1" s="1"/>
  <c r="Q785" i="1"/>
  <c r="R793" i="1"/>
  <c r="Q156" i="1"/>
  <c r="Q155" i="1" s="1"/>
  <c r="Q200" i="1"/>
  <c r="Q393" i="1"/>
  <c r="Q494" i="1"/>
  <c r="Q493" i="1" s="1"/>
  <c r="R156" i="1"/>
  <c r="R155" i="1" s="1"/>
  <c r="Q317" i="1"/>
  <c r="S412" i="1"/>
  <c r="S440" i="1"/>
  <c r="S439" i="1" s="1"/>
  <c r="R388" i="1"/>
  <c r="R387" i="1" s="1"/>
  <c r="R549" i="1"/>
  <c r="R561" i="1"/>
  <c r="S590" i="1"/>
  <c r="R659" i="1"/>
  <c r="R644" i="1" s="1"/>
  <c r="Q515" i="1"/>
  <c r="Q514" i="1" s="1"/>
  <c r="Q591" i="1"/>
  <c r="Q590" i="1" s="1"/>
  <c r="Q619" i="1"/>
  <c r="Q615" i="1" s="1"/>
  <c r="Q647" i="1"/>
  <c r="S695" i="1"/>
  <c r="Q698" i="1"/>
  <c r="S737" i="1"/>
  <c r="R717" i="1"/>
  <c r="R74" i="1"/>
  <c r="Q31" i="1"/>
  <c r="R19" i="1"/>
  <c r="Q812" i="1"/>
  <c r="S809" i="1"/>
  <c r="S804" i="1"/>
  <c r="S793" i="1"/>
  <c r="Q717" i="1"/>
  <c r="Q711" i="1"/>
  <c r="Q677" i="1"/>
  <c r="Q668" i="1"/>
  <c r="Q665" i="1"/>
  <c r="Q605" i="1"/>
  <c r="Q602" i="1"/>
  <c r="Q572" i="1"/>
  <c r="Q443" i="1"/>
  <c r="Q361" i="1"/>
  <c r="Q358" i="1"/>
  <c r="Q340" i="1"/>
  <c r="Q229" i="1"/>
  <c r="S80" i="1"/>
  <c r="S56" i="1"/>
  <c r="R47" i="1"/>
  <c r="R34" i="1"/>
  <c r="S34" i="1"/>
  <c r="S47" i="1"/>
  <c r="R62" i="1"/>
  <c r="R303" i="1"/>
  <c r="S37" i="1"/>
  <c r="Q48" i="1"/>
  <c r="S50" i="1"/>
  <c r="R92" i="1"/>
  <c r="Q124" i="1"/>
  <c r="Q140" i="1"/>
  <c r="Q139" i="1" s="1"/>
  <c r="R168" i="1"/>
  <c r="S190" i="1"/>
  <c r="S197" i="1"/>
  <c r="S200" i="1"/>
  <c r="Q214" i="1"/>
  <c r="S220" i="1"/>
  <c r="Q223" i="1"/>
  <c r="Q239" i="1"/>
  <c r="S240" i="1"/>
  <c r="Q257" i="1"/>
  <c r="S258" i="1"/>
  <c r="R267" i="1"/>
  <c r="R433" i="1"/>
  <c r="Q555" i="1"/>
  <c r="S605" i="1"/>
  <c r="S595" i="1" s="1"/>
  <c r="S156" i="1"/>
  <c r="S155" i="1" s="1"/>
  <c r="S171" i="1"/>
  <c r="R180" i="1"/>
  <c r="S31" i="1"/>
  <c r="Q56" i="1"/>
  <c r="S65" i="1"/>
  <c r="Q77" i="1"/>
  <c r="S86" i="1"/>
  <c r="S130" i="1"/>
  <c r="Q177" i="1"/>
  <c r="S183" i="1"/>
  <c r="R190" i="1"/>
  <c r="S242" i="1"/>
  <c r="S248" i="1"/>
  <c r="Q260" i="1"/>
  <c r="S261" i="1"/>
  <c r="S277" i="1"/>
  <c r="Q283" i="1"/>
  <c r="Q276" i="1" s="1"/>
  <c r="Q297" i="1"/>
  <c r="S306" i="1"/>
  <c r="S350" i="1"/>
  <c r="R80" i="1"/>
  <c r="R232" i="1"/>
  <c r="R488" i="1"/>
  <c r="Q22" i="1"/>
  <c r="R28" i="1"/>
  <c r="R44" i="1"/>
  <c r="R90" i="1"/>
  <c r="S98" i="1"/>
  <c r="R127" i="1"/>
  <c r="R107" i="1" s="1"/>
  <c r="R140" i="1"/>
  <c r="R139" i="1" s="1"/>
  <c r="R217" i="1"/>
  <c r="Q264" i="1"/>
  <c r="S270" i="1"/>
  <c r="S340" i="1"/>
  <c r="R408" i="1"/>
  <c r="Q34" i="1"/>
  <c r="R37" i="1"/>
  <c r="Q44" i="1"/>
  <c r="Q62" i="1"/>
  <c r="R65" i="1"/>
  <c r="S74" i="1"/>
  <c r="Q80" i="1"/>
  <c r="R86" i="1"/>
  <c r="S89" i="1"/>
  <c r="Q90" i="1"/>
  <c r="Q92" i="1"/>
  <c r="R98" i="1"/>
  <c r="S115" i="1"/>
  <c r="S107" i="1" s="1"/>
  <c r="Q127" i="1"/>
  <c r="Q168" i="1"/>
  <c r="Q180" i="1"/>
  <c r="R183" i="1"/>
  <c r="S186" i="1"/>
  <c r="S211" i="1"/>
  <c r="Q217" i="1"/>
  <c r="R220" i="1"/>
  <c r="S229" i="1"/>
  <c r="Q232" i="1"/>
  <c r="R240" i="1"/>
  <c r="R242" i="1"/>
  <c r="S245" i="1"/>
  <c r="R258" i="1"/>
  <c r="R248" i="1"/>
  <c r="S254" i="1"/>
  <c r="R261" i="1"/>
  <c r="Q267" i="1"/>
  <c r="R270" i="1"/>
  <c r="S273" i="1"/>
  <c r="R277" i="1"/>
  <c r="R276" i="1" s="1"/>
  <c r="S280" i="1"/>
  <c r="S291" i="1"/>
  <c r="Q303" i="1"/>
  <c r="R306" i="1"/>
  <c r="R329" i="1"/>
  <c r="R340" i="1"/>
  <c r="R350" i="1"/>
  <c r="Q412" i="1"/>
  <c r="Q408" i="1" s="1"/>
  <c r="R443" i="1"/>
  <c r="Q469" i="1"/>
  <c r="R477" i="1"/>
  <c r="S480" i="1"/>
  <c r="S487" i="1"/>
  <c r="R494" i="1"/>
  <c r="S317" i="1"/>
  <c r="Q325" i="1"/>
  <c r="R347" i="1"/>
  <c r="S358" i="1"/>
  <c r="Q380" i="1"/>
  <c r="Q368" i="1" s="1"/>
  <c r="Q440" i="1"/>
  <c r="Q452" i="1"/>
  <c r="R460" i="1"/>
  <c r="S463" i="1"/>
  <c r="Q472" i="1"/>
  <c r="S494" i="1"/>
  <c r="R591" i="1"/>
  <c r="S636" i="1"/>
  <c r="R314" i="1"/>
  <c r="Q457" i="1"/>
  <c r="R472" i="1"/>
  <c r="Q505" i="1"/>
  <c r="R509" i="1"/>
  <c r="S586" i="1"/>
  <c r="Q653" i="1"/>
  <c r="S322" i="1"/>
  <c r="S361" i="1"/>
  <c r="S377" i="1"/>
  <c r="S368" i="1" s="1"/>
  <c r="S388" i="1"/>
  <c r="S393" i="1"/>
  <c r="S403" i="1"/>
  <c r="S429" i="1"/>
  <c r="Q433" i="1"/>
  <c r="R500" i="1"/>
  <c r="S515" i="1"/>
  <c r="Q531" i="1"/>
  <c r="Q530" i="1" s="1"/>
  <c r="R602" i="1"/>
  <c r="R595" i="1" s="1"/>
  <c r="R633" i="1"/>
  <c r="S647" i="1"/>
  <c r="Q656" i="1"/>
  <c r="Q727" i="1"/>
  <c r="S727" i="1"/>
  <c r="S817" i="1"/>
  <c r="S549" i="1"/>
  <c r="S561" i="1"/>
  <c r="Q599" i="1"/>
  <c r="Q659" i="1"/>
  <c r="R668" i="1"/>
  <c r="Q695" i="1"/>
  <c r="S504" i="1"/>
  <c r="R531" i="1"/>
  <c r="R530" i="1" s="1"/>
  <c r="R558" i="1"/>
  <c r="Q585" i="1"/>
  <c r="S619" i="1"/>
  <c r="S615" i="1" s="1"/>
  <c r="Q632" i="1"/>
  <c r="S717" i="1"/>
  <c r="Q776" i="1"/>
  <c r="S674" i="1"/>
  <c r="S687" i="1"/>
  <c r="Q737" i="1"/>
  <c r="S750" i="1"/>
  <c r="Q756" i="1"/>
  <c r="Q759" i="1"/>
  <c r="S782" i="1"/>
  <c r="Q793" i="1"/>
  <c r="Q804" i="1"/>
  <c r="S812" i="1"/>
  <c r="R687" i="1"/>
  <c r="R779" i="1"/>
  <c r="R812" i="1"/>
  <c r="R817" i="1"/>
  <c r="R684" i="1"/>
  <c r="R698" i="1"/>
  <c r="R694" i="1" s="1"/>
  <c r="R711" i="1"/>
  <c r="R747" i="1"/>
  <c r="R759" i="1"/>
  <c r="R804" i="1"/>
  <c r="R809" i="1"/>
  <c r="R674" i="1"/>
  <c r="S677" i="1"/>
  <c r="S724" i="1"/>
  <c r="Q747" i="1"/>
  <c r="R750" i="1"/>
  <c r="S753" i="1"/>
  <c r="Q779" i="1"/>
  <c r="S785" i="1"/>
  <c r="S790" i="1"/>
  <c r="Q809" i="1"/>
  <c r="N360" i="1"/>
  <c r="T360" i="1" s="1"/>
  <c r="Z360" i="1" s="1"/>
  <c r="AF360" i="1" s="1"/>
  <c r="AL360" i="1" s="1"/>
  <c r="O360" i="1"/>
  <c r="U360" i="1" s="1"/>
  <c r="AA360" i="1" s="1"/>
  <c r="AG360" i="1" s="1"/>
  <c r="AM360" i="1" s="1"/>
  <c r="P360" i="1"/>
  <c r="V360" i="1" s="1"/>
  <c r="AB360" i="1" s="1"/>
  <c r="AH360" i="1" s="1"/>
  <c r="AN360" i="1" s="1"/>
  <c r="I359" i="1"/>
  <c r="I358" i="1" s="1"/>
  <c r="J359" i="1"/>
  <c r="J358" i="1" s="1"/>
  <c r="K359" i="1"/>
  <c r="K358" i="1" s="1"/>
  <c r="L359" i="1"/>
  <c r="L358" i="1" s="1"/>
  <c r="M359" i="1"/>
  <c r="M358" i="1" s="1"/>
  <c r="H359" i="1"/>
  <c r="H358" i="1" s="1"/>
  <c r="Q694" i="1" l="1"/>
  <c r="S694" i="1"/>
  <c r="Q387" i="1"/>
  <c r="S387" i="1"/>
  <c r="S644" i="1"/>
  <c r="R334" i="1"/>
  <c r="R207" i="1"/>
  <c r="Q235" i="1"/>
  <c r="Q107" i="1"/>
  <c r="S207" i="1"/>
  <c r="R290" i="1"/>
  <c r="Q290" i="1"/>
  <c r="S290" i="1"/>
  <c r="Q207" i="1"/>
  <c r="Q548" i="1"/>
  <c r="Q595" i="1"/>
  <c r="P358" i="1"/>
  <c r="V358" i="1" s="1"/>
  <c r="AB358" i="1" s="1"/>
  <c r="AH358" i="1" s="1"/>
  <c r="AN358" i="1" s="1"/>
  <c r="Q664" i="1"/>
  <c r="Q189" i="1"/>
  <c r="R548" i="1"/>
  <c r="S408" i="1"/>
  <c r="S407" i="1" s="1"/>
  <c r="O358" i="1"/>
  <c r="U358" i="1" s="1"/>
  <c r="AA358" i="1" s="1"/>
  <c r="AG358" i="1" s="1"/>
  <c r="AM358" i="1" s="1"/>
  <c r="S334" i="1"/>
  <c r="S276" i="1"/>
  <c r="Q334" i="1"/>
  <c r="P359" i="1"/>
  <c r="V359" i="1" s="1"/>
  <c r="AB359" i="1" s="1"/>
  <c r="AH359" i="1" s="1"/>
  <c r="AN359" i="1" s="1"/>
  <c r="N358" i="1"/>
  <c r="T358" i="1" s="1"/>
  <c r="Z358" i="1" s="1"/>
  <c r="AF358" i="1" s="1"/>
  <c r="AL358" i="1" s="1"/>
  <c r="O359" i="1"/>
  <c r="U359" i="1" s="1"/>
  <c r="AA359" i="1" s="1"/>
  <c r="AG359" i="1" s="1"/>
  <c r="AM359" i="1" s="1"/>
  <c r="S40" i="1"/>
  <c r="R487" i="1"/>
  <c r="S260" i="1"/>
  <c r="R189" i="1"/>
  <c r="Q47" i="1"/>
  <c r="S548" i="1"/>
  <c r="S585" i="1"/>
  <c r="Q504" i="1"/>
  <c r="R590" i="1"/>
  <c r="S493" i="1"/>
  <c r="Q439" i="1"/>
  <c r="R493" i="1"/>
  <c r="R439" i="1"/>
  <c r="R239" i="1"/>
  <c r="R89" i="1"/>
  <c r="R40" i="1" s="1"/>
  <c r="R429" i="1"/>
  <c r="S257" i="1"/>
  <c r="S239" i="1"/>
  <c r="S18" i="1"/>
  <c r="Q429" i="1"/>
  <c r="R632" i="1"/>
  <c r="R499" i="1"/>
  <c r="R263" i="1"/>
  <c r="R257" i="1"/>
  <c r="Q167" i="1"/>
  <c r="Q89" i="1"/>
  <c r="S263" i="1"/>
  <c r="Q18" i="1"/>
  <c r="S514" i="1"/>
  <c r="Q263" i="1"/>
  <c r="R683" i="1"/>
  <c r="S683" i="1"/>
  <c r="S664" i="1"/>
  <c r="R664" i="1"/>
  <c r="Q644" i="1"/>
  <c r="R451" i="1"/>
  <c r="S632" i="1"/>
  <c r="Q492" i="1"/>
  <c r="Q451" i="1"/>
  <c r="S451" i="1"/>
  <c r="R260" i="1"/>
  <c r="R18" i="1"/>
  <c r="S167" i="1"/>
  <c r="S189" i="1"/>
  <c r="R167" i="1"/>
  <c r="N359" i="1"/>
  <c r="T359" i="1" s="1"/>
  <c r="Z359" i="1" s="1"/>
  <c r="AF359" i="1" s="1"/>
  <c r="AL359" i="1" s="1"/>
  <c r="L801" i="1"/>
  <c r="L798" i="1" s="1"/>
  <c r="O798" i="1" s="1"/>
  <c r="U798" i="1" s="1"/>
  <c r="AA798" i="1" s="1"/>
  <c r="AG798" i="1" s="1"/>
  <c r="AM798" i="1" s="1"/>
  <c r="M801" i="1"/>
  <c r="P801" i="1" s="1"/>
  <c r="V801" i="1" s="1"/>
  <c r="AB801" i="1" s="1"/>
  <c r="AH801" i="1" s="1"/>
  <c r="AN801" i="1" s="1"/>
  <c r="K801" i="1"/>
  <c r="K798" i="1" s="1"/>
  <c r="N798" i="1" s="1"/>
  <c r="T798" i="1" s="1"/>
  <c r="Z798" i="1" s="1"/>
  <c r="AF798" i="1" s="1"/>
  <c r="AL798" i="1" s="1"/>
  <c r="N797" i="1"/>
  <c r="T797" i="1" s="1"/>
  <c r="Z797" i="1" s="1"/>
  <c r="AF797" i="1" s="1"/>
  <c r="AL797" i="1" s="1"/>
  <c r="O797" i="1"/>
  <c r="U797" i="1" s="1"/>
  <c r="AA797" i="1" s="1"/>
  <c r="AG797" i="1" s="1"/>
  <c r="AM797" i="1" s="1"/>
  <c r="P797" i="1"/>
  <c r="V797" i="1" s="1"/>
  <c r="AB797" i="1" s="1"/>
  <c r="AH797" i="1" s="1"/>
  <c r="AN797" i="1" s="1"/>
  <c r="N803" i="1"/>
  <c r="T803" i="1" s="1"/>
  <c r="Z803" i="1" s="1"/>
  <c r="AF803" i="1" s="1"/>
  <c r="AL803" i="1" s="1"/>
  <c r="O803" i="1"/>
  <c r="U803" i="1" s="1"/>
  <c r="AA803" i="1" s="1"/>
  <c r="AG803" i="1" s="1"/>
  <c r="AM803" i="1" s="1"/>
  <c r="P803" i="1"/>
  <c r="V803" i="1" s="1"/>
  <c r="AB803" i="1" s="1"/>
  <c r="AH803" i="1" s="1"/>
  <c r="AN803" i="1" s="1"/>
  <c r="L796" i="1"/>
  <c r="O796" i="1" s="1"/>
  <c r="U796" i="1" s="1"/>
  <c r="AA796" i="1" s="1"/>
  <c r="AG796" i="1" s="1"/>
  <c r="AM796" i="1" s="1"/>
  <c r="M796" i="1"/>
  <c r="P796" i="1" s="1"/>
  <c r="V796" i="1" s="1"/>
  <c r="AB796" i="1" s="1"/>
  <c r="AH796" i="1" s="1"/>
  <c r="AN796" i="1" s="1"/>
  <c r="K796" i="1"/>
  <c r="N796" i="1" s="1"/>
  <c r="T796" i="1" s="1"/>
  <c r="Z796" i="1" s="1"/>
  <c r="AF796" i="1" s="1"/>
  <c r="AL796" i="1" s="1"/>
  <c r="N749" i="1"/>
  <c r="T749" i="1" s="1"/>
  <c r="Z749" i="1" s="1"/>
  <c r="AF749" i="1" s="1"/>
  <c r="AL749" i="1" s="1"/>
  <c r="O749" i="1"/>
  <c r="U749" i="1" s="1"/>
  <c r="AA749" i="1" s="1"/>
  <c r="AG749" i="1" s="1"/>
  <c r="AM749" i="1" s="1"/>
  <c r="P749" i="1"/>
  <c r="V749" i="1" s="1"/>
  <c r="AB749" i="1" s="1"/>
  <c r="AH749" i="1" s="1"/>
  <c r="AN749" i="1" s="1"/>
  <c r="L748" i="1"/>
  <c r="L747" i="1" s="1"/>
  <c r="O747" i="1" s="1"/>
  <c r="U747" i="1" s="1"/>
  <c r="AA747" i="1" s="1"/>
  <c r="AG747" i="1" s="1"/>
  <c r="AM747" i="1" s="1"/>
  <c r="M748" i="1"/>
  <c r="M747" i="1" s="1"/>
  <c r="P747" i="1" s="1"/>
  <c r="V747" i="1" s="1"/>
  <c r="AB747" i="1" s="1"/>
  <c r="AH747" i="1" s="1"/>
  <c r="AN747" i="1" s="1"/>
  <c r="K748" i="1"/>
  <c r="N748" i="1" s="1"/>
  <c r="T748" i="1" s="1"/>
  <c r="Z748" i="1" s="1"/>
  <c r="AF748" i="1" s="1"/>
  <c r="AL748" i="1" s="1"/>
  <c r="N715" i="1"/>
  <c r="T715" i="1" s="1"/>
  <c r="Z715" i="1" s="1"/>
  <c r="AF715" i="1" s="1"/>
  <c r="AL715" i="1" s="1"/>
  <c r="O715" i="1"/>
  <c r="U715" i="1" s="1"/>
  <c r="AA715" i="1" s="1"/>
  <c r="AG715" i="1" s="1"/>
  <c r="AM715" i="1" s="1"/>
  <c r="P715" i="1"/>
  <c r="V715" i="1" s="1"/>
  <c r="AB715" i="1" s="1"/>
  <c r="AH715" i="1" s="1"/>
  <c r="AN715" i="1" s="1"/>
  <c r="L714" i="1"/>
  <c r="M714" i="1"/>
  <c r="K714" i="1"/>
  <c r="L680" i="1"/>
  <c r="M680" i="1"/>
  <c r="P680" i="1" s="1"/>
  <c r="V680" i="1" s="1"/>
  <c r="AB680" i="1" s="1"/>
  <c r="AH680" i="1" s="1"/>
  <c r="AN680" i="1" s="1"/>
  <c r="L678" i="1"/>
  <c r="M678" i="1"/>
  <c r="P678" i="1" s="1"/>
  <c r="V678" i="1" s="1"/>
  <c r="AB678" i="1" s="1"/>
  <c r="AH678" i="1" s="1"/>
  <c r="AN678" i="1" s="1"/>
  <c r="L675" i="1"/>
  <c r="L674" i="1" s="1"/>
  <c r="O674" i="1" s="1"/>
  <c r="U674" i="1" s="1"/>
  <c r="AA674" i="1" s="1"/>
  <c r="AG674" i="1" s="1"/>
  <c r="AM674" i="1" s="1"/>
  <c r="M675" i="1"/>
  <c r="M674" i="1" s="1"/>
  <c r="P674" i="1" s="1"/>
  <c r="V674" i="1" s="1"/>
  <c r="AB674" i="1" s="1"/>
  <c r="AH674" i="1" s="1"/>
  <c r="AN674" i="1" s="1"/>
  <c r="L672" i="1"/>
  <c r="L671" i="1" s="1"/>
  <c r="O671" i="1" s="1"/>
  <c r="U671" i="1" s="1"/>
  <c r="AA671" i="1" s="1"/>
  <c r="AG671" i="1" s="1"/>
  <c r="AM671" i="1" s="1"/>
  <c r="M672" i="1"/>
  <c r="M671" i="1" s="1"/>
  <c r="P671" i="1" s="1"/>
  <c r="V671" i="1" s="1"/>
  <c r="AB671" i="1" s="1"/>
  <c r="AH671" i="1" s="1"/>
  <c r="AN671" i="1" s="1"/>
  <c r="L669" i="1"/>
  <c r="L668" i="1" s="1"/>
  <c r="O668" i="1" s="1"/>
  <c r="U668" i="1" s="1"/>
  <c r="AA668" i="1" s="1"/>
  <c r="AG668" i="1" s="1"/>
  <c r="AM668" i="1" s="1"/>
  <c r="M669" i="1"/>
  <c r="P669" i="1" s="1"/>
  <c r="V669" i="1" s="1"/>
  <c r="AB669" i="1" s="1"/>
  <c r="AH669" i="1" s="1"/>
  <c r="AN669" i="1" s="1"/>
  <c r="L665" i="1"/>
  <c r="M665" i="1"/>
  <c r="O666" i="1"/>
  <c r="U666" i="1" s="1"/>
  <c r="AA666" i="1" s="1"/>
  <c r="AG666" i="1" s="1"/>
  <c r="AM666" i="1" s="1"/>
  <c r="P666" i="1"/>
  <c r="V666" i="1" s="1"/>
  <c r="AB666" i="1" s="1"/>
  <c r="AH666" i="1" s="1"/>
  <c r="AN666" i="1" s="1"/>
  <c r="N667" i="1"/>
  <c r="T667" i="1" s="1"/>
  <c r="Z667" i="1" s="1"/>
  <c r="AF667" i="1" s="1"/>
  <c r="AL667" i="1" s="1"/>
  <c r="O667" i="1"/>
  <c r="U667" i="1" s="1"/>
  <c r="AA667" i="1" s="1"/>
  <c r="AG667" i="1" s="1"/>
  <c r="AM667" i="1" s="1"/>
  <c r="P667" i="1"/>
  <c r="V667" i="1" s="1"/>
  <c r="AB667" i="1" s="1"/>
  <c r="AH667" i="1" s="1"/>
  <c r="AN667" i="1" s="1"/>
  <c r="N670" i="1"/>
  <c r="T670" i="1" s="1"/>
  <c r="Z670" i="1" s="1"/>
  <c r="AF670" i="1" s="1"/>
  <c r="AL670" i="1" s="1"/>
  <c r="O670" i="1"/>
  <c r="U670" i="1" s="1"/>
  <c r="AA670" i="1" s="1"/>
  <c r="AG670" i="1" s="1"/>
  <c r="AM670" i="1" s="1"/>
  <c r="P670" i="1"/>
  <c r="V670" i="1" s="1"/>
  <c r="AB670" i="1" s="1"/>
  <c r="AH670" i="1" s="1"/>
  <c r="AN670" i="1" s="1"/>
  <c r="N673" i="1"/>
  <c r="T673" i="1" s="1"/>
  <c r="Z673" i="1" s="1"/>
  <c r="AF673" i="1" s="1"/>
  <c r="AL673" i="1" s="1"/>
  <c r="O673" i="1"/>
  <c r="U673" i="1" s="1"/>
  <c r="AA673" i="1" s="1"/>
  <c r="AG673" i="1" s="1"/>
  <c r="AM673" i="1" s="1"/>
  <c r="P673" i="1"/>
  <c r="V673" i="1" s="1"/>
  <c r="AB673" i="1" s="1"/>
  <c r="AH673" i="1" s="1"/>
  <c r="AN673" i="1" s="1"/>
  <c r="N676" i="1"/>
  <c r="T676" i="1" s="1"/>
  <c r="Z676" i="1" s="1"/>
  <c r="AF676" i="1" s="1"/>
  <c r="AL676" i="1" s="1"/>
  <c r="O676" i="1"/>
  <c r="U676" i="1" s="1"/>
  <c r="AA676" i="1" s="1"/>
  <c r="AG676" i="1" s="1"/>
  <c r="AM676" i="1" s="1"/>
  <c r="P676" i="1"/>
  <c r="V676" i="1" s="1"/>
  <c r="AB676" i="1" s="1"/>
  <c r="AH676" i="1" s="1"/>
  <c r="AN676" i="1" s="1"/>
  <c r="N679" i="1"/>
  <c r="T679" i="1" s="1"/>
  <c r="Z679" i="1" s="1"/>
  <c r="AF679" i="1" s="1"/>
  <c r="AL679" i="1" s="1"/>
  <c r="O679" i="1"/>
  <c r="U679" i="1" s="1"/>
  <c r="AA679" i="1" s="1"/>
  <c r="AG679" i="1" s="1"/>
  <c r="AM679" i="1" s="1"/>
  <c r="P679" i="1"/>
  <c r="V679" i="1" s="1"/>
  <c r="AB679" i="1" s="1"/>
  <c r="AH679" i="1" s="1"/>
  <c r="AN679" i="1" s="1"/>
  <c r="O680" i="1"/>
  <c r="U680" i="1" s="1"/>
  <c r="AA680" i="1" s="1"/>
  <c r="AG680" i="1" s="1"/>
  <c r="AM680" i="1" s="1"/>
  <c r="N681" i="1"/>
  <c r="T681" i="1" s="1"/>
  <c r="Z681" i="1" s="1"/>
  <c r="AF681" i="1" s="1"/>
  <c r="AL681" i="1" s="1"/>
  <c r="O681" i="1"/>
  <c r="U681" i="1" s="1"/>
  <c r="AA681" i="1" s="1"/>
  <c r="AG681" i="1" s="1"/>
  <c r="AM681" i="1" s="1"/>
  <c r="P681" i="1"/>
  <c r="V681" i="1" s="1"/>
  <c r="AB681" i="1" s="1"/>
  <c r="AH681" i="1" s="1"/>
  <c r="AN681" i="1" s="1"/>
  <c r="K680" i="1"/>
  <c r="N680" i="1" s="1"/>
  <c r="T680" i="1" s="1"/>
  <c r="Z680" i="1" s="1"/>
  <c r="AF680" i="1" s="1"/>
  <c r="AL680" i="1" s="1"/>
  <c r="K678" i="1"/>
  <c r="K675" i="1"/>
  <c r="N675" i="1" s="1"/>
  <c r="T675" i="1" s="1"/>
  <c r="Z675" i="1" s="1"/>
  <c r="AF675" i="1" s="1"/>
  <c r="AL675" i="1" s="1"/>
  <c r="K672" i="1"/>
  <c r="K671" i="1" s="1"/>
  <c r="N671" i="1" s="1"/>
  <c r="T671" i="1" s="1"/>
  <c r="Z671" i="1" s="1"/>
  <c r="AF671" i="1" s="1"/>
  <c r="AL671" i="1" s="1"/>
  <c r="K669" i="1"/>
  <c r="K668" i="1" s="1"/>
  <c r="N668" i="1" s="1"/>
  <c r="T668" i="1" s="1"/>
  <c r="Z668" i="1" s="1"/>
  <c r="AF668" i="1" s="1"/>
  <c r="AL668" i="1" s="1"/>
  <c r="K666" i="1"/>
  <c r="K665" i="1" s="1"/>
  <c r="N665" i="1" s="1"/>
  <c r="T665" i="1" s="1"/>
  <c r="Z665" i="1" s="1"/>
  <c r="AF665" i="1" s="1"/>
  <c r="AL665" i="1" s="1"/>
  <c r="S643" i="1" l="1"/>
  <c r="R235" i="1"/>
  <c r="S235" i="1"/>
  <c r="R407" i="1"/>
  <c r="Q407" i="1"/>
  <c r="N801" i="1"/>
  <c r="T801" i="1" s="1"/>
  <c r="Z801" i="1" s="1"/>
  <c r="AF801" i="1" s="1"/>
  <c r="AL801" i="1" s="1"/>
  <c r="O801" i="1"/>
  <c r="U801" i="1" s="1"/>
  <c r="AA801" i="1" s="1"/>
  <c r="AG801" i="1" s="1"/>
  <c r="AM801" i="1" s="1"/>
  <c r="P748" i="1"/>
  <c r="V748" i="1" s="1"/>
  <c r="AB748" i="1" s="1"/>
  <c r="AH748" i="1" s="1"/>
  <c r="AN748" i="1" s="1"/>
  <c r="O748" i="1"/>
  <c r="U748" i="1" s="1"/>
  <c r="AA748" i="1" s="1"/>
  <c r="AG748" i="1" s="1"/>
  <c r="AM748" i="1" s="1"/>
  <c r="L677" i="1"/>
  <c r="O677" i="1" s="1"/>
  <c r="U677" i="1" s="1"/>
  <c r="AA677" i="1" s="1"/>
  <c r="AG677" i="1" s="1"/>
  <c r="AM677" i="1" s="1"/>
  <c r="R643" i="1"/>
  <c r="K674" i="1"/>
  <c r="N674" i="1" s="1"/>
  <c r="T674" i="1" s="1"/>
  <c r="Z674" i="1" s="1"/>
  <c r="AF674" i="1" s="1"/>
  <c r="AL674" i="1" s="1"/>
  <c r="K747" i="1"/>
  <c r="N747" i="1" s="1"/>
  <c r="T747" i="1" s="1"/>
  <c r="Z747" i="1" s="1"/>
  <c r="AF747" i="1" s="1"/>
  <c r="AL747" i="1" s="1"/>
  <c r="Q40" i="1"/>
  <c r="Q206" i="1"/>
  <c r="Q643" i="1"/>
  <c r="S17" i="1"/>
  <c r="R492" i="1"/>
  <c r="R17" i="1"/>
  <c r="S492" i="1"/>
  <c r="M798" i="1"/>
  <c r="P798" i="1" s="1"/>
  <c r="V798" i="1" s="1"/>
  <c r="AB798" i="1" s="1"/>
  <c r="AH798" i="1" s="1"/>
  <c r="AN798" i="1" s="1"/>
  <c r="N672" i="1"/>
  <c r="T672" i="1" s="1"/>
  <c r="Z672" i="1" s="1"/>
  <c r="AF672" i="1" s="1"/>
  <c r="AL672" i="1" s="1"/>
  <c r="K677" i="1"/>
  <c r="N677" i="1" s="1"/>
  <c r="T677" i="1" s="1"/>
  <c r="Z677" i="1" s="1"/>
  <c r="AF677" i="1" s="1"/>
  <c r="AL677" i="1" s="1"/>
  <c r="N666" i="1"/>
  <c r="T666" i="1" s="1"/>
  <c r="Z666" i="1" s="1"/>
  <c r="AF666" i="1" s="1"/>
  <c r="AL666" i="1" s="1"/>
  <c r="O678" i="1"/>
  <c r="U678" i="1" s="1"/>
  <c r="AA678" i="1" s="1"/>
  <c r="AG678" i="1" s="1"/>
  <c r="AM678" i="1" s="1"/>
  <c r="N669" i="1"/>
  <c r="T669" i="1" s="1"/>
  <c r="Z669" i="1" s="1"/>
  <c r="AF669" i="1" s="1"/>
  <c r="AL669" i="1" s="1"/>
  <c r="N678" i="1"/>
  <c r="T678" i="1" s="1"/>
  <c r="Z678" i="1" s="1"/>
  <c r="AF678" i="1" s="1"/>
  <c r="AL678" i="1" s="1"/>
  <c r="M677" i="1"/>
  <c r="P677" i="1" s="1"/>
  <c r="V677" i="1" s="1"/>
  <c r="AB677" i="1" s="1"/>
  <c r="AH677" i="1" s="1"/>
  <c r="AN677" i="1" s="1"/>
  <c r="P675" i="1"/>
  <c r="V675" i="1" s="1"/>
  <c r="AB675" i="1" s="1"/>
  <c r="AH675" i="1" s="1"/>
  <c r="AN675" i="1" s="1"/>
  <c r="O675" i="1"/>
  <c r="U675" i="1" s="1"/>
  <c r="AA675" i="1" s="1"/>
  <c r="AG675" i="1" s="1"/>
  <c r="AM675" i="1" s="1"/>
  <c r="P672" i="1"/>
  <c r="V672" i="1" s="1"/>
  <c r="AB672" i="1" s="1"/>
  <c r="AH672" i="1" s="1"/>
  <c r="AN672" i="1" s="1"/>
  <c r="O672" i="1"/>
  <c r="U672" i="1" s="1"/>
  <c r="AA672" i="1" s="1"/>
  <c r="AG672" i="1" s="1"/>
  <c r="AM672" i="1" s="1"/>
  <c r="M668" i="1"/>
  <c r="P668" i="1" s="1"/>
  <c r="V668" i="1" s="1"/>
  <c r="AB668" i="1" s="1"/>
  <c r="AH668" i="1" s="1"/>
  <c r="AN668" i="1" s="1"/>
  <c r="O669" i="1"/>
  <c r="U669" i="1" s="1"/>
  <c r="AA669" i="1" s="1"/>
  <c r="AG669" i="1" s="1"/>
  <c r="AM669" i="1" s="1"/>
  <c r="P665" i="1"/>
  <c r="V665" i="1" s="1"/>
  <c r="AB665" i="1" s="1"/>
  <c r="AH665" i="1" s="1"/>
  <c r="AN665" i="1" s="1"/>
  <c r="O665" i="1"/>
  <c r="U665" i="1" s="1"/>
  <c r="AA665" i="1" s="1"/>
  <c r="AG665" i="1" s="1"/>
  <c r="AM665" i="1" s="1"/>
  <c r="L664" i="1" l="1"/>
  <c r="O664" i="1" s="1"/>
  <c r="U664" i="1" s="1"/>
  <c r="AA664" i="1" s="1"/>
  <c r="AG664" i="1" s="1"/>
  <c r="AM664" i="1" s="1"/>
  <c r="S206" i="1"/>
  <c r="S16" i="1" s="1"/>
  <c r="R206" i="1"/>
  <c r="Q17" i="1"/>
  <c r="K664" i="1"/>
  <c r="N664" i="1" s="1"/>
  <c r="T664" i="1" s="1"/>
  <c r="Z664" i="1" s="1"/>
  <c r="AF664" i="1" s="1"/>
  <c r="AL664" i="1" s="1"/>
  <c r="M664" i="1"/>
  <c r="Q16" i="1" l="1"/>
  <c r="R16" i="1"/>
  <c r="S827" i="1"/>
  <c r="P664" i="1"/>
  <c r="V664" i="1" s="1"/>
  <c r="AB664" i="1" s="1"/>
  <c r="AH664" i="1" s="1"/>
  <c r="AN664" i="1" s="1"/>
  <c r="Q827" i="1" l="1"/>
  <c r="R827" i="1"/>
  <c r="L662" i="1"/>
  <c r="O662" i="1" s="1"/>
  <c r="U662" i="1" s="1"/>
  <c r="AA662" i="1" s="1"/>
  <c r="AG662" i="1" s="1"/>
  <c r="AM662" i="1" s="1"/>
  <c r="M662" i="1"/>
  <c r="P662" i="1" s="1"/>
  <c r="V662" i="1" s="1"/>
  <c r="AB662" i="1" s="1"/>
  <c r="AH662" i="1" s="1"/>
  <c r="AN662" i="1" s="1"/>
  <c r="L660" i="1"/>
  <c r="O660" i="1" s="1"/>
  <c r="U660" i="1" s="1"/>
  <c r="AA660" i="1" s="1"/>
  <c r="AG660" i="1" s="1"/>
  <c r="AM660" i="1" s="1"/>
  <c r="M660" i="1"/>
  <c r="P660" i="1" s="1"/>
  <c r="V660" i="1" s="1"/>
  <c r="AB660" i="1" s="1"/>
  <c r="AH660" i="1" s="1"/>
  <c r="AN660" i="1" s="1"/>
  <c r="L657" i="1"/>
  <c r="L656" i="1" s="1"/>
  <c r="O656" i="1" s="1"/>
  <c r="U656" i="1" s="1"/>
  <c r="AA656" i="1" s="1"/>
  <c r="AG656" i="1" s="1"/>
  <c r="AM656" i="1" s="1"/>
  <c r="M657" i="1"/>
  <c r="P657" i="1" s="1"/>
  <c r="V657" i="1" s="1"/>
  <c r="AB657" i="1" s="1"/>
  <c r="AH657" i="1" s="1"/>
  <c r="AN657" i="1" s="1"/>
  <c r="L654" i="1"/>
  <c r="L653" i="1" s="1"/>
  <c r="O653" i="1" s="1"/>
  <c r="U653" i="1" s="1"/>
  <c r="AA653" i="1" s="1"/>
  <c r="AG653" i="1" s="1"/>
  <c r="AM653" i="1" s="1"/>
  <c r="M654" i="1"/>
  <c r="P654" i="1" s="1"/>
  <c r="V654" i="1" s="1"/>
  <c r="AB654" i="1" s="1"/>
  <c r="AH654" i="1" s="1"/>
  <c r="AN654" i="1" s="1"/>
  <c r="L651" i="1"/>
  <c r="L650" i="1" s="1"/>
  <c r="O650" i="1" s="1"/>
  <c r="U650" i="1" s="1"/>
  <c r="AA650" i="1" s="1"/>
  <c r="AG650" i="1" s="1"/>
  <c r="AM650" i="1" s="1"/>
  <c r="M651" i="1"/>
  <c r="P651" i="1" s="1"/>
  <c r="V651" i="1" s="1"/>
  <c r="AB651" i="1" s="1"/>
  <c r="AH651" i="1" s="1"/>
  <c r="AN651" i="1" s="1"/>
  <c r="L648" i="1"/>
  <c r="L647" i="1" s="1"/>
  <c r="M648" i="1"/>
  <c r="M647" i="1" s="1"/>
  <c r="N649" i="1"/>
  <c r="T649" i="1" s="1"/>
  <c r="Z649" i="1" s="1"/>
  <c r="AF649" i="1" s="1"/>
  <c r="AL649" i="1" s="1"/>
  <c r="O649" i="1"/>
  <c r="U649" i="1" s="1"/>
  <c r="AA649" i="1" s="1"/>
  <c r="AG649" i="1" s="1"/>
  <c r="AM649" i="1" s="1"/>
  <c r="P649" i="1"/>
  <c r="V649" i="1" s="1"/>
  <c r="AB649" i="1" s="1"/>
  <c r="AH649" i="1" s="1"/>
  <c r="AN649" i="1" s="1"/>
  <c r="N652" i="1"/>
  <c r="T652" i="1" s="1"/>
  <c r="Z652" i="1" s="1"/>
  <c r="AF652" i="1" s="1"/>
  <c r="AL652" i="1" s="1"/>
  <c r="O652" i="1"/>
  <c r="U652" i="1" s="1"/>
  <c r="AA652" i="1" s="1"/>
  <c r="AG652" i="1" s="1"/>
  <c r="AM652" i="1" s="1"/>
  <c r="P652" i="1"/>
  <c r="V652" i="1" s="1"/>
  <c r="AB652" i="1" s="1"/>
  <c r="AH652" i="1" s="1"/>
  <c r="AN652" i="1" s="1"/>
  <c r="O655" i="1"/>
  <c r="U655" i="1" s="1"/>
  <c r="AA655" i="1" s="1"/>
  <c r="AG655" i="1" s="1"/>
  <c r="AM655" i="1" s="1"/>
  <c r="P655" i="1"/>
  <c r="V655" i="1" s="1"/>
  <c r="AB655" i="1" s="1"/>
  <c r="AH655" i="1" s="1"/>
  <c r="AN655" i="1" s="1"/>
  <c r="O657" i="1"/>
  <c r="U657" i="1" s="1"/>
  <c r="AA657" i="1" s="1"/>
  <c r="AG657" i="1" s="1"/>
  <c r="AM657" i="1" s="1"/>
  <c r="O658" i="1"/>
  <c r="U658" i="1" s="1"/>
  <c r="AA658" i="1" s="1"/>
  <c r="AG658" i="1" s="1"/>
  <c r="AM658" i="1" s="1"/>
  <c r="P658" i="1"/>
  <c r="V658" i="1" s="1"/>
  <c r="AB658" i="1" s="1"/>
  <c r="AH658" i="1" s="1"/>
  <c r="AN658" i="1" s="1"/>
  <c r="N661" i="1"/>
  <c r="T661" i="1" s="1"/>
  <c r="Z661" i="1" s="1"/>
  <c r="AF661" i="1" s="1"/>
  <c r="AL661" i="1" s="1"/>
  <c r="O661" i="1"/>
  <c r="U661" i="1" s="1"/>
  <c r="AA661" i="1" s="1"/>
  <c r="AG661" i="1" s="1"/>
  <c r="AM661" i="1" s="1"/>
  <c r="P661" i="1"/>
  <c r="V661" i="1" s="1"/>
  <c r="AB661" i="1" s="1"/>
  <c r="AH661" i="1" s="1"/>
  <c r="AN661" i="1" s="1"/>
  <c r="N663" i="1"/>
  <c r="T663" i="1" s="1"/>
  <c r="Z663" i="1" s="1"/>
  <c r="AF663" i="1" s="1"/>
  <c r="AL663" i="1" s="1"/>
  <c r="O663" i="1"/>
  <c r="U663" i="1" s="1"/>
  <c r="AA663" i="1" s="1"/>
  <c r="AG663" i="1" s="1"/>
  <c r="AM663" i="1" s="1"/>
  <c r="P663" i="1"/>
  <c r="V663" i="1" s="1"/>
  <c r="AB663" i="1" s="1"/>
  <c r="AH663" i="1" s="1"/>
  <c r="AN663" i="1" s="1"/>
  <c r="K662" i="1"/>
  <c r="N662" i="1" s="1"/>
  <c r="T662" i="1" s="1"/>
  <c r="Z662" i="1" s="1"/>
  <c r="AF662" i="1" s="1"/>
  <c r="AL662" i="1" s="1"/>
  <c r="K660" i="1"/>
  <c r="K651" i="1"/>
  <c r="K650" i="1" s="1"/>
  <c r="N650" i="1" s="1"/>
  <c r="T650" i="1" s="1"/>
  <c r="Z650" i="1" s="1"/>
  <c r="AF650" i="1" s="1"/>
  <c r="AL650" i="1" s="1"/>
  <c r="K648" i="1"/>
  <c r="N648" i="1" s="1"/>
  <c r="T648" i="1" s="1"/>
  <c r="Z648" i="1" s="1"/>
  <c r="AF648" i="1" s="1"/>
  <c r="AL648" i="1" s="1"/>
  <c r="K658" i="1"/>
  <c r="N658" i="1" s="1"/>
  <c r="T658" i="1" s="1"/>
  <c r="Z658" i="1" s="1"/>
  <c r="AF658" i="1" s="1"/>
  <c r="AL658" i="1" s="1"/>
  <c r="K655" i="1"/>
  <c r="N655" i="1" s="1"/>
  <c r="T655" i="1" s="1"/>
  <c r="Z655" i="1" s="1"/>
  <c r="AF655" i="1" s="1"/>
  <c r="AL655" i="1" s="1"/>
  <c r="N479" i="1"/>
  <c r="T479" i="1" s="1"/>
  <c r="Z479" i="1" s="1"/>
  <c r="AF479" i="1" s="1"/>
  <c r="AL479" i="1" s="1"/>
  <c r="O479" i="1"/>
  <c r="U479" i="1" s="1"/>
  <c r="AA479" i="1" s="1"/>
  <c r="AG479" i="1" s="1"/>
  <c r="AM479" i="1" s="1"/>
  <c r="P479" i="1"/>
  <c r="V479" i="1" s="1"/>
  <c r="AB479" i="1" s="1"/>
  <c r="AH479" i="1" s="1"/>
  <c r="AN479" i="1" s="1"/>
  <c r="L478" i="1"/>
  <c r="L477" i="1" s="1"/>
  <c r="O477" i="1" s="1"/>
  <c r="U477" i="1" s="1"/>
  <c r="AA477" i="1" s="1"/>
  <c r="AG477" i="1" s="1"/>
  <c r="AM477" i="1" s="1"/>
  <c r="M478" i="1"/>
  <c r="M477" i="1" s="1"/>
  <c r="P477" i="1" s="1"/>
  <c r="V477" i="1" s="1"/>
  <c r="AB477" i="1" s="1"/>
  <c r="AH477" i="1" s="1"/>
  <c r="AN477" i="1" s="1"/>
  <c r="K478" i="1"/>
  <c r="K477" i="1" s="1"/>
  <c r="N477" i="1" s="1"/>
  <c r="T477" i="1" s="1"/>
  <c r="Z477" i="1" s="1"/>
  <c r="AF477" i="1" s="1"/>
  <c r="AL477" i="1" s="1"/>
  <c r="N474" i="1"/>
  <c r="T474" i="1" s="1"/>
  <c r="Z474" i="1" s="1"/>
  <c r="AF474" i="1" s="1"/>
  <c r="AL474" i="1" s="1"/>
  <c r="O474" i="1"/>
  <c r="U474" i="1" s="1"/>
  <c r="AA474" i="1" s="1"/>
  <c r="AG474" i="1" s="1"/>
  <c r="AM474" i="1" s="1"/>
  <c r="P474" i="1"/>
  <c r="V474" i="1" s="1"/>
  <c r="AB474" i="1" s="1"/>
  <c r="AH474" i="1" s="1"/>
  <c r="AN474" i="1" s="1"/>
  <c r="L473" i="1"/>
  <c r="O473" i="1" s="1"/>
  <c r="U473" i="1" s="1"/>
  <c r="AA473" i="1" s="1"/>
  <c r="AG473" i="1" s="1"/>
  <c r="AM473" i="1" s="1"/>
  <c r="M473" i="1"/>
  <c r="P473" i="1" s="1"/>
  <c r="V473" i="1" s="1"/>
  <c r="AB473" i="1" s="1"/>
  <c r="AH473" i="1" s="1"/>
  <c r="AN473" i="1" s="1"/>
  <c r="K473" i="1"/>
  <c r="N473" i="1" s="1"/>
  <c r="T473" i="1" s="1"/>
  <c r="Z473" i="1" s="1"/>
  <c r="AF473" i="1" s="1"/>
  <c r="AL473" i="1" s="1"/>
  <c r="N482" i="1"/>
  <c r="T482" i="1" s="1"/>
  <c r="Z482" i="1" s="1"/>
  <c r="AF482" i="1" s="1"/>
  <c r="AL482" i="1" s="1"/>
  <c r="O482" i="1"/>
  <c r="U482" i="1" s="1"/>
  <c r="AA482" i="1" s="1"/>
  <c r="AG482" i="1" s="1"/>
  <c r="AM482" i="1" s="1"/>
  <c r="P482" i="1"/>
  <c r="V482" i="1" s="1"/>
  <c r="AB482" i="1" s="1"/>
  <c r="AH482" i="1" s="1"/>
  <c r="AN482" i="1" s="1"/>
  <c r="L481" i="1"/>
  <c r="L480" i="1" s="1"/>
  <c r="O480" i="1" s="1"/>
  <c r="U480" i="1" s="1"/>
  <c r="AA480" i="1" s="1"/>
  <c r="AG480" i="1" s="1"/>
  <c r="AM480" i="1" s="1"/>
  <c r="M481" i="1"/>
  <c r="M480" i="1" s="1"/>
  <c r="P480" i="1" s="1"/>
  <c r="V480" i="1" s="1"/>
  <c r="AB480" i="1" s="1"/>
  <c r="AH480" i="1" s="1"/>
  <c r="AN480" i="1" s="1"/>
  <c r="K481" i="1"/>
  <c r="K480" i="1" s="1"/>
  <c r="N480" i="1" s="1"/>
  <c r="T480" i="1" s="1"/>
  <c r="Z480" i="1" s="1"/>
  <c r="AF480" i="1" s="1"/>
  <c r="AL480" i="1" s="1"/>
  <c r="N459" i="1"/>
  <c r="T459" i="1" s="1"/>
  <c r="Z459" i="1" s="1"/>
  <c r="AF459" i="1" s="1"/>
  <c r="AL459" i="1" s="1"/>
  <c r="O459" i="1"/>
  <c r="U459" i="1" s="1"/>
  <c r="AA459" i="1" s="1"/>
  <c r="AG459" i="1" s="1"/>
  <c r="AM459" i="1" s="1"/>
  <c r="P459" i="1"/>
  <c r="V459" i="1" s="1"/>
  <c r="AB459" i="1" s="1"/>
  <c r="AH459" i="1" s="1"/>
  <c r="AN459" i="1" s="1"/>
  <c r="L458" i="1"/>
  <c r="L457" i="1" s="1"/>
  <c r="O457" i="1" s="1"/>
  <c r="U457" i="1" s="1"/>
  <c r="AA457" i="1" s="1"/>
  <c r="AG457" i="1" s="1"/>
  <c r="AM457" i="1" s="1"/>
  <c r="M458" i="1"/>
  <c r="M457" i="1" s="1"/>
  <c r="P457" i="1" s="1"/>
  <c r="V457" i="1" s="1"/>
  <c r="AB457" i="1" s="1"/>
  <c r="AH457" i="1" s="1"/>
  <c r="AN457" i="1" s="1"/>
  <c r="K458" i="1"/>
  <c r="N458" i="1" s="1"/>
  <c r="T458" i="1" s="1"/>
  <c r="Z458" i="1" s="1"/>
  <c r="AF458" i="1" s="1"/>
  <c r="AL458" i="1" s="1"/>
  <c r="L444" i="1"/>
  <c r="L443" i="1" s="1"/>
  <c r="M444" i="1"/>
  <c r="M443" i="1" s="1"/>
  <c r="K444" i="1"/>
  <c r="K443" i="1" s="1"/>
  <c r="N435" i="1"/>
  <c r="T435" i="1" s="1"/>
  <c r="Z435" i="1" s="1"/>
  <c r="AF435" i="1" s="1"/>
  <c r="AL435" i="1" s="1"/>
  <c r="O435" i="1"/>
  <c r="U435" i="1" s="1"/>
  <c r="AA435" i="1" s="1"/>
  <c r="AG435" i="1" s="1"/>
  <c r="AM435" i="1" s="1"/>
  <c r="P435" i="1"/>
  <c r="V435" i="1" s="1"/>
  <c r="AB435" i="1" s="1"/>
  <c r="AH435" i="1" s="1"/>
  <c r="AN435" i="1" s="1"/>
  <c r="I434" i="1"/>
  <c r="I433" i="1" s="1"/>
  <c r="I429" i="1" s="1"/>
  <c r="J434" i="1"/>
  <c r="J433" i="1" s="1"/>
  <c r="J429" i="1" s="1"/>
  <c r="K434" i="1"/>
  <c r="L434" i="1"/>
  <c r="L433" i="1" s="1"/>
  <c r="L429" i="1" s="1"/>
  <c r="M434" i="1"/>
  <c r="M433" i="1" s="1"/>
  <c r="M429" i="1" s="1"/>
  <c r="H434" i="1"/>
  <c r="H433" i="1" s="1"/>
  <c r="H429" i="1" s="1"/>
  <c r="M259" i="1"/>
  <c r="L259" i="1"/>
  <c r="K259" i="1"/>
  <c r="M262" i="1"/>
  <c r="L262" i="1"/>
  <c r="K262" i="1"/>
  <c r="M241" i="1"/>
  <c r="L241" i="1"/>
  <c r="K241" i="1"/>
  <c r="N234" i="1"/>
  <c r="T234" i="1" s="1"/>
  <c r="Z234" i="1" s="1"/>
  <c r="AF234" i="1" s="1"/>
  <c r="AL234" i="1" s="1"/>
  <c r="O234" i="1"/>
  <c r="U234" i="1" s="1"/>
  <c r="AA234" i="1" s="1"/>
  <c r="AG234" i="1" s="1"/>
  <c r="AM234" i="1" s="1"/>
  <c r="P234" i="1"/>
  <c r="V234" i="1" s="1"/>
  <c r="AB234" i="1" s="1"/>
  <c r="AH234" i="1" s="1"/>
  <c r="AN234" i="1" s="1"/>
  <c r="L233" i="1"/>
  <c r="L232" i="1" s="1"/>
  <c r="O232" i="1" s="1"/>
  <c r="U232" i="1" s="1"/>
  <c r="AA232" i="1" s="1"/>
  <c r="AG232" i="1" s="1"/>
  <c r="AM232" i="1" s="1"/>
  <c r="M233" i="1"/>
  <c r="M232" i="1" s="1"/>
  <c r="P232" i="1" s="1"/>
  <c r="V232" i="1" s="1"/>
  <c r="AB232" i="1" s="1"/>
  <c r="AH232" i="1" s="1"/>
  <c r="AN232" i="1" s="1"/>
  <c r="K233" i="1"/>
  <c r="K232" i="1" s="1"/>
  <c r="N232" i="1" s="1"/>
  <c r="T232" i="1" s="1"/>
  <c r="Z232" i="1" s="1"/>
  <c r="AF232" i="1" s="1"/>
  <c r="AL232" i="1" s="1"/>
  <c r="N79" i="1"/>
  <c r="T79" i="1" s="1"/>
  <c r="Z79" i="1" s="1"/>
  <c r="AF79" i="1" s="1"/>
  <c r="AL79" i="1" s="1"/>
  <c r="O79" i="1"/>
  <c r="U79" i="1" s="1"/>
  <c r="AA79" i="1" s="1"/>
  <c r="AG79" i="1" s="1"/>
  <c r="AM79" i="1" s="1"/>
  <c r="P79" i="1"/>
  <c r="V79" i="1" s="1"/>
  <c r="AB79" i="1" s="1"/>
  <c r="AH79" i="1" s="1"/>
  <c r="AN79" i="1" s="1"/>
  <c r="L78" i="1"/>
  <c r="L77" i="1" s="1"/>
  <c r="O77" i="1" s="1"/>
  <c r="U77" i="1" s="1"/>
  <c r="AA77" i="1" s="1"/>
  <c r="AG77" i="1" s="1"/>
  <c r="AM77" i="1" s="1"/>
  <c r="M78" i="1"/>
  <c r="M77" i="1" s="1"/>
  <c r="P77" i="1" s="1"/>
  <c r="V77" i="1" s="1"/>
  <c r="AB77" i="1" s="1"/>
  <c r="AH77" i="1" s="1"/>
  <c r="AN77" i="1" s="1"/>
  <c r="K78" i="1"/>
  <c r="K77" i="1" s="1"/>
  <c r="N77" i="1" s="1"/>
  <c r="T77" i="1" s="1"/>
  <c r="Z77" i="1" s="1"/>
  <c r="AF77" i="1" s="1"/>
  <c r="AL77" i="1" s="1"/>
  <c r="N76" i="1"/>
  <c r="T76" i="1" s="1"/>
  <c r="Z76" i="1" s="1"/>
  <c r="AF76" i="1" s="1"/>
  <c r="AL76" i="1" s="1"/>
  <c r="O76" i="1"/>
  <c r="U76" i="1" s="1"/>
  <c r="AA76" i="1" s="1"/>
  <c r="AG76" i="1" s="1"/>
  <c r="AM76" i="1" s="1"/>
  <c r="P76" i="1"/>
  <c r="V76" i="1" s="1"/>
  <c r="AB76" i="1" s="1"/>
  <c r="AH76" i="1" s="1"/>
  <c r="AN76" i="1" s="1"/>
  <c r="L75" i="1"/>
  <c r="L74" i="1" s="1"/>
  <c r="O74" i="1" s="1"/>
  <c r="U74" i="1" s="1"/>
  <c r="AA74" i="1" s="1"/>
  <c r="AG74" i="1" s="1"/>
  <c r="AM74" i="1" s="1"/>
  <c r="M75" i="1"/>
  <c r="M74" i="1" s="1"/>
  <c r="P74" i="1" s="1"/>
  <c r="V74" i="1" s="1"/>
  <c r="AB74" i="1" s="1"/>
  <c r="AH74" i="1" s="1"/>
  <c r="AN74" i="1" s="1"/>
  <c r="K75" i="1"/>
  <c r="K74" i="1" s="1"/>
  <c r="N74" i="1" s="1"/>
  <c r="T74" i="1" s="1"/>
  <c r="Z74" i="1" s="1"/>
  <c r="AF74" i="1" s="1"/>
  <c r="AL74" i="1" s="1"/>
  <c r="N82" i="1"/>
  <c r="T82" i="1" s="1"/>
  <c r="Z82" i="1" s="1"/>
  <c r="AF82" i="1" s="1"/>
  <c r="AL82" i="1" s="1"/>
  <c r="O82" i="1"/>
  <c r="U82" i="1" s="1"/>
  <c r="AA82" i="1" s="1"/>
  <c r="AG82" i="1" s="1"/>
  <c r="AM82" i="1" s="1"/>
  <c r="P82" i="1"/>
  <c r="V82" i="1" s="1"/>
  <c r="AB82" i="1" s="1"/>
  <c r="AH82" i="1" s="1"/>
  <c r="AN82" i="1" s="1"/>
  <c r="L81" i="1"/>
  <c r="O81" i="1" s="1"/>
  <c r="U81" i="1" s="1"/>
  <c r="AA81" i="1" s="1"/>
  <c r="AG81" i="1" s="1"/>
  <c r="AM81" i="1" s="1"/>
  <c r="M81" i="1"/>
  <c r="M80" i="1" s="1"/>
  <c r="P80" i="1" s="1"/>
  <c r="V80" i="1" s="1"/>
  <c r="AB80" i="1" s="1"/>
  <c r="AH80" i="1" s="1"/>
  <c r="AN80" i="1" s="1"/>
  <c r="K81" i="1"/>
  <c r="K80" i="1" s="1"/>
  <c r="N80" i="1" s="1"/>
  <c r="T80" i="1" s="1"/>
  <c r="Z80" i="1" s="1"/>
  <c r="AF80" i="1" s="1"/>
  <c r="AL80" i="1" s="1"/>
  <c r="N94" i="1"/>
  <c r="T94" i="1" s="1"/>
  <c r="Z94" i="1" s="1"/>
  <c r="AF94" i="1" s="1"/>
  <c r="AL94" i="1" s="1"/>
  <c r="O94" i="1"/>
  <c r="U94" i="1" s="1"/>
  <c r="AA94" i="1" s="1"/>
  <c r="AG94" i="1" s="1"/>
  <c r="AM94" i="1" s="1"/>
  <c r="P94" i="1"/>
  <c r="V94" i="1" s="1"/>
  <c r="AB94" i="1" s="1"/>
  <c r="AH94" i="1" s="1"/>
  <c r="AN94" i="1" s="1"/>
  <c r="L93" i="1"/>
  <c r="L92" i="1" s="1"/>
  <c r="O92" i="1" s="1"/>
  <c r="U92" i="1" s="1"/>
  <c r="AA92" i="1" s="1"/>
  <c r="AG92" i="1" s="1"/>
  <c r="AM92" i="1" s="1"/>
  <c r="M93" i="1"/>
  <c r="M92" i="1" s="1"/>
  <c r="P92" i="1" s="1"/>
  <c r="V92" i="1" s="1"/>
  <c r="AB92" i="1" s="1"/>
  <c r="AH92" i="1" s="1"/>
  <c r="AN92" i="1" s="1"/>
  <c r="K93" i="1"/>
  <c r="K92" i="1" s="1"/>
  <c r="N92" i="1" s="1"/>
  <c r="T92" i="1" s="1"/>
  <c r="Z92" i="1" s="1"/>
  <c r="AF92" i="1" s="1"/>
  <c r="AL92" i="1" s="1"/>
  <c r="M91" i="1"/>
  <c r="L91" i="1"/>
  <c r="K91" i="1"/>
  <c r="L99" i="1"/>
  <c r="L98" i="1" s="1"/>
  <c r="M99" i="1"/>
  <c r="M98" i="1" s="1"/>
  <c r="K99" i="1"/>
  <c r="K98" i="1" s="1"/>
  <c r="N100" i="1"/>
  <c r="T100" i="1" s="1"/>
  <c r="Z100" i="1" s="1"/>
  <c r="AF100" i="1" s="1"/>
  <c r="AL100" i="1" s="1"/>
  <c r="O100" i="1"/>
  <c r="U100" i="1" s="1"/>
  <c r="AA100" i="1" s="1"/>
  <c r="AG100" i="1" s="1"/>
  <c r="AM100" i="1" s="1"/>
  <c r="P100" i="1"/>
  <c r="V100" i="1" s="1"/>
  <c r="AB100" i="1" s="1"/>
  <c r="AH100" i="1" s="1"/>
  <c r="AN100" i="1" s="1"/>
  <c r="L54" i="1"/>
  <c r="L53" i="1" s="1"/>
  <c r="O53" i="1" s="1"/>
  <c r="U53" i="1" s="1"/>
  <c r="AA53" i="1" s="1"/>
  <c r="AG53" i="1" s="1"/>
  <c r="AM53" i="1" s="1"/>
  <c r="M54" i="1"/>
  <c r="P54" i="1" s="1"/>
  <c r="V54" i="1" s="1"/>
  <c r="AB54" i="1" s="1"/>
  <c r="AH54" i="1" s="1"/>
  <c r="AN54" i="1" s="1"/>
  <c r="K54" i="1"/>
  <c r="N54" i="1" s="1"/>
  <c r="T54" i="1" s="1"/>
  <c r="Z54" i="1" s="1"/>
  <c r="AF54" i="1" s="1"/>
  <c r="AL54" i="1" s="1"/>
  <c r="N55" i="1"/>
  <c r="T55" i="1" s="1"/>
  <c r="Z55" i="1" s="1"/>
  <c r="AF55" i="1" s="1"/>
  <c r="AL55" i="1" s="1"/>
  <c r="O55" i="1"/>
  <c r="U55" i="1" s="1"/>
  <c r="AA55" i="1" s="1"/>
  <c r="AG55" i="1" s="1"/>
  <c r="AM55" i="1" s="1"/>
  <c r="P55" i="1"/>
  <c r="V55" i="1" s="1"/>
  <c r="AB55" i="1" s="1"/>
  <c r="AH55" i="1" s="1"/>
  <c r="AN55" i="1" s="1"/>
  <c r="K49" i="1"/>
  <c r="N39" i="1"/>
  <c r="T39" i="1" s="1"/>
  <c r="Z39" i="1" s="1"/>
  <c r="AF39" i="1" s="1"/>
  <c r="AL39" i="1" s="1"/>
  <c r="O39" i="1"/>
  <c r="U39" i="1" s="1"/>
  <c r="AA39" i="1" s="1"/>
  <c r="AG39" i="1" s="1"/>
  <c r="AM39" i="1" s="1"/>
  <c r="P39" i="1"/>
  <c r="V39" i="1" s="1"/>
  <c r="AB39" i="1" s="1"/>
  <c r="AH39" i="1" s="1"/>
  <c r="AN39" i="1" s="1"/>
  <c r="L38" i="1"/>
  <c r="L37" i="1" s="1"/>
  <c r="O37" i="1" s="1"/>
  <c r="U37" i="1" s="1"/>
  <c r="AA37" i="1" s="1"/>
  <c r="AG37" i="1" s="1"/>
  <c r="AM37" i="1" s="1"/>
  <c r="M38" i="1"/>
  <c r="M37" i="1" s="1"/>
  <c r="P37" i="1" s="1"/>
  <c r="V37" i="1" s="1"/>
  <c r="AB37" i="1" s="1"/>
  <c r="AH37" i="1" s="1"/>
  <c r="AN37" i="1" s="1"/>
  <c r="K38" i="1"/>
  <c r="N38" i="1" s="1"/>
  <c r="T38" i="1" s="1"/>
  <c r="Z38" i="1" s="1"/>
  <c r="AF38" i="1" s="1"/>
  <c r="AL38" i="1" s="1"/>
  <c r="K457" i="1" l="1"/>
  <c r="N457" i="1" s="1"/>
  <c r="T457" i="1" s="1"/>
  <c r="Z457" i="1" s="1"/>
  <c r="AF457" i="1" s="1"/>
  <c r="AL457" i="1" s="1"/>
  <c r="O651" i="1"/>
  <c r="U651" i="1" s="1"/>
  <c r="AA651" i="1" s="1"/>
  <c r="AG651" i="1" s="1"/>
  <c r="AM651" i="1" s="1"/>
  <c r="L659" i="1"/>
  <c r="O659" i="1" s="1"/>
  <c r="U659" i="1" s="1"/>
  <c r="AA659" i="1" s="1"/>
  <c r="AG659" i="1" s="1"/>
  <c r="AM659" i="1" s="1"/>
  <c r="K659" i="1"/>
  <c r="N659" i="1" s="1"/>
  <c r="T659" i="1" s="1"/>
  <c r="Z659" i="1" s="1"/>
  <c r="AF659" i="1" s="1"/>
  <c r="AL659" i="1" s="1"/>
  <c r="P429" i="1"/>
  <c r="V429" i="1" s="1"/>
  <c r="AB429" i="1" s="1"/>
  <c r="AH429" i="1" s="1"/>
  <c r="AN429" i="1" s="1"/>
  <c r="K654" i="1"/>
  <c r="N651" i="1"/>
  <c r="T651" i="1" s="1"/>
  <c r="Z651" i="1" s="1"/>
  <c r="AF651" i="1" s="1"/>
  <c r="AL651" i="1" s="1"/>
  <c r="N434" i="1"/>
  <c r="T434" i="1" s="1"/>
  <c r="Z434" i="1" s="1"/>
  <c r="AF434" i="1" s="1"/>
  <c r="AL434" i="1" s="1"/>
  <c r="K647" i="1"/>
  <c r="N647" i="1" s="1"/>
  <c r="T647" i="1" s="1"/>
  <c r="Z647" i="1" s="1"/>
  <c r="AF647" i="1" s="1"/>
  <c r="AL647" i="1" s="1"/>
  <c r="K657" i="1"/>
  <c r="N660" i="1"/>
  <c r="T660" i="1" s="1"/>
  <c r="Z660" i="1" s="1"/>
  <c r="AF660" i="1" s="1"/>
  <c r="AL660" i="1" s="1"/>
  <c r="P478" i="1"/>
  <c r="V478" i="1" s="1"/>
  <c r="AB478" i="1" s="1"/>
  <c r="AH478" i="1" s="1"/>
  <c r="AN478" i="1" s="1"/>
  <c r="P481" i="1"/>
  <c r="V481" i="1" s="1"/>
  <c r="AB481" i="1" s="1"/>
  <c r="AH481" i="1" s="1"/>
  <c r="AN481" i="1" s="1"/>
  <c r="O478" i="1"/>
  <c r="U478" i="1" s="1"/>
  <c r="AA478" i="1" s="1"/>
  <c r="AG478" i="1" s="1"/>
  <c r="AM478" i="1" s="1"/>
  <c r="O429" i="1"/>
  <c r="U429" i="1" s="1"/>
  <c r="AA429" i="1" s="1"/>
  <c r="AG429" i="1" s="1"/>
  <c r="AM429" i="1" s="1"/>
  <c r="O481" i="1"/>
  <c r="U481" i="1" s="1"/>
  <c r="AA481" i="1" s="1"/>
  <c r="AG481" i="1" s="1"/>
  <c r="AM481" i="1" s="1"/>
  <c r="O654" i="1"/>
  <c r="U654" i="1" s="1"/>
  <c r="AA654" i="1" s="1"/>
  <c r="AG654" i="1" s="1"/>
  <c r="AM654" i="1" s="1"/>
  <c r="M659" i="1"/>
  <c r="P659" i="1" s="1"/>
  <c r="V659" i="1" s="1"/>
  <c r="AB659" i="1" s="1"/>
  <c r="AH659" i="1" s="1"/>
  <c r="AN659" i="1" s="1"/>
  <c r="M656" i="1"/>
  <c r="P656" i="1" s="1"/>
  <c r="V656" i="1" s="1"/>
  <c r="AB656" i="1" s="1"/>
  <c r="AH656" i="1" s="1"/>
  <c r="AN656" i="1" s="1"/>
  <c r="M653" i="1"/>
  <c r="P653" i="1" s="1"/>
  <c r="V653" i="1" s="1"/>
  <c r="AB653" i="1" s="1"/>
  <c r="AH653" i="1" s="1"/>
  <c r="AN653" i="1" s="1"/>
  <c r="M650" i="1"/>
  <c r="P650" i="1" s="1"/>
  <c r="V650" i="1" s="1"/>
  <c r="AB650" i="1" s="1"/>
  <c r="AH650" i="1" s="1"/>
  <c r="AN650" i="1" s="1"/>
  <c r="P647" i="1"/>
  <c r="V647" i="1" s="1"/>
  <c r="AB647" i="1" s="1"/>
  <c r="AH647" i="1" s="1"/>
  <c r="AN647" i="1" s="1"/>
  <c r="O647" i="1"/>
  <c r="U647" i="1" s="1"/>
  <c r="AA647" i="1" s="1"/>
  <c r="AG647" i="1" s="1"/>
  <c r="AM647" i="1" s="1"/>
  <c r="P648" i="1"/>
  <c r="V648" i="1" s="1"/>
  <c r="AB648" i="1" s="1"/>
  <c r="AH648" i="1" s="1"/>
  <c r="AN648" i="1" s="1"/>
  <c r="O648" i="1"/>
  <c r="U648" i="1" s="1"/>
  <c r="AA648" i="1" s="1"/>
  <c r="AG648" i="1" s="1"/>
  <c r="AM648" i="1" s="1"/>
  <c r="N478" i="1"/>
  <c r="T478" i="1" s="1"/>
  <c r="Z478" i="1" s="1"/>
  <c r="AF478" i="1" s="1"/>
  <c r="AL478" i="1" s="1"/>
  <c r="K433" i="1"/>
  <c r="K429" i="1" s="1"/>
  <c r="N429" i="1" s="1"/>
  <c r="T429" i="1" s="1"/>
  <c r="Z429" i="1" s="1"/>
  <c r="AF429" i="1" s="1"/>
  <c r="AL429" i="1" s="1"/>
  <c r="P434" i="1"/>
  <c r="V434" i="1" s="1"/>
  <c r="AB434" i="1" s="1"/>
  <c r="AH434" i="1" s="1"/>
  <c r="AN434" i="1" s="1"/>
  <c r="O434" i="1"/>
  <c r="U434" i="1" s="1"/>
  <c r="AA434" i="1" s="1"/>
  <c r="AG434" i="1" s="1"/>
  <c r="AM434" i="1" s="1"/>
  <c r="P458" i="1"/>
  <c r="V458" i="1" s="1"/>
  <c r="AB458" i="1" s="1"/>
  <c r="AH458" i="1" s="1"/>
  <c r="AN458" i="1" s="1"/>
  <c r="P433" i="1"/>
  <c r="V433" i="1" s="1"/>
  <c r="AB433" i="1" s="1"/>
  <c r="AH433" i="1" s="1"/>
  <c r="AN433" i="1" s="1"/>
  <c r="O458" i="1"/>
  <c r="U458" i="1" s="1"/>
  <c r="AA458" i="1" s="1"/>
  <c r="AG458" i="1" s="1"/>
  <c r="AM458" i="1" s="1"/>
  <c r="O433" i="1"/>
  <c r="U433" i="1" s="1"/>
  <c r="AA433" i="1" s="1"/>
  <c r="AG433" i="1" s="1"/>
  <c r="AM433" i="1" s="1"/>
  <c r="N481" i="1"/>
  <c r="T481" i="1" s="1"/>
  <c r="Z481" i="1" s="1"/>
  <c r="AF481" i="1" s="1"/>
  <c r="AL481" i="1" s="1"/>
  <c r="P233" i="1"/>
  <c r="V233" i="1" s="1"/>
  <c r="AB233" i="1" s="1"/>
  <c r="AH233" i="1" s="1"/>
  <c r="AN233" i="1" s="1"/>
  <c r="N93" i="1"/>
  <c r="T93" i="1" s="1"/>
  <c r="Z93" i="1" s="1"/>
  <c r="AF93" i="1" s="1"/>
  <c r="AL93" i="1" s="1"/>
  <c r="L80" i="1"/>
  <c r="O80" i="1" s="1"/>
  <c r="U80" i="1" s="1"/>
  <c r="AA80" i="1" s="1"/>
  <c r="AG80" i="1" s="1"/>
  <c r="AM80" i="1" s="1"/>
  <c r="P81" i="1"/>
  <c r="V81" i="1" s="1"/>
  <c r="AB81" i="1" s="1"/>
  <c r="AH81" i="1" s="1"/>
  <c r="AN81" i="1" s="1"/>
  <c r="P75" i="1"/>
  <c r="V75" i="1" s="1"/>
  <c r="AB75" i="1" s="1"/>
  <c r="AH75" i="1" s="1"/>
  <c r="AN75" i="1" s="1"/>
  <c r="P78" i="1"/>
  <c r="V78" i="1" s="1"/>
  <c r="AB78" i="1" s="1"/>
  <c r="AH78" i="1" s="1"/>
  <c r="AN78" i="1" s="1"/>
  <c r="O233" i="1"/>
  <c r="U233" i="1" s="1"/>
  <c r="AA233" i="1" s="1"/>
  <c r="AG233" i="1" s="1"/>
  <c r="AM233" i="1" s="1"/>
  <c r="K53" i="1"/>
  <c r="N53" i="1" s="1"/>
  <c r="T53" i="1" s="1"/>
  <c r="Z53" i="1" s="1"/>
  <c r="AF53" i="1" s="1"/>
  <c r="AL53" i="1" s="1"/>
  <c r="O75" i="1"/>
  <c r="U75" i="1" s="1"/>
  <c r="AA75" i="1" s="1"/>
  <c r="AG75" i="1" s="1"/>
  <c r="AM75" i="1" s="1"/>
  <c r="O78" i="1"/>
  <c r="U78" i="1" s="1"/>
  <c r="AA78" i="1" s="1"/>
  <c r="AG78" i="1" s="1"/>
  <c r="AM78" i="1" s="1"/>
  <c r="N233" i="1"/>
  <c r="T233" i="1" s="1"/>
  <c r="Z233" i="1" s="1"/>
  <c r="AF233" i="1" s="1"/>
  <c r="AL233" i="1" s="1"/>
  <c r="K37" i="1"/>
  <c r="N37" i="1" s="1"/>
  <c r="T37" i="1" s="1"/>
  <c r="Z37" i="1" s="1"/>
  <c r="AF37" i="1" s="1"/>
  <c r="AL37" i="1" s="1"/>
  <c r="N75" i="1"/>
  <c r="T75" i="1" s="1"/>
  <c r="Z75" i="1" s="1"/>
  <c r="AF75" i="1" s="1"/>
  <c r="AL75" i="1" s="1"/>
  <c r="N78" i="1"/>
  <c r="T78" i="1" s="1"/>
  <c r="Z78" i="1" s="1"/>
  <c r="AF78" i="1" s="1"/>
  <c r="AL78" i="1" s="1"/>
  <c r="O93" i="1"/>
  <c r="U93" i="1" s="1"/>
  <c r="AA93" i="1" s="1"/>
  <c r="AG93" i="1" s="1"/>
  <c r="AM93" i="1" s="1"/>
  <c r="N81" i="1"/>
  <c r="T81" i="1" s="1"/>
  <c r="Z81" i="1" s="1"/>
  <c r="AF81" i="1" s="1"/>
  <c r="AL81" i="1" s="1"/>
  <c r="N99" i="1"/>
  <c r="T99" i="1" s="1"/>
  <c r="Z99" i="1" s="1"/>
  <c r="AF99" i="1" s="1"/>
  <c r="AL99" i="1" s="1"/>
  <c r="P93" i="1"/>
  <c r="V93" i="1" s="1"/>
  <c r="AB93" i="1" s="1"/>
  <c r="AH93" i="1" s="1"/>
  <c r="AN93" i="1" s="1"/>
  <c r="O38" i="1"/>
  <c r="U38" i="1" s="1"/>
  <c r="AA38" i="1" s="1"/>
  <c r="AG38" i="1" s="1"/>
  <c r="AM38" i="1" s="1"/>
  <c r="P38" i="1"/>
  <c r="V38" i="1" s="1"/>
  <c r="AB38" i="1" s="1"/>
  <c r="AH38" i="1" s="1"/>
  <c r="AN38" i="1" s="1"/>
  <c r="P98" i="1"/>
  <c r="V98" i="1" s="1"/>
  <c r="AB98" i="1" s="1"/>
  <c r="AH98" i="1" s="1"/>
  <c r="AN98" i="1" s="1"/>
  <c r="O98" i="1"/>
  <c r="U98" i="1" s="1"/>
  <c r="AA98" i="1" s="1"/>
  <c r="AG98" i="1" s="1"/>
  <c r="AM98" i="1" s="1"/>
  <c r="P99" i="1"/>
  <c r="V99" i="1" s="1"/>
  <c r="AB99" i="1" s="1"/>
  <c r="AH99" i="1" s="1"/>
  <c r="AN99" i="1" s="1"/>
  <c r="O99" i="1"/>
  <c r="U99" i="1" s="1"/>
  <c r="AA99" i="1" s="1"/>
  <c r="AG99" i="1" s="1"/>
  <c r="AM99" i="1" s="1"/>
  <c r="N98" i="1"/>
  <c r="T98" i="1" s="1"/>
  <c r="Z98" i="1" s="1"/>
  <c r="AF98" i="1" s="1"/>
  <c r="AL98" i="1" s="1"/>
  <c r="M53" i="1"/>
  <c r="P53" i="1" s="1"/>
  <c r="V53" i="1" s="1"/>
  <c r="AB53" i="1" s="1"/>
  <c r="AH53" i="1" s="1"/>
  <c r="AN53" i="1" s="1"/>
  <c r="O54" i="1"/>
  <c r="U54" i="1" s="1"/>
  <c r="AA54" i="1" s="1"/>
  <c r="AG54" i="1" s="1"/>
  <c r="AM54" i="1" s="1"/>
  <c r="K656" i="1" l="1"/>
  <c r="N656" i="1" s="1"/>
  <c r="T656" i="1" s="1"/>
  <c r="Z656" i="1" s="1"/>
  <c r="AF656" i="1" s="1"/>
  <c r="AL656" i="1" s="1"/>
  <c r="N657" i="1"/>
  <c r="T657" i="1" s="1"/>
  <c r="Z657" i="1" s="1"/>
  <c r="AF657" i="1" s="1"/>
  <c r="AL657" i="1" s="1"/>
  <c r="K653" i="1"/>
  <c r="N653" i="1" s="1"/>
  <c r="T653" i="1" s="1"/>
  <c r="Z653" i="1" s="1"/>
  <c r="AF653" i="1" s="1"/>
  <c r="AL653" i="1" s="1"/>
  <c r="N654" i="1"/>
  <c r="T654" i="1" s="1"/>
  <c r="Z654" i="1" s="1"/>
  <c r="AF654" i="1" s="1"/>
  <c r="AL654" i="1" s="1"/>
  <c r="N433" i="1"/>
  <c r="T433" i="1" s="1"/>
  <c r="Z433" i="1" s="1"/>
  <c r="AF433" i="1" s="1"/>
  <c r="AL433" i="1" s="1"/>
  <c r="K820" i="1"/>
  <c r="L820" i="1"/>
  <c r="M820" i="1"/>
  <c r="K818" i="1"/>
  <c r="L818" i="1"/>
  <c r="M818" i="1"/>
  <c r="K815" i="1"/>
  <c r="L815" i="1"/>
  <c r="M815" i="1"/>
  <c r="K813" i="1"/>
  <c r="L813" i="1"/>
  <c r="M813" i="1"/>
  <c r="K810" i="1"/>
  <c r="K809" i="1" s="1"/>
  <c r="L810" i="1"/>
  <c r="L809" i="1" s="1"/>
  <c r="M810" i="1"/>
  <c r="M809" i="1" s="1"/>
  <c r="K807" i="1"/>
  <c r="L807" i="1"/>
  <c r="M807" i="1"/>
  <c r="K805" i="1"/>
  <c r="L805" i="1"/>
  <c r="M805" i="1"/>
  <c r="K794" i="1"/>
  <c r="K793" i="1" s="1"/>
  <c r="L794" i="1"/>
  <c r="L793" i="1" s="1"/>
  <c r="M794" i="1"/>
  <c r="M793" i="1" s="1"/>
  <c r="K791" i="1"/>
  <c r="K790" i="1" s="1"/>
  <c r="L791" i="1"/>
  <c r="L790" i="1" s="1"/>
  <c r="M791" i="1"/>
  <c r="M790" i="1" s="1"/>
  <c r="K786" i="1"/>
  <c r="L786" i="1"/>
  <c r="M786" i="1"/>
  <c r="K788" i="1"/>
  <c r="L788" i="1"/>
  <c r="M788" i="1"/>
  <c r="K783" i="1"/>
  <c r="K782" i="1" s="1"/>
  <c r="L783" i="1"/>
  <c r="L782" i="1" s="1"/>
  <c r="M783" i="1"/>
  <c r="M782" i="1" s="1"/>
  <c r="K780" i="1"/>
  <c r="K779" i="1" s="1"/>
  <c r="L780" i="1"/>
  <c r="L779" i="1" s="1"/>
  <c r="M780" i="1"/>
  <c r="M779" i="1" s="1"/>
  <c r="I777" i="1"/>
  <c r="I776" i="1" s="1"/>
  <c r="J777" i="1"/>
  <c r="J776" i="1" s="1"/>
  <c r="K777" i="1"/>
  <c r="K776" i="1" s="1"/>
  <c r="L777" i="1"/>
  <c r="L776" i="1" s="1"/>
  <c r="M777" i="1"/>
  <c r="M776" i="1" s="1"/>
  <c r="K774" i="1"/>
  <c r="K769" i="1" s="1"/>
  <c r="L774" i="1"/>
  <c r="L769" i="1" s="1"/>
  <c r="M774" i="1"/>
  <c r="M769" i="1" s="1"/>
  <c r="K764" i="1"/>
  <c r="L764" i="1"/>
  <c r="M764" i="1"/>
  <c r="K762" i="1"/>
  <c r="L762" i="1"/>
  <c r="M762" i="1"/>
  <c r="K760" i="1"/>
  <c r="L760" i="1"/>
  <c r="M760" i="1"/>
  <c r="K757" i="1"/>
  <c r="K756" i="1" s="1"/>
  <c r="L757" i="1"/>
  <c r="L756" i="1" s="1"/>
  <c r="M757" i="1"/>
  <c r="M756" i="1" s="1"/>
  <c r="K754" i="1"/>
  <c r="K753" i="1" s="1"/>
  <c r="L754" i="1"/>
  <c r="L753" i="1" s="1"/>
  <c r="M754" i="1"/>
  <c r="M753" i="1" s="1"/>
  <c r="K751" i="1"/>
  <c r="K750" i="1" s="1"/>
  <c r="L751" i="1"/>
  <c r="L750" i="1" s="1"/>
  <c r="M751" i="1"/>
  <c r="M750" i="1" s="1"/>
  <c r="K738" i="1"/>
  <c r="K737" i="1" s="1"/>
  <c r="L738" i="1"/>
  <c r="L737" i="1" s="1"/>
  <c r="M738" i="1"/>
  <c r="M737" i="1" s="1"/>
  <c r="K735" i="1"/>
  <c r="K734" i="1" s="1"/>
  <c r="L735" i="1"/>
  <c r="L734" i="1" s="1"/>
  <c r="M735" i="1"/>
  <c r="M734" i="1" s="1"/>
  <c r="K732" i="1"/>
  <c r="L732" i="1"/>
  <c r="M732" i="1"/>
  <c r="K730" i="1"/>
  <c r="L730" i="1"/>
  <c r="M730" i="1"/>
  <c r="K728" i="1"/>
  <c r="L728" i="1"/>
  <c r="M728" i="1"/>
  <c r="K725" i="1"/>
  <c r="K724" i="1" s="1"/>
  <c r="L725" i="1"/>
  <c r="L724" i="1" s="1"/>
  <c r="M725" i="1"/>
  <c r="M724" i="1" s="1"/>
  <c r="K743" i="1"/>
  <c r="L743" i="1"/>
  <c r="M743" i="1"/>
  <c r="K741" i="1"/>
  <c r="L741" i="1"/>
  <c r="M741" i="1"/>
  <c r="K720" i="1"/>
  <c r="L720" i="1"/>
  <c r="M720" i="1"/>
  <c r="K718" i="1"/>
  <c r="L718" i="1"/>
  <c r="M718" i="1"/>
  <c r="K711" i="1"/>
  <c r="L711" i="1"/>
  <c r="M711" i="1"/>
  <c r="K708" i="1"/>
  <c r="L708" i="1"/>
  <c r="M708" i="1"/>
  <c r="K704" i="1"/>
  <c r="L704" i="1"/>
  <c r="M704" i="1"/>
  <c r="K702" i="1"/>
  <c r="L702" i="1"/>
  <c r="M702" i="1"/>
  <c r="K699" i="1"/>
  <c r="K698" i="1" s="1"/>
  <c r="L699" i="1"/>
  <c r="L698" i="1" s="1"/>
  <c r="M699" i="1"/>
  <c r="M698" i="1" s="1"/>
  <c r="K696" i="1"/>
  <c r="K695" i="1" s="1"/>
  <c r="L696" i="1"/>
  <c r="L695" i="1" s="1"/>
  <c r="M696" i="1"/>
  <c r="M695" i="1" s="1"/>
  <c r="K690" i="1"/>
  <c r="L690" i="1"/>
  <c r="M690" i="1"/>
  <c r="K688" i="1"/>
  <c r="L688" i="1"/>
  <c r="M688" i="1"/>
  <c r="K685" i="1"/>
  <c r="K684" i="1" s="1"/>
  <c r="L685" i="1"/>
  <c r="L684" i="1" s="1"/>
  <c r="M685" i="1"/>
  <c r="M684" i="1" s="1"/>
  <c r="K645" i="1"/>
  <c r="L645" i="1"/>
  <c r="M645" i="1"/>
  <c r="K637" i="1"/>
  <c r="K636" i="1" s="1"/>
  <c r="L637" i="1"/>
  <c r="L636" i="1" s="1"/>
  <c r="M637" i="1"/>
  <c r="M636" i="1" s="1"/>
  <c r="K634" i="1"/>
  <c r="K633" i="1" s="1"/>
  <c r="L634" i="1"/>
  <c r="L633" i="1" s="1"/>
  <c r="M634" i="1"/>
  <c r="M633" i="1" s="1"/>
  <c r="K620" i="1"/>
  <c r="K619" i="1" s="1"/>
  <c r="K615" i="1" s="1"/>
  <c r="L620" i="1"/>
  <c r="L619" i="1" s="1"/>
  <c r="L615" i="1" s="1"/>
  <c r="M620" i="1"/>
  <c r="M619" i="1" s="1"/>
  <c r="M615" i="1" s="1"/>
  <c r="K609" i="1"/>
  <c r="K608" i="1" s="1"/>
  <c r="L609" i="1"/>
  <c r="L608" i="1" s="1"/>
  <c r="M609" i="1"/>
  <c r="M608" i="1" s="1"/>
  <c r="K606" i="1"/>
  <c r="K605" i="1" s="1"/>
  <c r="L606" i="1"/>
  <c r="L605" i="1" s="1"/>
  <c r="M606" i="1"/>
  <c r="M605" i="1" s="1"/>
  <c r="K603" i="1"/>
  <c r="K602" i="1" s="1"/>
  <c r="L603" i="1"/>
  <c r="L602" i="1" s="1"/>
  <c r="M603" i="1"/>
  <c r="M602" i="1" s="1"/>
  <c r="K600" i="1"/>
  <c r="K599" i="1" s="1"/>
  <c r="L600" i="1"/>
  <c r="L599" i="1" s="1"/>
  <c r="M600" i="1"/>
  <c r="M599" i="1" s="1"/>
  <c r="K592" i="1"/>
  <c r="K591" i="1" s="1"/>
  <c r="K590" i="1" s="1"/>
  <c r="L592" i="1"/>
  <c r="L591" i="1" s="1"/>
  <c r="L590" i="1" s="1"/>
  <c r="M592" i="1"/>
  <c r="M591" i="1" s="1"/>
  <c r="M590" i="1" s="1"/>
  <c r="K587" i="1"/>
  <c r="K586" i="1" s="1"/>
  <c r="K585" i="1" s="1"/>
  <c r="L587" i="1"/>
  <c r="L586" i="1" s="1"/>
  <c r="L585" i="1" s="1"/>
  <c r="M587" i="1"/>
  <c r="M586" i="1" s="1"/>
  <c r="M585" i="1" s="1"/>
  <c r="K573" i="1"/>
  <c r="K572" i="1" s="1"/>
  <c r="L573" i="1"/>
  <c r="L572" i="1" s="1"/>
  <c r="M573" i="1"/>
  <c r="M572" i="1" s="1"/>
  <c r="K566" i="1"/>
  <c r="K561" i="1" s="1"/>
  <c r="L566" i="1"/>
  <c r="L561" i="1" s="1"/>
  <c r="M566" i="1"/>
  <c r="M561" i="1" s="1"/>
  <c r="K559" i="1"/>
  <c r="K558" i="1" s="1"/>
  <c r="L559" i="1"/>
  <c r="L558" i="1" s="1"/>
  <c r="M559" i="1"/>
  <c r="M558" i="1" s="1"/>
  <c r="K556" i="1"/>
  <c r="K555" i="1" s="1"/>
  <c r="L556" i="1"/>
  <c r="L555" i="1" s="1"/>
  <c r="M556" i="1"/>
  <c r="M555" i="1" s="1"/>
  <c r="K553" i="1"/>
  <c r="K552" i="1" s="1"/>
  <c r="L553" i="1"/>
  <c r="L552" i="1" s="1"/>
  <c r="M553" i="1"/>
  <c r="M552" i="1" s="1"/>
  <c r="K550" i="1"/>
  <c r="K549" i="1" s="1"/>
  <c r="L550" i="1"/>
  <c r="L549" i="1" s="1"/>
  <c r="M550" i="1"/>
  <c r="M549" i="1" s="1"/>
  <c r="K542" i="1"/>
  <c r="K541" i="1" s="1"/>
  <c r="K540" i="1" s="1"/>
  <c r="L542" i="1"/>
  <c r="L541" i="1" s="1"/>
  <c r="L540" i="1" s="1"/>
  <c r="M542" i="1"/>
  <c r="M541" i="1" s="1"/>
  <c r="M540" i="1" s="1"/>
  <c r="K534" i="1"/>
  <c r="L534" i="1"/>
  <c r="M534" i="1"/>
  <c r="K532" i="1"/>
  <c r="L532" i="1"/>
  <c r="M532" i="1"/>
  <c r="K516" i="1"/>
  <c r="K515" i="1" s="1"/>
  <c r="K514" i="1" s="1"/>
  <c r="L516" i="1"/>
  <c r="L515" i="1" s="1"/>
  <c r="L514" i="1" s="1"/>
  <c r="M516" i="1"/>
  <c r="M515" i="1" s="1"/>
  <c r="M514" i="1" s="1"/>
  <c r="K511" i="1"/>
  <c r="K510" i="1" s="1"/>
  <c r="K509" i="1" s="1"/>
  <c r="L511" i="1"/>
  <c r="L510" i="1" s="1"/>
  <c r="L509" i="1" s="1"/>
  <c r="M511" i="1"/>
  <c r="M510" i="1" s="1"/>
  <c r="M509" i="1" s="1"/>
  <c r="K506" i="1"/>
  <c r="K505" i="1" s="1"/>
  <c r="K504" i="1" s="1"/>
  <c r="L506" i="1"/>
  <c r="L505" i="1" s="1"/>
  <c r="L504" i="1" s="1"/>
  <c r="M506" i="1"/>
  <c r="M505" i="1" s="1"/>
  <c r="M504" i="1" s="1"/>
  <c r="K501" i="1"/>
  <c r="K500" i="1" s="1"/>
  <c r="K499" i="1" s="1"/>
  <c r="L501" i="1"/>
  <c r="L500" i="1" s="1"/>
  <c r="L499" i="1" s="1"/>
  <c r="M501" i="1"/>
  <c r="M500" i="1" s="1"/>
  <c r="M499" i="1" s="1"/>
  <c r="K497" i="1"/>
  <c r="L497" i="1"/>
  <c r="M497" i="1"/>
  <c r="K495" i="1"/>
  <c r="L495" i="1"/>
  <c r="M495" i="1"/>
  <c r="K489" i="1"/>
  <c r="K488" i="1" s="1"/>
  <c r="K487" i="1" s="1"/>
  <c r="L489" i="1"/>
  <c r="L488" i="1" s="1"/>
  <c r="L487" i="1" s="1"/>
  <c r="M489" i="1"/>
  <c r="M488" i="1" s="1"/>
  <c r="M487" i="1" s="1"/>
  <c r="K475" i="1"/>
  <c r="K472" i="1" s="1"/>
  <c r="L475" i="1"/>
  <c r="L472" i="1" s="1"/>
  <c r="M475" i="1"/>
  <c r="M472" i="1" s="1"/>
  <c r="K470" i="1"/>
  <c r="K469" i="1" s="1"/>
  <c r="L470" i="1"/>
  <c r="L469" i="1" s="1"/>
  <c r="M470" i="1"/>
  <c r="M469" i="1" s="1"/>
  <c r="K467" i="1"/>
  <c r="K466" i="1" s="1"/>
  <c r="L467" i="1"/>
  <c r="L466" i="1" s="1"/>
  <c r="M467" i="1"/>
  <c r="M466" i="1" s="1"/>
  <c r="K464" i="1"/>
  <c r="K463" i="1" s="1"/>
  <c r="L464" i="1"/>
  <c r="L463" i="1" s="1"/>
  <c r="M464" i="1"/>
  <c r="M463" i="1" s="1"/>
  <c r="K461" i="1"/>
  <c r="K460" i="1" s="1"/>
  <c r="L461" i="1"/>
  <c r="L460" i="1" s="1"/>
  <c r="M461" i="1"/>
  <c r="M460" i="1" s="1"/>
  <c r="K455" i="1"/>
  <c r="L455" i="1"/>
  <c r="M455" i="1"/>
  <c r="K453" i="1"/>
  <c r="L453" i="1"/>
  <c r="M453" i="1"/>
  <c r="K441" i="1"/>
  <c r="K440" i="1" s="1"/>
  <c r="K439" i="1" s="1"/>
  <c r="L441" i="1"/>
  <c r="L440" i="1" s="1"/>
  <c r="L439" i="1" s="1"/>
  <c r="M441" i="1"/>
  <c r="M440" i="1" s="1"/>
  <c r="M439" i="1" s="1"/>
  <c r="K423" i="1"/>
  <c r="K422" i="1" s="1"/>
  <c r="L423" i="1"/>
  <c r="L422" i="1" s="1"/>
  <c r="M423" i="1"/>
  <c r="M422" i="1" s="1"/>
  <c r="I423" i="1"/>
  <c r="I422" i="1" s="1"/>
  <c r="J423" i="1"/>
  <c r="J422" i="1" s="1"/>
  <c r="I416" i="1"/>
  <c r="I415" i="1" s="1"/>
  <c r="J416" i="1"/>
  <c r="J415" i="1" s="1"/>
  <c r="K416" i="1"/>
  <c r="K415" i="1" s="1"/>
  <c r="L416" i="1"/>
  <c r="L415" i="1" s="1"/>
  <c r="M416" i="1"/>
  <c r="M415" i="1" s="1"/>
  <c r="K413" i="1"/>
  <c r="K412" i="1" s="1"/>
  <c r="L413" i="1"/>
  <c r="L412" i="1" s="1"/>
  <c r="M413" i="1"/>
  <c r="M412" i="1" s="1"/>
  <c r="I404" i="1"/>
  <c r="I403" i="1" s="1"/>
  <c r="J404" i="1"/>
  <c r="J403" i="1" s="1"/>
  <c r="K404" i="1"/>
  <c r="K403" i="1" s="1"/>
  <c r="L404" i="1"/>
  <c r="L403" i="1" s="1"/>
  <c r="M404" i="1"/>
  <c r="M403" i="1" s="1"/>
  <c r="K396" i="1"/>
  <c r="L396" i="1"/>
  <c r="M396" i="1"/>
  <c r="K394" i="1"/>
  <c r="L394" i="1"/>
  <c r="M394" i="1"/>
  <c r="K391" i="1"/>
  <c r="L391" i="1"/>
  <c r="M391" i="1"/>
  <c r="K389" i="1"/>
  <c r="L389" i="1"/>
  <c r="M389" i="1"/>
  <c r="K378" i="1"/>
  <c r="K377" i="1" s="1"/>
  <c r="L378" i="1"/>
  <c r="L377" i="1" s="1"/>
  <c r="M378" i="1"/>
  <c r="M377" i="1" s="1"/>
  <c r="K381" i="1"/>
  <c r="K380" i="1" s="1"/>
  <c r="L381" i="1"/>
  <c r="L380" i="1" s="1"/>
  <c r="M381" i="1"/>
  <c r="M380" i="1" s="1"/>
  <c r="K375" i="1"/>
  <c r="K374" i="1" s="1"/>
  <c r="L375" i="1"/>
  <c r="L374" i="1" s="1"/>
  <c r="M375" i="1"/>
  <c r="M374" i="1" s="1"/>
  <c r="K345" i="1"/>
  <c r="L345" i="1"/>
  <c r="M345" i="1"/>
  <c r="K343" i="1"/>
  <c r="L343" i="1"/>
  <c r="M343" i="1"/>
  <c r="K341" i="1"/>
  <c r="L341" i="1"/>
  <c r="M341" i="1"/>
  <c r="K355" i="1"/>
  <c r="L355" i="1"/>
  <c r="M355" i="1"/>
  <c r="K353" i="1"/>
  <c r="L353" i="1"/>
  <c r="M353" i="1"/>
  <c r="K351" i="1"/>
  <c r="L351" i="1"/>
  <c r="M351" i="1"/>
  <c r="K362" i="1"/>
  <c r="K361" i="1" s="1"/>
  <c r="L362" i="1"/>
  <c r="L361" i="1" s="1"/>
  <c r="M362" i="1"/>
  <c r="M361" i="1" s="1"/>
  <c r="K348" i="1"/>
  <c r="K347" i="1" s="1"/>
  <c r="L348" i="1"/>
  <c r="L347" i="1" s="1"/>
  <c r="M348" i="1"/>
  <c r="M347" i="1" s="1"/>
  <c r="K331" i="1"/>
  <c r="K330" i="1" s="1"/>
  <c r="K329" i="1" s="1"/>
  <c r="L331" i="1"/>
  <c r="L330" i="1" s="1"/>
  <c r="L329" i="1" s="1"/>
  <c r="M331" i="1"/>
  <c r="M330" i="1" s="1"/>
  <c r="M329" i="1" s="1"/>
  <c r="K326" i="1"/>
  <c r="K325" i="1" s="1"/>
  <c r="L326" i="1"/>
  <c r="L325" i="1" s="1"/>
  <c r="M326" i="1"/>
  <c r="M325" i="1" s="1"/>
  <c r="K323" i="1"/>
  <c r="K322" i="1" s="1"/>
  <c r="L323" i="1"/>
  <c r="L322" i="1" s="1"/>
  <c r="M323" i="1"/>
  <c r="M322" i="1" s="1"/>
  <c r="K320" i="1"/>
  <c r="K317" i="1" s="1"/>
  <c r="L320" i="1"/>
  <c r="L317" i="1" s="1"/>
  <c r="M320" i="1"/>
  <c r="M317" i="1" s="1"/>
  <c r="K315" i="1"/>
  <c r="K314" i="1" s="1"/>
  <c r="L315" i="1"/>
  <c r="L314" i="1" s="1"/>
  <c r="M315" i="1"/>
  <c r="M314" i="1" s="1"/>
  <c r="I309" i="1"/>
  <c r="J309" i="1"/>
  <c r="K309" i="1"/>
  <c r="L309" i="1"/>
  <c r="M309" i="1"/>
  <c r="K307" i="1"/>
  <c r="L307" i="1"/>
  <c r="M307" i="1"/>
  <c r="K304" i="1"/>
  <c r="K303" i="1" s="1"/>
  <c r="L304" i="1"/>
  <c r="L303" i="1" s="1"/>
  <c r="M304" i="1"/>
  <c r="M303" i="1" s="1"/>
  <c r="K292" i="1"/>
  <c r="K291" i="1" s="1"/>
  <c r="L292" i="1"/>
  <c r="L291" i="1" s="1"/>
  <c r="M292" i="1"/>
  <c r="M291" i="1" s="1"/>
  <c r="K298" i="1"/>
  <c r="K297" i="1" s="1"/>
  <c r="L298" i="1"/>
  <c r="L297" i="1" s="1"/>
  <c r="M298" i="1"/>
  <c r="M297" i="1" s="1"/>
  <c r="K284" i="1"/>
  <c r="K283" i="1" s="1"/>
  <c r="L284" i="1"/>
  <c r="L283" i="1" s="1"/>
  <c r="M284" i="1"/>
  <c r="M283" i="1" s="1"/>
  <c r="K281" i="1"/>
  <c r="K280" i="1" s="1"/>
  <c r="L281" i="1"/>
  <c r="L280" i="1" s="1"/>
  <c r="M281" i="1"/>
  <c r="M280" i="1" s="1"/>
  <c r="K278" i="1"/>
  <c r="K277" i="1" s="1"/>
  <c r="L278" i="1"/>
  <c r="L277" i="1" s="1"/>
  <c r="M278" i="1"/>
  <c r="M277" i="1" s="1"/>
  <c r="K274" i="1"/>
  <c r="K273" i="1" s="1"/>
  <c r="L274" i="1"/>
  <c r="L273" i="1" s="1"/>
  <c r="M274" i="1"/>
  <c r="M273" i="1" s="1"/>
  <c r="K271" i="1"/>
  <c r="K270" i="1" s="1"/>
  <c r="L271" i="1"/>
  <c r="L270" i="1" s="1"/>
  <c r="M271" i="1"/>
  <c r="M270" i="1" s="1"/>
  <c r="K268" i="1"/>
  <c r="K267" i="1" s="1"/>
  <c r="L268" i="1"/>
  <c r="L267" i="1" s="1"/>
  <c r="M268" i="1"/>
  <c r="M267" i="1" s="1"/>
  <c r="K265" i="1"/>
  <c r="K264" i="1" s="1"/>
  <c r="L265" i="1"/>
  <c r="L264" i="1" s="1"/>
  <c r="M265" i="1"/>
  <c r="M264" i="1" s="1"/>
  <c r="K261" i="1"/>
  <c r="K260" i="1" s="1"/>
  <c r="L261" i="1"/>
  <c r="L260" i="1" s="1"/>
  <c r="M261" i="1"/>
  <c r="M260" i="1" s="1"/>
  <c r="K255" i="1"/>
  <c r="K254" i="1" s="1"/>
  <c r="L255" i="1"/>
  <c r="L254" i="1" s="1"/>
  <c r="M255" i="1"/>
  <c r="M254" i="1" s="1"/>
  <c r="K249" i="1"/>
  <c r="K248" i="1" s="1"/>
  <c r="L249" i="1"/>
  <c r="L248" i="1" s="1"/>
  <c r="M249" i="1"/>
  <c r="M248" i="1" s="1"/>
  <c r="K258" i="1"/>
  <c r="K257" i="1" s="1"/>
  <c r="L258" i="1"/>
  <c r="L257" i="1" s="1"/>
  <c r="M258" i="1"/>
  <c r="M257" i="1" s="1"/>
  <c r="K246" i="1"/>
  <c r="K245" i="1" s="1"/>
  <c r="L246" i="1"/>
  <c r="L245" i="1" s="1"/>
  <c r="M246" i="1"/>
  <c r="M245" i="1" s="1"/>
  <c r="K243" i="1"/>
  <c r="K242" i="1" s="1"/>
  <c r="L243" i="1"/>
  <c r="L242" i="1" s="1"/>
  <c r="M243" i="1"/>
  <c r="M242" i="1" s="1"/>
  <c r="K240" i="1"/>
  <c r="K239" i="1" s="1"/>
  <c r="L240" i="1"/>
  <c r="L239" i="1" s="1"/>
  <c r="M240" i="1"/>
  <c r="M239" i="1" s="1"/>
  <c r="K224" i="1"/>
  <c r="K223" i="1" s="1"/>
  <c r="L224" i="1"/>
  <c r="L223" i="1" s="1"/>
  <c r="M224" i="1"/>
  <c r="M223" i="1" s="1"/>
  <c r="K230" i="1"/>
  <c r="K229" i="1" s="1"/>
  <c r="L230" i="1"/>
  <c r="L229" i="1" s="1"/>
  <c r="M230" i="1"/>
  <c r="M229" i="1" s="1"/>
  <c r="K221" i="1"/>
  <c r="K220" i="1" s="1"/>
  <c r="L221" i="1"/>
  <c r="L220" i="1" s="1"/>
  <c r="M221" i="1"/>
  <c r="M220" i="1" s="1"/>
  <c r="K218" i="1"/>
  <c r="K217" i="1" s="1"/>
  <c r="L218" i="1"/>
  <c r="L217" i="1" s="1"/>
  <c r="M218" i="1"/>
  <c r="M217" i="1" s="1"/>
  <c r="K215" i="1"/>
  <c r="K214" i="1" s="1"/>
  <c r="L215" i="1"/>
  <c r="L214" i="1" s="1"/>
  <c r="M215" i="1"/>
  <c r="M214" i="1" s="1"/>
  <c r="K212" i="1"/>
  <c r="K211" i="1" s="1"/>
  <c r="L212" i="1"/>
  <c r="L211" i="1" s="1"/>
  <c r="M212" i="1"/>
  <c r="M211" i="1" s="1"/>
  <c r="K203" i="1"/>
  <c r="L203" i="1"/>
  <c r="M203" i="1"/>
  <c r="K201" i="1"/>
  <c r="L201" i="1"/>
  <c r="M201" i="1"/>
  <c r="K198" i="1"/>
  <c r="K197" i="1" s="1"/>
  <c r="L198" i="1"/>
  <c r="L197" i="1" s="1"/>
  <c r="M198" i="1"/>
  <c r="M197" i="1" s="1"/>
  <c r="K193" i="1"/>
  <c r="L193" i="1"/>
  <c r="M193" i="1"/>
  <c r="K191" i="1"/>
  <c r="L191" i="1"/>
  <c r="M191" i="1"/>
  <c r="K187" i="1"/>
  <c r="K186" i="1" s="1"/>
  <c r="L187" i="1"/>
  <c r="L186" i="1" s="1"/>
  <c r="M187" i="1"/>
  <c r="M186" i="1" s="1"/>
  <c r="K184" i="1"/>
  <c r="K183" i="1" s="1"/>
  <c r="L184" i="1"/>
  <c r="L183" i="1" s="1"/>
  <c r="M184" i="1"/>
  <c r="M183" i="1" s="1"/>
  <c r="K181" i="1"/>
  <c r="K180" i="1" s="1"/>
  <c r="L181" i="1"/>
  <c r="L180" i="1" s="1"/>
  <c r="M181" i="1"/>
  <c r="M180" i="1" s="1"/>
  <c r="K178" i="1"/>
  <c r="K177" i="1" s="1"/>
  <c r="L178" i="1"/>
  <c r="L177" i="1" s="1"/>
  <c r="M178" i="1"/>
  <c r="M177" i="1" s="1"/>
  <c r="K175" i="1"/>
  <c r="K174" i="1" s="1"/>
  <c r="L175" i="1"/>
  <c r="L174" i="1" s="1"/>
  <c r="M175" i="1"/>
  <c r="M174" i="1" s="1"/>
  <c r="K172" i="1"/>
  <c r="K171" i="1" s="1"/>
  <c r="L172" i="1"/>
  <c r="L171" i="1" s="1"/>
  <c r="M172" i="1"/>
  <c r="M171" i="1" s="1"/>
  <c r="K169" i="1"/>
  <c r="K168" i="1" s="1"/>
  <c r="L169" i="1"/>
  <c r="L168" i="1" s="1"/>
  <c r="M169" i="1"/>
  <c r="M168" i="1" s="1"/>
  <c r="K162" i="1"/>
  <c r="L162" i="1"/>
  <c r="M162" i="1"/>
  <c r="K159" i="1"/>
  <c r="L159" i="1"/>
  <c r="M159" i="1"/>
  <c r="K157" i="1"/>
  <c r="L157" i="1"/>
  <c r="M157" i="1"/>
  <c r="K146" i="1"/>
  <c r="L146" i="1"/>
  <c r="M146" i="1"/>
  <c r="K143" i="1"/>
  <c r="L143" i="1"/>
  <c r="M143" i="1"/>
  <c r="K141" i="1"/>
  <c r="L141" i="1"/>
  <c r="M141" i="1"/>
  <c r="K131" i="1"/>
  <c r="K130" i="1" s="1"/>
  <c r="L131" i="1"/>
  <c r="L130" i="1" s="1"/>
  <c r="M131" i="1"/>
  <c r="M130" i="1" s="1"/>
  <c r="K128" i="1"/>
  <c r="K127" i="1" s="1"/>
  <c r="L128" i="1"/>
  <c r="L127" i="1" s="1"/>
  <c r="M128" i="1"/>
  <c r="M127" i="1" s="1"/>
  <c r="K125" i="1"/>
  <c r="K124" i="1" s="1"/>
  <c r="L125" i="1"/>
  <c r="L124" i="1" s="1"/>
  <c r="M125" i="1"/>
  <c r="M124" i="1" s="1"/>
  <c r="K116" i="1"/>
  <c r="K115" i="1" s="1"/>
  <c r="L116" i="1"/>
  <c r="L115" i="1" s="1"/>
  <c r="M116" i="1"/>
  <c r="M115" i="1" s="1"/>
  <c r="K113" i="1"/>
  <c r="K108" i="1" s="1"/>
  <c r="L113" i="1"/>
  <c r="L108" i="1" s="1"/>
  <c r="M113" i="1"/>
  <c r="M108" i="1" s="1"/>
  <c r="K90" i="1"/>
  <c r="K89" i="1" s="1"/>
  <c r="L90" i="1"/>
  <c r="L89" i="1" s="1"/>
  <c r="M90" i="1"/>
  <c r="M89" i="1" s="1"/>
  <c r="K87" i="1"/>
  <c r="K86" i="1" s="1"/>
  <c r="L87" i="1"/>
  <c r="L86" i="1" s="1"/>
  <c r="M87" i="1"/>
  <c r="M86" i="1" s="1"/>
  <c r="K66" i="1"/>
  <c r="K65" i="1" s="1"/>
  <c r="L66" i="1"/>
  <c r="L65" i="1" s="1"/>
  <c r="M66" i="1"/>
  <c r="M65" i="1" s="1"/>
  <c r="K63" i="1"/>
  <c r="K62" i="1" s="1"/>
  <c r="L63" i="1"/>
  <c r="L62" i="1" s="1"/>
  <c r="M63" i="1"/>
  <c r="M62" i="1" s="1"/>
  <c r="K57" i="1"/>
  <c r="K56" i="1" s="1"/>
  <c r="L57" i="1"/>
  <c r="L56" i="1" s="1"/>
  <c r="M57" i="1"/>
  <c r="M56" i="1" s="1"/>
  <c r="K51" i="1"/>
  <c r="K50" i="1" s="1"/>
  <c r="L51" i="1"/>
  <c r="L50" i="1" s="1"/>
  <c r="M51" i="1"/>
  <c r="M50" i="1" s="1"/>
  <c r="K48" i="1"/>
  <c r="K47" i="1" s="1"/>
  <c r="L48" i="1"/>
  <c r="L47" i="1" s="1"/>
  <c r="M48" i="1"/>
  <c r="M47" i="1" s="1"/>
  <c r="K45" i="1"/>
  <c r="K44" i="1" s="1"/>
  <c r="L45" i="1"/>
  <c r="L44" i="1" s="1"/>
  <c r="M45" i="1"/>
  <c r="M44" i="1" s="1"/>
  <c r="K35" i="1"/>
  <c r="K34" i="1" s="1"/>
  <c r="L35" i="1"/>
  <c r="L34" i="1" s="1"/>
  <c r="M35" i="1"/>
  <c r="M34" i="1" s="1"/>
  <c r="K32" i="1"/>
  <c r="K31" i="1" s="1"/>
  <c r="L32" i="1"/>
  <c r="L31" i="1" s="1"/>
  <c r="M32" i="1"/>
  <c r="M31" i="1" s="1"/>
  <c r="K29" i="1"/>
  <c r="K28" i="1" s="1"/>
  <c r="L29" i="1"/>
  <c r="L28" i="1" s="1"/>
  <c r="M29" i="1"/>
  <c r="M28" i="1" s="1"/>
  <c r="K23" i="1"/>
  <c r="K22" i="1" s="1"/>
  <c r="L23" i="1"/>
  <c r="L22" i="1" s="1"/>
  <c r="M23" i="1"/>
  <c r="M22" i="1" s="1"/>
  <c r="K20" i="1"/>
  <c r="K19" i="1" s="1"/>
  <c r="L20" i="1"/>
  <c r="L19" i="1" s="1"/>
  <c r="M20" i="1"/>
  <c r="M19" i="1" s="1"/>
  <c r="P826" i="1"/>
  <c r="V826" i="1" s="1"/>
  <c r="AB826" i="1" s="1"/>
  <c r="AH826" i="1" s="1"/>
  <c r="AN826" i="1" s="1"/>
  <c r="O826" i="1"/>
  <c r="U826" i="1" s="1"/>
  <c r="AA826" i="1" s="1"/>
  <c r="AG826" i="1" s="1"/>
  <c r="AM826" i="1" s="1"/>
  <c r="N826" i="1"/>
  <c r="T826" i="1" s="1"/>
  <c r="Z826" i="1" s="1"/>
  <c r="AF826" i="1" s="1"/>
  <c r="AL826" i="1" s="1"/>
  <c r="P821" i="1"/>
  <c r="V821" i="1" s="1"/>
  <c r="AB821" i="1" s="1"/>
  <c r="AH821" i="1" s="1"/>
  <c r="AN821" i="1" s="1"/>
  <c r="O821" i="1"/>
  <c r="U821" i="1" s="1"/>
  <c r="AA821" i="1" s="1"/>
  <c r="AG821" i="1" s="1"/>
  <c r="AM821" i="1" s="1"/>
  <c r="N821" i="1"/>
  <c r="T821" i="1" s="1"/>
  <c r="Z821" i="1" s="1"/>
  <c r="AF821" i="1" s="1"/>
  <c r="AL821" i="1" s="1"/>
  <c r="P819" i="1"/>
  <c r="V819" i="1" s="1"/>
  <c r="AB819" i="1" s="1"/>
  <c r="AH819" i="1" s="1"/>
  <c r="AN819" i="1" s="1"/>
  <c r="O819" i="1"/>
  <c r="U819" i="1" s="1"/>
  <c r="AA819" i="1" s="1"/>
  <c r="AG819" i="1" s="1"/>
  <c r="AM819" i="1" s="1"/>
  <c r="N819" i="1"/>
  <c r="T819" i="1" s="1"/>
  <c r="Z819" i="1" s="1"/>
  <c r="AF819" i="1" s="1"/>
  <c r="AL819" i="1" s="1"/>
  <c r="P816" i="1"/>
  <c r="V816" i="1" s="1"/>
  <c r="AB816" i="1" s="1"/>
  <c r="AH816" i="1" s="1"/>
  <c r="AN816" i="1" s="1"/>
  <c r="O816" i="1"/>
  <c r="U816" i="1" s="1"/>
  <c r="AA816" i="1" s="1"/>
  <c r="AG816" i="1" s="1"/>
  <c r="AM816" i="1" s="1"/>
  <c r="N816" i="1"/>
  <c r="T816" i="1" s="1"/>
  <c r="Z816" i="1" s="1"/>
  <c r="AF816" i="1" s="1"/>
  <c r="AL816" i="1" s="1"/>
  <c r="P814" i="1"/>
  <c r="V814" i="1" s="1"/>
  <c r="AB814" i="1" s="1"/>
  <c r="AH814" i="1" s="1"/>
  <c r="AN814" i="1" s="1"/>
  <c r="O814" i="1"/>
  <c r="U814" i="1" s="1"/>
  <c r="AA814" i="1" s="1"/>
  <c r="AG814" i="1" s="1"/>
  <c r="AM814" i="1" s="1"/>
  <c r="N814" i="1"/>
  <c r="T814" i="1" s="1"/>
  <c r="Z814" i="1" s="1"/>
  <c r="AF814" i="1" s="1"/>
  <c r="AL814" i="1" s="1"/>
  <c r="P811" i="1"/>
  <c r="V811" i="1" s="1"/>
  <c r="AB811" i="1" s="1"/>
  <c r="AH811" i="1" s="1"/>
  <c r="AN811" i="1" s="1"/>
  <c r="O811" i="1"/>
  <c r="U811" i="1" s="1"/>
  <c r="AA811" i="1" s="1"/>
  <c r="AG811" i="1" s="1"/>
  <c r="AM811" i="1" s="1"/>
  <c r="N811" i="1"/>
  <c r="T811" i="1" s="1"/>
  <c r="Z811" i="1" s="1"/>
  <c r="AF811" i="1" s="1"/>
  <c r="AL811" i="1" s="1"/>
  <c r="P808" i="1"/>
  <c r="V808" i="1" s="1"/>
  <c r="AB808" i="1" s="1"/>
  <c r="AH808" i="1" s="1"/>
  <c r="AN808" i="1" s="1"/>
  <c r="O808" i="1"/>
  <c r="U808" i="1" s="1"/>
  <c r="AA808" i="1" s="1"/>
  <c r="AG808" i="1" s="1"/>
  <c r="AM808" i="1" s="1"/>
  <c r="N808" i="1"/>
  <c r="T808" i="1" s="1"/>
  <c r="Z808" i="1" s="1"/>
  <c r="AF808" i="1" s="1"/>
  <c r="AL808" i="1" s="1"/>
  <c r="P806" i="1"/>
  <c r="V806" i="1" s="1"/>
  <c r="AB806" i="1" s="1"/>
  <c r="AH806" i="1" s="1"/>
  <c r="AN806" i="1" s="1"/>
  <c r="O806" i="1"/>
  <c r="U806" i="1" s="1"/>
  <c r="AA806" i="1" s="1"/>
  <c r="AG806" i="1" s="1"/>
  <c r="AM806" i="1" s="1"/>
  <c r="N806" i="1"/>
  <c r="T806" i="1" s="1"/>
  <c r="Z806" i="1" s="1"/>
  <c r="AF806" i="1" s="1"/>
  <c r="AL806" i="1" s="1"/>
  <c r="P795" i="1"/>
  <c r="V795" i="1" s="1"/>
  <c r="AB795" i="1" s="1"/>
  <c r="AH795" i="1" s="1"/>
  <c r="AN795" i="1" s="1"/>
  <c r="O795" i="1"/>
  <c r="U795" i="1" s="1"/>
  <c r="AA795" i="1" s="1"/>
  <c r="AG795" i="1" s="1"/>
  <c r="AM795" i="1" s="1"/>
  <c r="N795" i="1"/>
  <c r="T795" i="1" s="1"/>
  <c r="Z795" i="1" s="1"/>
  <c r="AF795" i="1" s="1"/>
  <c r="AL795" i="1" s="1"/>
  <c r="P792" i="1"/>
  <c r="V792" i="1" s="1"/>
  <c r="AB792" i="1" s="1"/>
  <c r="AH792" i="1" s="1"/>
  <c r="AN792" i="1" s="1"/>
  <c r="O792" i="1"/>
  <c r="U792" i="1" s="1"/>
  <c r="AA792" i="1" s="1"/>
  <c r="AG792" i="1" s="1"/>
  <c r="AM792" i="1" s="1"/>
  <c r="N792" i="1"/>
  <c r="T792" i="1" s="1"/>
  <c r="Z792" i="1" s="1"/>
  <c r="AF792" i="1" s="1"/>
  <c r="AL792" i="1" s="1"/>
  <c r="P789" i="1"/>
  <c r="V789" i="1" s="1"/>
  <c r="AB789" i="1" s="1"/>
  <c r="AH789" i="1" s="1"/>
  <c r="AN789" i="1" s="1"/>
  <c r="O789" i="1"/>
  <c r="U789" i="1" s="1"/>
  <c r="AA789" i="1" s="1"/>
  <c r="AG789" i="1" s="1"/>
  <c r="AM789" i="1" s="1"/>
  <c r="N789" i="1"/>
  <c r="T789" i="1" s="1"/>
  <c r="Z789" i="1" s="1"/>
  <c r="AF789" i="1" s="1"/>
  <c r="AL789" i="1" s="1"/>
  <c r="P787" i="1"/>
  <c r="V787" i="1" s="1"/>
  <c r="AB787" i="1" s="1"/>
  <c r="AH787" i="1" s="1"/>
  <c r="AN787" i="1" s="1"/>
  <c r="O787" i="1"/>
  <c r="U787" i="1" s="1"/>
  <c r="AA787" i="1" s="1"/>
  <c r="AG787" i="1" s="1"/>
  <c r="AM787" i="1" s="1"/>
  <c r="N787" i="1"/>
  <c r="T787" i="1" s="1"/>
  <c r="Z787" i="1" s="1"/>
  <c r="AF787" i="1" s="1"/>
  <c r="AL787" i="1" s="1"/>
  <c r="P784" i="1"/>
  <c r="V784" i="1" s="1"/>
  <c r="AB784" i="1" s="1"/>
  <c r="AH784" i="1" s="1"/>
  <c r="AN784" i="1" s="1"/>
  <c r="O784" i="1"/>
  <c r="U784" i="1" s="1"/>
  <c r="AA784" i="1" s="1"/>
  <c r="AG784" i="1" s="1"/>
  <c r="AM784" i="1" s="1"/>
  <c r="N784" i="1"/>
  <c r="T784" i="1" s="1"/>
  <c r="Z784" i="1" s="1"/>
  <c r="AF784" i="1" s="1"/>
  <c r="AL784" i="1" s="1"/>
  <c r="P781" i="1"/>
  <c r="V781" i="1" s="1"/>
  <c r="AB781" i="1" s="1"/>
  <c r="AH781" i="1" s="1"/>
  <c r="AN781" i="1" s="1"/>
  <c r="O781" i="1"/>
  <c r="U781" i="1" s="1"/>
  <c r="AA781" i="1" s="1"/>
  <c r="AG781" i="1" s="1"/>
  <c r="AM781" i="1" s="1"/>
  <c r="N781" i="1"/>
  <c r="T781" i="1" s="1"/>
  <c r="Z781" i="1" s="1"/>
  <c r="AF781" i="1" s="1"/>
  <c r="AL781" i="1" s="1"/>
  <c r="P778" i="1"/>
  <c r="V778" i="1" s="1"/>
  <c r="AB778" i="1" s="1"/>
  <c r="AH778" i="1" s="1"/>
  <c r="AN778" i="1" s="1"/>
  <c r="O778" i="1"/>
  <c r="U778" i="1" s="1"/>
  <c r="AA778" i="1" s="1"/>
  <c r="AG778" i="1" s="1"/>
  <c r="AM778" i="1" s="1"/>
  <c r="N778" i="1"/>
  <c r="T778" i="1" s="1"/>
  <c r="Z778" i="1" s="1"/>
  <c r="AF778" i="1" s="1"/>
  <c r="AL778" i="1" s="1"/>
  <c r="P775" i="1"/>
  <c r="V775" i="1" s="1"/>
  <c r="AB775" i="1" s="1"/>
  <c r="AH775" i="1" s="1"/>
  <c r="AN775" i="1" s="1"/>
  <c r="O775" i="1"/>
  <c r="U775" i="1" s="1"/>
  <c r="AA775" i="1" s="1"/>
  <c r="AG775" i="1" s="1"/>
  <c r="AM775" i="1" s="1"/>
  <c r="N775" i="1"/>
  <c r="T775" i="1" s="1"/>
  <c r="Z775" i="1" s="1"/>
  <c r="AF775" i="1" s="1"/>
  <c r="AL775" i="1" s="1"/>
  <c r="P765" i="1"/>
  <c r="V765" i="1" s="1"/>
  <c r="AB765" i="1" s="1"/>
  <c r="AH765" i="1" s="1"/>
  <c r="AN765" i="1" s="1"/>
  <c r="O765" i="1"/>
  <c r="U765" i="1" s="1"/>
  <c r="AA765" i="1" s="1"/>
  <c r="AG765" i="1" s="1"/>
  <c r="AM765" i="1" s="1"/>
  <c r="N765" i="1"/>
  <c r="T765" i="1" s="1"/>
  <c r="Z765" i="1" s="1"/>
  <c r="AF765" i="1" s="1"/>
  <c r="AL765" i="1" s="1"/>
  <c r="P763" i="1"/>
  <c r="V763" i="1" s="1"/>
  <c r="AB763" i="1" s="1"/>
  <c r="AH763" i="1" s="1"/>
  <c r="AN763" i="1" s="1"/>
  <c r="O763" i="1"/>
  <c r="U763" i="1" s="1"/>
  <c r="AA763" i="1" s="1"/>
  <c r="AG763" i="1" s="1"/>
  <c r="AM763" i="1" s="1"/>
  <c r="N763" i="1"/>
  <c r="T763" i="1" s="1"/>
  <c r="Z763" i="1" s="1"/>
  <c r="AF763" i="1" s="1"/>
  <c r="AL763" i="1" s="1"/>
  <c r="P761" i="1"/>
  <c r="V761" i="1" s="1"/>
  <c r="AB761" i="1" s="1"/>
  <c r="AH761" i="1" s="1"/>
  <c r="AN761" i="1" s="1"/>
  <c r="O761" i="1"/>
  <c r="U761" i="1" s="1"/>
  <c r="AA761" i="1" s="1"/>
  <c r="AG761" i="1" s="1"/>
  <c r="AM761" i="1" s="1"/>
  <c r="N761" i="1"/>
  <c r="T761" i="1" s="1"/>
  <c r="Z761" i="1" s="1"/>
  <c r="AF761" i="1" s="1"/>
  <c r="AL761" i="1" s="1"/>
  <c r="P758" i="1"/>
  <c r="V758" i="1" s="1"/>
  <c r="AB758" i="1" s="1"/>
  <c r="AH758" i="1" s="1"/>
  <c r="AN758" i="1" s="1"/>
  <c r="O758" i="1"/>
  <c r="U758" i="1" s="1"/>
  <c r="AA758" i="1" s="1"/>
  <c r="AG758" i="1" s="1"/>
  <c r="AM758" i="1" s="1"/>
  <c r="N758" i="1"/>
  <c r="T758" i="1" s="1"/>
  <c r="Z758" i="1" s="1"/>
  <c r="AF758" i="1" s="1"/>
  <c r="AL758" i="1" s="1"/>
  <c r="P755" i="1"/>
  <c r="V755" i="1" s="1"/>
  <c r="AB755" i="1" s="1"/>
  <c r="AH755" i="1" s="1"/>
  <c r="AN755" i="1" s="1"/>
  <c r="O755" i="1"/>
  <c r="U755" i="1" s="1"/>
  <c r="AA755" i="1" s="1"/>
  <c r="AG755" i="1" s="1"/>
  <c r="AM755" i="1" s="1"/>
  <c r="N755" i="1"/>
  <c r="T755" i="1" s="1"/>
  <c r="Z755" i="1" s="1"/>
  <c r="AF755" i="1" s="1"/>
  <c r="AL755" i="1" s="1"/>
  <c r="P752" i="1"/>
  <c r="V752" i="1" s="1"/>
  <c r="AB752" i="1" s="1"/>
  <c r="AH752" i="1" s="1"/>
  <c r="AN752" i="1" s="1"/>
  <c r="O752" i="1"/>
  <c r="U752" i="1" s="1"/>
  <c r="AA752" i="1" s="1"/>
  <c r="AG752" i="1" s="1"/>
  <c r="AM752" i="1" s="1"/>
  <c r="N752" i="1"/>
  <c r="T752" i="1" s="1"/>
  <c r="Z752" i="1" s="1"/>
  <c r="AF752" i="1" s="1"/>
  <c r="AL752" i="1" s="1"/>
  <c r="P739" i="1"/>
  <c r="V739" i="1" s="1"/>
  <c r="AB739" i="1" s="1"/>
  <c r="AH739" i="1" s="1"/>
  <c r="AN739" i="1" s="1"/>
  <c r="O739" i="1"/>
  <c r="U739" i="1" s="1"/>
  <c r="AA739" i="1" s="1"/>
  <c r="AG739" i="1" s="1"/>
  <c r="AM739" i="1" s="1"/>
  <c r="N739" i="1"/>
  <c r="T739" i="1" s="1"/>
  <c r="Z739" i="1" s="1"/>
  <c r="AF739" i="1" s="1"/>
  <c r="AL739" i="1" s="1"/>
  <c r="P736" i="1"/>
  <c r="V736" i="1" s="1"/>
  <c r="AB736" i="1" s="1"/>
  <c r="AH736" i="1" s="1"/>
  <c r="AN736" i="1" s="1"/>
  <c r="O736" i="1"/>
  <c r="U736" i="1" s="1"/>
  <c r="AA736" i="1" s="1"/>
  <c r="AG736" i="1" s="1"/>
  <c r="AM736" i="1" s="1"/>
  <c r="N736" i="1"/>
  <c r="T736" i="1" s="1"/>
  <c r="Z736" i="1" s="1"/>
  <c r="AF736" i="1" s="1"/>
  <c r="AL736" i="1" s="1"/>
  <c r="P733" i="1"/>
  <c r="V733" i="1" s="1"/>
  <c r="AB733" i="1" s="1"/>
  <c r="AH733" i="1" s="1"/>
  <c r="AN733" i="1" s="1"/>
  <c r="O733" i="1"/>
  <c r="U733" i="1" s="1"/>
  <c r="AA733" i="1" s="1"/>
  <c r="AG733" i="1" s="1"/>
  <c r="AM733" i="1" s="1"/>
  <c r="N733" i="1"/>
  <c r="T733" i="1" s="1"/>
  <c r="Z733" i="1" s="1"/>
  <c r="AF733" i="1" s="1"/>
  <c r="AL733" i="1" s="1"/>
  <c r="P731" i="1"/>
  <c r="V731" i="1" s="1"/>
  <c r="AB731" i="1" s="1"/>
  <c r="AH731" i="1" s="1"/>
  <c r="AN731" i="1" s="1"/>
  <c r="O731" i="1"/>
  <c r="U731" i="1" s="1"/>
  <c r="AA731" i="1" s="1"/>
  <c r="AG731" i="1" s="1"/>
  <c r="AM731" i="1" s="1"/>
  <c r="N731" i="1"/>
  <c r="T731" i="1" s="1"/>
  <c r="Z731" i="1" s="1"/>
  <c r="AF731" i="1" s="1"/>
  <c r="AL731" i="1" s="1"/>
  <c r="P729" i="1"/>
  <c r="V729" i="1" s="1"/>
  <c r="AB729" i="1" s="1"/>
  <c r="AH729" i="1" s="1"/>
  <c r="AN729" i="1" s="1"/>
  <c r="O729" i="1"/>
  <c r="U729" i="1" s="1"/>
  <c r="AA729" i="1" s="1"/>
  <c r="AG729" i="1" s="1"/>
  <c r="AM729" i="1" s="1"/>
  <c r="N729" i="1"/>
  <c r="T729" i="1" s="1"/>
  <c r="Z729" i="1" s="1"/>
  <c r="AF729" i="1" s="1"/>
  <c r="AL729" i="1" s="1"/>
  <c r="P726" i="1"/>
  <c r="V726" i="1" s="1"/>
  <c r="AB726" i="1" s="1"/>
  <c r="AH726" i="1" s="1"/>
  <c r="AN726" i="1" s="1"/>
  <c r="O726" i="1"/>
  <c r="U726" i="1" s="1"/>
  <c r="AA726" i="1" s="1"/>
  <c r="AG726" i="1" s="1"/>
  <c r="AM726" i="1" s="1"/>
  <c r="N726" i="1"/>
  <c r="T726" i="1" s="1"/>
  <c r="Z726" i="1" s="1"/>
  <c r="AF726" i="1" s="1"/>
  <c r="AL726" i="1" s="1"/>
  <c r="P744" i="1"/>
  <c r="V744" i="1" s="1"/>
  <c r="AB744" i="1" s="1"/>
  <c r="AH744" i="1" s="1"/>
  <c r="AN744" i="1" s="1"/>
  <c r="O744" i="1"/>
  <c r="U744" i="1" s="1"/>
  <c r="AA744" i="1" s="1"/>
  <c r="AG744" i="1" s="1"/>
  <c r="AM744" i="1" s="1"/>
  <c r="N744" i="1"/>
  <c r="T744" i="1" s="1"/>
  <c r="Z744" i="1" s="1"/>
  <c r="AF744" i="1" s="1"/>
  <c r="AL744" i="1" s="1"/>
  <c r="P742" i="1"/>
  <c r="V742" i="1" s="1"/>
  <c r="AB742" i="1" s="1"/>
  <c r="AH742" i="1" s="1"/>
  <c r="AN742" i="1" s="1"/>
  <c r="O742" i="1"/>
  <c r="U742" i="1" s="1"/>
  <c r="AA742" i="1" s="1"/>
  <c r="AG742" i="1" s="1"/>
  <c r="AM742" i="1" s="1"/>
  <c r="N742" i="1"/>
  <c r="T742" i="1" s="1"/>
  <c r="Z742" i="1" s="1"/>
  <c r="AF742" i="1" s="1"/>
  <c r="AL742" i="1" s="1"/>
  <c r="P721" i="1"/>
  <c r="V721" i="1" s="1"/>
  <c r="AB721" i="1" s="1"/>
  <c r="AH721" i="1" s="1"/>
  <c r="AN721" i="1" s="1"/>
  <c r="O721" i="1"/>
  <c r="U721" i="1" s="1"/>
  <c r="AA721" i="1" s="1"/>
  <c r="AG721" i="1" s="1"/>
  <c r="AM721" i="1" s="1"/>
  <c r="N721" i="1"/>
  <c r="T721" i="1" s="1"/>
  <c r="Z721" i="1" s="1"/>
  <c r="AF721" i="1" s="1"/>
  <c r="AL721" i="1" s="1"/>
  <c r="P719" i="1"/>
  <c r="V719" i="1" s="1"/>
  <c r="AB719" i="1" s="1"/>
  <c r="AH719" i="1" s="1"/>
  <c r="AN719" i="1" s="1"/>
  <c r="O719" i="1"/>
  <c r="U719" i="1" s="1"/>
  <c r="AA719" i="1" s="1"/>
  <c r="AG719" i="1" s="1"/>
  <c r="AM719" i="1" s="1"/>
  <c r="N719" i="1"/>
  <c r="T719" i="1" s="1"/>
  <c r="Z719" i="1" s="1"/>
  <c r="AF719" i="1" s="1"/>
  <c r="AL719" i="1" s="1"/>
  <c r="P716" i="1"/>
  <c r="V716" i="1" s="1"/>
  <c r="AB716" i="1" s="1"/>
  <c r="AH716" i="1" s="1"/>
  <c r="AN716" i="1" s="1"/>
  <c r="O716" i="1"/>
  <c r="U716" i="1" s="1"/>
  <c r="AA716" i="1" s="1"/>
  <c r="AG716" i="1" s="1"/>
  <c r="AM716" i="1" s="1"/>
  <c r="N716" i="1"/>
  <c r="T716" i="1" s="1"/>
  <c r="Z716" i="1" s="1"/>
  <c r="AF716" i="1" s="1"/>
  <c r="AL716" i="1" s="1"/>
  <c r="P710" i="1"/>
  <c r="V710" i="1" s="1"/>
  <c r="AB710" i="1" s="1"/>
  <c r="AH710" i="1" s="1"/>
  <c r="AN710" i="1" s="1"/>
  <c r="O710" i="1"/>
  <c r="U710" i="1" s="1"/>
  <c r="AA710" i="1" s="1"/>
  <c r="AG710" i="1" s="1"/>
  <c r="AM710" i="1" s="1"/>
  <c r="N710" i="1"/>
  <c r="T710" i="1" s="1"/>
  <c r="Z710" i="1" s="1"/>
  <c r="AF710" i="1" s="1"/>
  <c r="AL710" i="1" s="1"/>
  <c r="P705" i="1"/>
  <c r="V705" i="1" s="1"/>
  <c r="AB705" i="1" s="1"/>
  <c r="AH705" i="1" s="1"/>
  <c r="AN705" i="1" s="1"/>
  <c r="O705" i="1"/>
  <c r="U705" i="1" s="1"/>
  <c r="AA705" i="1" s="1"/>
  <c r="AG705" i="1" s="1"/>
  <c r="AM705" i="1" s="1"/>
  <c r="N705" i="1"/>
  <c r="T705" i="1" s="1"/>
  <c r="Z705" i="1" s="1"/>
  <c r="AF705" i="1" s="1"/>
  <c r="AL705" i="1" s="1"/>
  <c r="P703" i="1"/>
  <c r="V703" i="1" s="1"/>
  <c r="AB703" i="1" s="1"/>
  <c r="AH703" i="1" s="1"/>
  <c r="AN703" i="1" s="1"/>
  <c r="O703" i="1"/>
  <c r="U703" i="1" s="1"/>
  <c r="AA703" i="1" s="1"/>
  <c r="AG703" i="1" s="1"/>
  <c r="AM703" i="1" s="1"/>
  <c r="N703" i="1"/>
  <c r="T703" i="1" s="1"/>
  <c r="Z703" i="1" s="1"/>
  <c r="AF703" i="1" s="1"/>
  <c r="AL703" i="1" s="1"/>
  <c r="P700" i="1"/>
  <c r="V700" i="1" s="1"/>
  <c r="AB700" i="1" s="1"/>
  <c r="AH700" i="1" s="1"/>
  <c r="AN700" i="1" s="1"/>
  <c r="O700" i="1"/>
  <c r="U700" i="1" s="1"/>
  <c r="AA700" i="1" s="1"/>
  <c r="AG700" i="1" s="1"/>
  <c r="AM700" i="1" s="1"/>
  <c r="N700" i="1"/>
  <c r="T700" i="1" s="1"/>
  <c r="Z700" i="1" s="1"/>
  <c r="AF700" i="1" s="1"/>
  <c r="AL700" i="1" s="1"/>
  <c r="P697" i="1"/>
  <c r="V697" i="1" s="1"/>
  <c r="AB697" i="1" s="1"/>
  <c r="AH697" i="1" s="1"/>
  <c r="AN697" i="1" s="1"/>
  <c r="O697" i="1"/>
  <c r="U697" i="1" s="1"/>
  <c r="AA697" i="1" s="1"/>
  <c r="AG697" i="1" s="1"/>
  <c r="AM697" i="1" s="1"/>
  <c r="N697" i="1"/>
  <c r="T697" i="1" s="1"/>
  <c r="Z697" i="1" s="1"/>
  <c r="AF697" i="1" s="1"/>
  <c r="AL697" i="1" s="1"/>
  <c r="P691" i="1"/>
  <c r="V691" i="1" s="1"/>
  <c r="AB691" i="1" s="1"/>
  <c r="AH691" i="1" s="1"/>
  <c r="AN691" i="1" s="1"/>
  <c r="O691" i="1"/>
  <c r="U691" i="1" s="1"/>
  <c r="AA691" i="1" s="1"/>
  <c r="AG691" i="1" s="1"/>
  <c r="AM691" i="1" s="1"/>
  <c r="N691" i="1"/>
  <c r="T691" i="1" s="1"/>
  <c r="Z691" i="1" s="1"/>
  <c r="AF691" i="1" s="1"/>
  <c r="AL691" i="1" s="1"/>
  <c r="P689" i="1"/>
  <c r="V689" i="1" s="1"/>
  <c r="AB689" i="1" s="1"/>
  <c r="AH689" i="1" s="1"/>
  <c r="AN689" i="1" s="1"/>
  <c r="O689" i="1"/>
  <c r="U689" i="1" s="1"/>
  <c r="AA689" i="1" s="1"/>
  <c r="AG689" i="1" s="1"/>
  <c r="AM689" i="1" s="1"/>
  <c r="N689" i="1"/>
  <c r="T689" i="1" s="1"/>
  <c r="Z689" i="1" s="1"/>
  <c r="AF689" i="1" s="1"/>
  <c r="AL689" i="1" s="1"/>
  <c r="P686" i="1"/>
  <c r="V686" i="1" s="1"/>
  <c r="AB686" i="1" s="1"/>
  <c r="AH686" i="1" s="1"/>
  <c r="AN686" i="1" s="1"/>
  <c r="O686" i="1"/>
  <c r="U686" i="1" s="1"/>
  <c r="AA686" i="1" s="1"/>
  <c r="AG686" i="1" s="1"/>
  <c r="AM686" i="1" s="1"/>
  <c r="N686" i="1"/>
  <c r="T686" i="1" s="1"/>
  <c r="Z686" i="1" s="1"/>
  <c r="AF686" i="1" s="1"/>
  <c r="AL686" i="1" s="1"/>
  <c r="P646" i="1"/>
  <c r="V646" i="1" s="1"/>
  <c r="AB646" i="1" s="1"/>
  <c r="AH646" i="1" s="1"/>
  <c r="AN646" i="1" s="1"/>
  <c r="O646" i="1"/>
  <c r="U646" i="1" s="1"/>
  <c r="AA646" i="1" s="1"/>
  <c r="AG646" i="1" s="1"/>
  <c r="AM646" i="1" s="1"/>
  <c r="N646" i="1"/>
  <c r="T646" i="1" s="1"/>
  <c r="Z646" i="1" s="1"/>
  <c r="AF646" i="1" s="1"/>
  <c r="AL646" i="1" s="1"/>
  <c r="P638" i="1"/>
  <c r="V638" i="1" s="1"/>
  <c r="AB638" i="1" s="1"/>
  <c r="AH638" i="1" s="1"/>
  <c r="AN638" i="1" s="1"/>
  <c r="O638" i="1"/>
  <c r="U638" i="1" s="1"/>
  <c r="AA638" i="1" s="1"/>
  <c r="AG638" i="1" s="1"/>
  <c r="AM638" i="1" s="1"/>
  <c r="N638" i="1"/>
  <c r="T638" i="1" s="1"/>
  <c r="Z638" i="1" s="1"/>
  <c r="AF638" i="1" s="1"/>
  <c r="AL638" i="1" s="1"/>
  <c r="P635" i="1"/>
  <c r="V635" i="1" s="1"/>
  <c r="AB635" i="1" s="1"/>
  <c r="AH635" i="1" s="1"/>
  <c r="AN635" i="1" s="1"/>
  <c r="O635" i="1"/>
  <c r="U635" i="1" s="1"/>
  <c r="AA635" i="1" s="1"/>
  <c r="AG635" i="1" s="1"/>
  <c r="AM635" i="1" s="1"/>
  <c r="N635" i="1"/>
  <c r="T635" i="1" s="1"/>
  <c r="Z635" i="1" s="1"/>
  <c r="AF635" i="1" s="1"/>
  <c r="AL635" i="1" s="1"/>
  <c r="P621" i="1"/>
  <c r="V621" i="1" s="1"/>
  <c r="AB621" i="1" s="1"/>
  <c r="AH621" i="1" s="1"/>
  <c r="AN621" i="1" s="1"/>
  <c r="O621" i="1"/>
  <c r="U621" i="1" s="1"/>
  <c r="AA621" i="1" s="1"/>
  <c r="AG621" i="1" s="1"/>
  <c r="AM621" i="1" s="1"/>
  <c r="N621" i="1"/>
  <c r="T621" i="1" s="1"/>
  <c r="Z621" i="1" s="1"/>
  <c r="AF621" i="1" s="1"/>
  <c r="AL621" i="1" s="1"/>
  <c r="P610" i="1"/>
  <c r="V610" i="1" s="1"/>
  <c r="AB610" i="1" s="1"/>
  <c r="AH610" i="1" s="1"/>
  <c r="AN610" i="1" s="1"/>
  <c r="O610" i="1"/>
  <c r="U610" i="1" s="1"/>
  <c r="AA610" i="1" s="1"/>
  <c r="AG610" i="1" s="1"/>
  <c r="AM610" i="1" s="1"/>
  <c r="N610" i="1"/>
  <c r="T610" i="1" s="1"/>
  <c r="Z610" i="1" s="1"/>
  <c r="AF610" i="1" s="1"/>
  <c r="AL610" i="1" s="1"/>
  <c r="P607" i="1"/>
  <c r="V607" i="1" s="1"/>
  <c r="AB607" i="1" s="1"/>
  <c r="AH607" i="1" s="1"/>
  <c r="AN607" i="1" s="1"/>
  <c r="O607" i="1"/>
  <c r="U607" i="1" s="1"/>
  <c r="AA607" i="1" s="1"/>
  <c r="AG607" i="1" s="1"/>
  <c r="AM607" i="1" s="1"/>
  <c r="N607" i="1"/>
  <c r="T607" i="1" s="1"/>
  <c r="Z607" i="1" s="1"/>
  <c r="AF607" i="1" s="1"/>
  <c r="AL607" i="1" s="1"/>
  <c r="P604" i="1"/>
  <c r="V604" i="1" s="1"/>
  <c r="AB604" i="1" s="1"/>
  <c r="AH604" i="1" s="1"/>
  <c r="AN604" i="1" s="1"/>
  <c r="O604" i="1"/>
  <c r="U604" i="1" s="1"/>
  <c r="AA604" i="1" s="1"/>
  <c r="AG604" i="1" s="1"/>
  <c r="AM604" i="1" s="1"/>
  <c r="N604" i="1"/>
  <c r="T604" i="1" s="1"/>
  <c r="Z604" i="1" s="1"/>
  <c r="AF604" i="1" s="1"/>
  <c r="AL604" i="1" s="1"/>
  <c r="P601" i="1"/>
  <c r="V601" i="1" s="1"/>
  <c r="AB601" i="1" s="1"/>
  <c r="AH601" i="1" s="1"/>
  <c r="AN601" i="1" s="1"/>
  <c r="O601" i="1"/>
  <c r="U601" i="1" s="1"/>
  <c r="AA601" i="1" s="1"/>
  <c r="AG601" i="1" s="1"/>
  <c r="AM601" i="1" s="1"/>
  <c r="N601" i="1"/>
  <c r="T601" i="1" s="1"/>
  <c r="Z601" i="1" s="1"/>
  <c r="AF601" i="1" s="1"/>
  <c r="AL601" i="1" s="1"/>
  <c r="P593" i="1"/>
  <c r="V593" i="1" s="1"/>
  <c r="AB593" i="1" s="1"/>
  <c r="AH593" i="1" s="1"/>
  <c r="AN593" i="1" s="1"/>
  <c r="O593" i="1"/>
  <c r="U593" i="1" s="1"/>
  <c r="AA593" i="1" s="1"/>
  <c r="AG593" i="1" s="1"/>
  <c r="AM593" i="1" s="1"/>
  <c r="N593" i="1"/>
  <c r="T593" i="1" s="1"/>
  <c r="Z593" i="1" s="1"/>
  <c r="AF593" i="1" s="1"/>
  <c r="AL593" i="1" s="1"/>
  <c r="P588" i="1"/>
  <c r="V588" i="1" s="1"/>
  <c r="AB588" i="1" s="1"/>
  <c r="AH588" i="1" s="1"/>
  <c r="AN588" i="1" s="1"/>
  <c r="O588" i="1"/>
  <c r="U588" i="1" s="1"/>
  <c r="AA588" i="1" s="1"/>
  <c r="AG588" i="1" s="1"/>
  <c r="AM588" i="1" s="1"/>
  <c r="N588" i="1"/>
  <c r="T588" i="1" s="1"/>
  <c r="Z588" i="1" s="1"/>
  <c r="AF588" i="1" s="1"/>
  <c r="AL588" i="1" s="1"/>
  <c r="P574" i="1"/>
  <c r="V574" i="1" s="1"/>
  <c r="AB574" i="1" s="1"/>
  <c r="AH574" i="1" s="1"/>
  <c r="AN574" i="1" s="1"/>
  <c r="O574" i="1"/>
  <c r="U574" i="1" s="1"/>
  <c r="AA574" i="1" s="1"/>
  <c r="AG574" i="1" s="1"/>
  <c r="AM574" i="1" s="1"/>
  <c r="N574" i="1"/>
  <c r="T574" i="1" s="1"/>
  <c r="Z574" i="1" s="1"/>
  <c r="AF574" i="1" s="1"/>
  <c r="AL574" i="1" s="1"/>
  <c r="P567" i="1"/>
  <c r="V567" i="1" s="1"/>
  <c r="AB567" i="1" s="1"/>
  <c r="AH567" i="1" s="1"/>
  <c r="AN567" i="1" s="1"/>
  <c r="O567" i="1"/>
  <c r="U567" i="1" s="1"/>
  <c r="AA567" i="1" s="1"/>
  <c r="AG567" i="1" s="1"/>
  <c r="AM567" i="1" s="1"/>
  <c r="N567" i="1"/>
  <c r="T567" i="1" s="1"/>
  <c r="Z567" i="1" s="1"/>
  <c r="AF567" i="1" s="1"/>
  <c r="AL567" i="1" s="1"/>
  <c r="P560" i="1"/>
  <c r="V560" i="1" s="1"/>
  <c r="AB560" i="1" s="1"/>
  <c r="AH560" i="1" s="1"/>
  <c r="AN560" i="1" s="1"/>
  <c r="O560" i="1"/>
  <c r="U560" i="1" s="1"/>
  <c r="AA560" i="1" s="1"/>
  <c r="AG560" i="1" s="1"/>
  <c r="AM560" i="1" s="1"/>
  <c r="N560" i="1"/>
  <c r="T560" i="1" s="1"/>
  <c r="Z560" i="1" s="1"/>
  <c r="AF560" i="1" s="1"/>
  <c r="AL560" i="1" s="1"/>
  <c r="P557" i="1"/>
  <c r="V557" i="1" s="1"/>
  <c r="AB557" i="1" s="1"/>
  <c r="AH557" i="1" s="1"/>
  <c r="AN557" i="1" s="1"/>
  <c r="O557" i="1"/>
  <c r="U557" i="1" s="1"/>
  <c r="AA557" i="1" s="1"/>
  <c r="AG557" i="1" s="1"/>
  <c r="AM557" i="1" s="1"/>
  <c r="N557" i="1"/>
  <c r="T557" i="1" s="1"/>
  <c r="Z557" i="1" s="1"/>
  <c r="AF557" i="1" s="1"/>
  <c r="AL557" i="1" s="1"/>
  <c r="P554" i="1"/>
  <c r="V554" i="1" s="1"/>
  <c r="AB554" i="1" s="1"/>
  <c r="AH554" i="1" s="1"/>
  <c r="AN554" i="1" s="1"/>
  <c r="O554" i="1"/>
  <c r="U554" i="1" s="1"/>
  <c r="AA554" i="1" s="1"/>
  <c r="AG554" i="1" s="1"/>
  <c r="AM554" i="1" s="1"/>
  <c r="N554" i="1"/>
  <c r="T554" i="1" s="1"/>
  <c r="Z554" i="1" s="1"/>
  <c r="AF554" i="1" s="1"/>
  <c r="AL554" i="1" s="1"/>
  <c r="P551" i="1"/>
  <c r="V551" i="1" s="1"/>
  <c r="AB551" i="1" s="1"/>
  <c r="AH551" i="1" s="1"/>
  <c r="AN551" i="1" s="1"/>
  <c r="O551" i="1"/>
  <c r="U551" i="1" s="1"/>
  <c r="AA551" i="1" s="1"/>
  <c r="AG551" i="1" s="1"/>
  <c r="AM551" i="1" s="1"/>
  <c r="N551" i="1"/>
  <c r="T551" i="1" s="1"/>
  <c r="Z551" i="1" s="1"/>
  <c r="AF551" i="1" s="1"/>
  <c r="AL551" i="1" s="1"/>
  <c r="P543" i="1"/>
  <c r="V543" i="1" s="1"/>
  <c r="AB543" i="1" s="1"/>
  <c r="AH543" i="1" s="1"/>
  <c r="AN543" i="1" s="1"/>
  <c r="O543" i="1"/>
  <c r="U543" i="1" s="1"/>
  <c r="AA543" i="1" s="1"/>
  <c r="AG543" i="1" s="1"/>
  <c r="AM543" i="1" s="1"/>
  <c r="N543" i="1"/>
  <c r="T543" i="1" s="1"/>
  <c r="Z543" i="1" s="1"/>
  <c r="AF543" i="1" s="1"/>
  <c r="AL543" i="1" s="1"/>
  <c r="P535" i="1"/>
  <c r="V535" i="1" s="1"/>
  <c r="AB535" i="1" s="1"/>
  <c r="AH535" i="1" s="1"/>
  <c r="AN535" i="1" s="1"/>
  <c r="O535" i="1"/>
  <c r="U535" i="1" s="1"/>
  <c r="AA535" i="1" s="1"/>
  <c r="AG535" i="1" s="1"/>
  <c r="AM535" i="1" s="1"/>
  <c r="N535" i="1"/>
  <c r="T535" i="1" s="1"/>
  <c r="Z535" i="1" s="1"/>
  <c r="AF535" i="1" s="1"/>
  <c r="AL535" i="1" s="1"/>
  <c r="P533" i="1"/>
  <c r="V533" i="1" s="1"/>
  <c r="AB533" i="1" s="1"/>
  <c r="AH533" i="1" s="1"/>
  <c r="AN533" i="1" s="1"/>
  <c r="O533" i="1"/>
  <c r="U533" i="1" s="1"/>
  <c r="AA533" i="1" s="1"/>
  <c r="AG533" i="1" s="1"/>
  <c r="AM533" i="1" s="1"/>
  <c r="N533" i="1"/>
  <c r="T533" i="1" s="1"/>
  <c r="Z533" i="1" s="1"/>
  <c r="AF533" i="1" s="1"/>
  <c r="AL533" i="1" s="1"/>
  <c r="P517" i="1"/>
  <c r="V517" i="1" s="1"/>
  <c r="AB517" i="1" s="1"/>
  <c r="AH517" i="1" s="1"/>
  <c r="AN517" i="1" s="1"/>
  <c r="O517" i="1"/>
  <c r="U517" i="1" s="1"/>
  <c r="AA517" i="1" s="1"/>
  <c r="AG517" i="1" s="1"/>
  <c r="AM517" i="1" s="1"/>
  <c r="N517" i="1"/>
  <c r="T517" i="1" s="1"/>
  <c r="Z517" i="1" s="1"/>
  <c r="AF517" i="1" s="1"/>
  <c r="AL517" i="1" s="1"/>
  <c r="P512" i="1"/>
  <c r="V512" i="1" s="1"/>
  <c r="AB512" i="1" s="1"/>
  <c r="AH512" i="1" s="1"/>
  <c r="AN512" i="1" s="1"/>
  <c r="O512" i="1"/>
  <c r="U512" i="1" s="1"/>
  <c r="AA512" i="1" s="1"/>
  <c r="AG512" i="1" s="1"/>
  <c r="AM512" i="1" s="1"/>
  <c r="N512" i="1"/>
  <c r="T512" i="1" s="1"/>
  <c r="Z512" i="1" s="1"/>
  <c r="AF512" i="1" s="1"/>
  <c r="AL512" i="1" s="1"/>
  <c r="P507" i="1"/>
  <c r="V507" i="1" s="1"/>
  <c r="AB507" i="1" s="1"/>
  <c r="AH507" i="1" s="1"/>
  <c r="AN507" i="1" s="1"/>
  <c r="O507" i="1"/>
  <c r="U507" i="1" s="1"/>
  <c r="AA507" i="1" s="1"/>
  <c r="AG507" i="1" s="1"/>
  <c r="AM507" i="1" s="1"/>
  <c r="N507" i="1"/>
  <c r="T507" i="1" s="1"/>
  <c r="Z507" i="1" s="1"/>
  <c r="AF507" i="1" s="1"/>
  <c r="AL507" i="1" s="1"/>
  <c r="P502" i="1"/>
  <c r="V502" i="1" s="1"/>
  <c r="AB502" i="1" s="1"/>
  <c r="AH502" i="1" s="1"/>
  <c r="AN502" i="1" s="1"/>
  <c r="O502" i="1"/>
  <c r="U502" i="1" s="1"/>
  <c r="AA502" i="1" s="1"/>
  <c r="AG502" i="1" s="1"/>
  <c r="AM502" i="1" s="1"/>
  <c r="N502" i="1"/>
  <c r="T502" i="1" s="1"/>
  <c r="Z502" i="1" s="1"/>
  <c r="AF502" i="1" s="1"/>
  <c r="AL502" i="1" s="1"/>
  <c r="P498" i="1"/>
  <c r="V498" i="1" s="1"/>
  <c r="AB498" i="1" s="1"/>
  <c r="AH498" i="1" s="1"/>
  <c r="AN498" i="1" s="1"/>
  <c r="O498" i="1"/>
  <c r="U498" i="1" s="1"/>
  <c r="AA498" i="1" s="1"/>
  <c r="AG498" i="1" s="1"/>
  <c r="AM498" i="1" s="1"/>
  <c r="N498" i="1"/>
  <c r="T498" i="1" s="1"/>
  <c r="Z498" i="1" s="1"/>
  <c r="AF498" i="1" s="1"/>
  <c r="AL498" i="1" s="1"/>
  <c r="P496" i="1"/>
  <c r="V496" i="1" s="1"/>
  <c r="AB496" i="1" s="1"/>
  <c r="AH496" i="1" s="1"/>
  <c r="AN496" i="1" s="1"/>
  <c r="O496" i="1"/>
  <c r="U496" i="1" s="1"/>
  <c r="AA496" i="1" s="1"/>
  <c r="AG496" i="1" s="1"/>
  <c r="AM496" i="1" s="1"/>
  <c r="N496" i="1"/>
  <c r="T496" i="1" s="1"/>
  <c r="Z496" i="1" s="1"/>
  <c r="AF496" i="1" s="1"/>
  <c r="AL496" i="1" s="1"/>
  <c r="P490" i="1"/>
  <c r="V490" i="1" s="1"/>
  <c r="AB490" i="1" s="1"/>
  <c r="AH490" i="1" s="1"/>
  <c r="AN490" i="1" s="1"/>
  <c r="O490" i="1"/>
  <c r="U490" i="1" s="1"/>
  <c r="AA490" i="1" s="1"/>
  <c r="AG490" i="1" s="1"/>
  <c r="AM490" i="1" s="1"/>
  <c r="N490" i="1"/>
  <c r="T490" i="1" s="1"/>
  <c r="Z490" i="1" s="1"/>
  <c r="AF490" i="1" s="1"/>
  <c r="AL490" i="1" s="1"/>
  <c r="P476" i="1"/>
  <c r="V476" i="1" s="1"/>
  <c r="AB476" i="1" s="1"/>
  <c r="AH476" i="1" s="1"/>
  <c r="AN476" i="1" s="1"/>
  <c r="O476" i="1"/>
  <c r="U476" i="1" s="1"/>
  <c r="AA476" i="1" s="1"/>
  <c r="AG476" i="1" s="1"/>
  <c r="AM476" i="1" s="1"/>
  <c r="N476" i="1"/>
  <c r="T476" i="1" s="1"/>
  <c r="Z476" i="1" s="1"/>
  <c r="AF476" i="1" s="1"/>
  <c r="AL476" i="1" s="1"/>
  <c r="P468" i="1"/>
  <c r="V468" i="1" s="1"/>
  <c r="AB468" i="1" s="1"/>
  <c r="AH468" i="1" s="1"/>
  <c r="AN468" i="1" s="1"/>
  <c r="O468" i="1"/>
  <c r="U468" i="1" s="1"/>
  <c r="AA468" i="1" s="1"/>
  <c r="AG468" i="1" s="1"/>
  <c r="AM468" i="1" s="1"/>
  <c r="N468" i="1"/>
  <c r="T468" i="1" s="1"/>
  <c r="Z468" i="1" s="1"/>
  <c r="AF468" i="1" s="1"/>
  <c r="AL468" i="1" s="1"/>
  <c r="P465" i="1"/>
  <c r="V465" i="1" s="1"/>
  <c r="AB465" i="1" s="1"/>
  <c r="AH465" i="1" s="1"/>
  <c r="AN465" i="1" s="1"/>
  <c r="O465" i="1"/>
  <c r="U465" i="1" s="1"/>
  <c r="AA465" i="1" s="1"/>
  <c r="AG465" i="1" s="1"/>
  <c r="AM465" i="1" s="1"/>
  <c r="N465" i="1"/>
  <c r="T465" i="1" s="1"/>
  <c r="Z465" i="1" s="1"/>
  <c r="AF465" i="1" s="1"/>
  <c r="AL465" i="1" s="1"/>
  <c r="P462" i="1"/>
  <c r="V462" i="1" s="1"/>
  <c r="AB462" i="1" s="1"/>
  <c r="AH462" i="1" s="1"/>
  <c r="AN462" i="1" s="1"/>
  <c r="O462" i="1"/>
  <c r="U462" i="1" s="1"/>
  <c r="AA462" i="1" s="1"/>
  <c r="AG462" i="1" s="1"/>
  <c r="AM462" i="1" s="1"/>
  <c r="N462" i="1"/>
  <c r="T462" i="1" s="1"/>
  <c r="Z462" i="1" s="1"/>
  <c r="AF462" i="1" s="1"/>
  <c r="AL462" i="1" s="1"/>
  <c r="P454" i="1"/>
  <c r="V454" i="1" s="1"/>
  <c r="AB454" i="1" s="1"/>
  <c r="AH454" i="1" s="1"/>
  <c r="AN454" i="1" s="1"/>
  <c r="O454" i="1"/>
  <c r="U454" i="1" s="1"/>
  <c r="AA454" i="1" s="1"/>
  <c r="AG454" i="1" s="1"/>
  <c r="AM454" i="1" s="1"/>
  <c r="N454" i="1"/>
  <c r="T454" i="1" s="1"/>
  <c r="Z454" i="1" s="1"/>
  <c r="AF454" i="1" s="1"/>
  <c r="AL454" i="1" s="1"/>
  <c r="P445" i="1"/>
  <c r="V445" i="1" s="1"/>
  <c r="AB445" i="1" s="1"/>
  <c r="AH445" i="1" s="1"/>
  <c r="AN445" i="1" s="1"/>
  <c r="O445" i="1"/>
  <c r="U445" i="1" s="1"/>
  <c r="AA445" i="1" s="1"/>
  <c r="AG445" i="1" s="1"/>
  <c r="AM445" i="1" s="1"/>
  <c r="N445" i="1"/>
  <c r="T445" i="1" s="1"/>
  <c r="Z445" i="1" s="1"/>
  <c r="AF445" i="1" s="1"/>
  <c r="AL445" i="1" s="1"/>
  <c r="P442" i="1"/>
  <c r="V442" i="1" s="1"/>
  <c r="AB442" i="1" s="1"/>
  <c r="AH442" i="1" s="1"/>
  <c r="AN442" i="1" s="1"/>
  <c r="O442" i="1"/>
  <c r="U442" i="1" s="1"/>
  <c r="AA442" i="1" s="1"/>
  <c r="AG442" i="1" s="1"/>
  <c r="AM442" i="1" s="1"/>
  <c r="N442" i="1"/>
  <c r="T442" i="1" s="1"/>
  <c r="Z442" i="1" s="1"/>
  <c r="AF442" i="1" s="1"/>
  <c r="AL442" i="1" s="1"/>
  <c r="P424" i="1"/>
  <c r="V424" i="1" s="1"/>
  <c r="AB424" i="1" s="1"/>
  <c r="AH424" i="1" s="1"/>
  <c r="AN424" i="1" s="1"/>
  <c r="O424" i="1"/>
  <c r="U424" i="1" s="1"/>
  <c r="AA424" i="1" s="1"/>
  <c r="AG424" i="1" s="1"/>
  <c r="AM424" i="1" s="1"/>
  <c r="N424" i="1"/>
  <c r="T424" i="1" s="1"/>
  <c r="Z424" i="1" s="1"/>
  <c r="AF424" i="1" s="1"/>
  <c r="AL424" i="1" s="1"/>
  <c r="P417" i="1"/>
  <c r="V417" i="1" s="1"/>
  <c r="AB417" i="1" s="1"/>
  <c r="AH417" i="1" s="1"/>
  <c r="AN417" i="1" s="1"/>
  <c r="O417" i="1"/>
  <c r="U417" i="1" s="1"/>
  <c r="AA417" i="1" s="1"/>
  <c r="AG417" i="1" s="1"/>
  <c r="AM417" i="1" s="1"/>
  <c r="N417" i="1"/>
  <c r="T417" i="1" s="1"/>
  <c r="Z417" i="1" s="1"/>
  <c r="AF417" i="1" s="1"/>
  <c r="AL417" i="1" s="1"/>
  <c r="P414" i="1"/>
  <c r="V414" i="1" s="1"/>
  <c r="AB414" i="1" s="1"/>
  <c r="AH414" i="1" s="1"/>
  <c r="AN414" i="1" s="1"/>
  <c r="O414" i="1"/>
  <c r="U414" i="1" s="1"/>
  <c r="AA414" i="1" s="1"/>
  <c r="AG414" i="1" s="1"/>
  <c r="AM414" i="1" s="1"/>
  <c r="N414" i="1"/>
  <c r="T414" i="1" s="1"/>
  <c r="Z414" i="1" s="1"/>
  <c r="AF414" i="1" s="1"/>
  <c r="AL414" i="1" s="1"/>
  <c r="P405" i="1"/>
  <c r="V405" i="1" s="1"/>
  <c r="AB405" i="1" s="1"/>
  <c r="AH405" i="1" s="1"/>
  <c r="AN405" i="1" s="1"/>
  <c r="O405" i="1"/>
  <c r="U405" i="1" s="1"/>
  <c r="AA405" i="1" s="1"/>
  <c r="AG405" i="1" s="1"/>
  <c r="AM405" i="1" s="1"/>
  <c r="N405" i="1"/>
  <c r="T405" i="1" s="1"/>
  <c r="Z405" i="1" s="1"/>
  <c r="AF405" i="1" s="1"/>
  <c r="AL405" i="1" s="1"/>
  <c r="P397" i="1"/>
  <c r="V397" i="1" s="1"/>
  <c r="AB397" i="1" s="1"/>
  <c r="AH397" i="1" s="1"/>
  <c r="AN397" i="1" s="1"/>
  <c r="O397" i="1"/>
  <c r="U397" i="1" s="1"/>
  <c r="AA397" i="1" s="1"/>
  <c r="AG397" i="1" s="1"/>
  <c r="AM397" i="1" s="1"/>
  <c r="N397" i="1"/>
  <c r="T397" i="1" s="1"/>
  <c r="Z397" i="1" s="1"/>
  <c r="AF397" i="1" s="1"/>
  <c r="AL397" i="1" s="1"/>
  <c r="P395" i="1"/>
  <c r="V395" i="1" s="1"/>
  <c r="AB395" i="1" s="1"/>
  <c r="AH395" i="1" s="1"/>
  <c r="AN395" i="1" s="1"/>
  <c r="O395" i="1"/>
  <c r="U395" i="1" s="1"/>
  <c r="AA395" i="1" s="1"/>
  <c r="AG395" i="1" s="1"/>
  <c r="AM395" i="1" s="1"/>
  <c r="N395" i="1"/>
  <c r="T395" i="1" s="1"/>
  <c r="Z395" i="1" s="1"/>
  <c r="AF395" i="1" s="1"/>
  <c r="AL395" i="1" s="1"/>
  <c r="P392" i="1"/>
  <c r="V392" i="1" s="1"/>
  <c r="AB392" i="1" s="1"/>
  <c r="AH392" i="1" s="1"/>
  <c r="AN392" i="1" s="1"/>
  <c r="O392" i="1"/>
  <c r="U392" i="1" s="1"/>
  <c r="AA392" i="1" s="1"/>
  <c r="AG392" i="1" s="1"/>
  <c r="AM392" i="1" s="1"/>
  <c r="N392" i="1"/>
  <c r="T392" i="1" s="1"/>
  <c r="Z392" i="1" s="1"/>
  <c r="AF392" i="1" s="1"/>
  <c r="AL392" i="1" s="1"/>
  <c r="P390" i="1"/>
  <c r="V390" i="1" s="1"/>
  <c r="AB390" i="1" s="1"/>
  <c r="AH390" i="1" s="1"/>
  <c r="AN390" i="1" s="1"/>
  <c r="O390" i="1"/>
  <c r="U390" i="1" s="1"/>
  <c r="AA390" i="1" s="1"/>
  <c r="AG390" i="1" s="1"/>
  <c r="AM390" i="1" s="1"/>
  <c r="N390" i="1"/>
  <c r="T390" i="1" s="1"/>
  <c r="Z390" i="1" s="1"/>
  <c r="AF390" i="1" s="1"/>
  <c r="AL390" i="1" s="1"/>
  <c r="P379" i="1"/>
  <c r="V379" i="1" s="1"/>
  <c r="AB379" i="1" s="1"/>
  <c r="AH379" i="1" s="1"/>
  <c r="AN379" i="1" s="1"/>
  <c r="O379" i="1"/>
  <c r="U379" i="1" s="1"/>
  <c r="AA379" i="1" s="1"/>
  <c r="AG379" i="1" s="1"/>
  <c r="AM379" i="1" s="1"/>
  <c r="N379" i="1"/>
  <c r="T379" i="1" s="1"/>
  <c r="Z379" i="1" s="1"/>
  <c r="AF379" i="1" s="1"/>
  <c r="AL379" i="1" s="1"/>
  <c r="P382" i="1"/>
  <c r="V382" i="1" s="1"/>
  <c r="AB382" i="1" s="1"/>
  <c r="AH382" i="1" s="1"/>
  <c r="AN382" i="1" s="1"/>
  <c r="O382" i="1"/>
  <c r="U382" i="1" s="1"/>
  <c r="AA382" i="1" s="1"/>
  <c r="AG382" i="1" s="1"/>
  <c r="AM382" i="1" s="1"/>
  <c r="N382" i="1"/>
  <c r="T382" i="1" s="1"/>
  <c r="Z382" i="1" s="1"/>
  <c r="AF382" i="1" s="1"/>
  <c r="AL382" i="1" s="1"/>
  <c r="P376" i="1"/>
  <c r="V376" i="1" s="1"/>
  <c r="AB376" i="1" s="1"/>
  <c r="AH376" i="1" s="1"/>
  <c r="AN376" i="1" s="1"/>
  <c r="O376" i="1"/>
  <c r="U376" i="1" s="1"/>
  <c r="AA376" i="1" s="1"/>
  <c r="AG376" i="1" s="1"/>
  <c r="AM376" i="1" s="1"/>
  <c r="N376" i="1"/>
  <c r="T376" i="1" s="1"/>
  <c r="Z376" i="1" s="1"/>
  <c r="AF376" i="1" s="1"/>
  <c r="AL376" i="1" s="1"/>
  <c r="P346" i="1"/>
  <c r="V346" i="1" s="1"/>
  <c r="AB346" i="1" s="1"/>
  <c r="AH346" i="1" s="1"/>
  <c r="AN346" i="1" s="1"/>
  <c r="O346" i="1"/>
  <c r="U346" i="1" s="1"/>
  <c r="AA346" i="1" s="1"/>
  <c r="AG346" i="1" s="1"/>
  <c r="AM346" i="1" s="1"/>
  <c r="N346" i="1"/>
  <c r="T346" i="1" s="1"/>
  <c r="Z346" i="1" s="1"/>
  <c r="AF346" i="1" s="1"/>
  <c r="AL346" i="1" s="1"/>
  <c r="P344" i="1"/>
  <c r="V344" i="1" s="1"/>
  <c r="AB344" i="1" s="1"/>
  <c r="AH344" i="1" s="1"/>
  <c r="AN344" i="1" s="1"/>
  <c r="O344" i="1"/>
  <c r="U344" i="1" s="1"/>
  <c r="AA344" i="1" s="1"/>
  <c r="AG344" i="1" s="1"/>
  <c r="AM344" i="1" s="1"/>
  <c r="N344" i="1"/>
  <c r="T344" i="1" s="1"/>
  <c r="Z344" i="1" s="1"/>
  <c r="AF344" i="1" s="1"/>
  <c r="AL344" i="1" s="1"/>
  <c r="P342" i="1"/>
  <c r="V342" i="1" s="1"/>
  <c r="AB342" i="1" s="1"/>
  <c r="AH342" i="1" s="1"/>
  <c r="AN342" i="1" s="1"/>
  <c r="O342" i="1"/>
  <c r="U342" i="1" s="1"/>
  <c r="AA342" i="1" s="1"/>
  <c r="AG342" i="1" s="1"/>
  <c r="AM342" i="1" s="1"/>
  <c r="N342" i="1"/>
  <c r="T342" i="1" s="1"/>
  <c r="Z342" i="1" s="1"/>
  <c r="AF342" i="1" s="1"/>
  <c r="AL342" i="1" s="1"/>
  <c r="P357" i="1"/>
  <c r="V357" i="1" s="1"/>
  <c r="AB357" i="1" s="1"/>
  <c r="AH357" i="1" s="1"/>
  <c r="AN357" i="1" s="1"/>
  <c r="O357" i="1"/>
  <c r="U357" i="1" s="1"/>
  <c r="AA357" i="1" s="1"/>
  <c r="AG357" i="1" s="1"/>
  <c r="AM357" i="1" s="1"/>
  <c r="N357" i="1"/>
  <c r="T357" i="1" s="1"/>
  <c r="Z357" i="1" s="1"/>
  <c r="AF357" i="1" s="1"/>
  <c r="AL357" i="1" s="1"/>
  <c r="P356" i="1"/>
  <c r="V356" i="1" s="1"/>
  <c r="AB356" i="1" s="1"/>
  <c r="AH356" i="1" s="1"/>
  <c r="AN356" i="1" s="1"/>
  <c r="O356" i="1"/>
  <c r="U356" i="1" s="1"/>
  <c r="AA356" i="1" s="1"/>
  <c r="AG356" i="1" s="1"/>
  <c r="AM356" i="1" s="1"/>
  <c r="N356" i="1"/>
  <c r="T356" i="1" s="1"/>
  <c r="Z356" i="1" s="1"/>
  <c r="AF356" i="1" s="1"/>
  <c r="AL356" i="1" s="1"/>
  <c r="P354" i="1"/>
  <c r="V354" i="1" s="1"/>
  <c r="AB354" i="1" s="1"/>
  <c r="AH354" i="1" s="1"/>
  <c r="AN354" i="1" s="1"/>
  <c r="O354" i="1"/>
  <c r="U354" i="1" s="1"/>
  <c r="AA354" i="1" s="1"/>
  <c r="AG354" i="1" s="1"/>
  <c r="AM354" i="1" s="1"/>
  <c r="N354" i="1"/>
  <c r="T354" i="1" s="1"/>
  <c r="Z354" i="1" s="1"/>
  <c r="AF354" i="1" s="1"/>
  <c r="AL354" i="1" s="1"/>
  <c r="P352" i="1"/>
  <c r="V352" i="1" s="1"/>
  <c r="AB352" i="1" s="1"/>
  <c r="AH352" i="1" s="1"/>
  <c r="AN352" i="1" s="1"/>
  <c r="O352" i="1"/>
  <c r="U352" i="1" s="1"/>
  <c r="AA352" i="1" s="1"/>
  <c r="AG352" i="1" s="1"/>
  <c r="AM352" i="1" s="1"/>
  <c r="N352" i="1"/>
  <c r="T352" i="1" s="1"/>
  <c r="Z352" i="1" s="1"/>
  <c r="AF352" i="1" s="1"/>
  <c r="AL352" i="1" s="1"/>
  <c r="P363" i="1"/>
  <c r="V363" i="1" s="1"/>
  <c r="AB363" i="1" s="1"/>
  <c r="AH363" i="1" s="1"/>
  <c r="AN363" i="1" s="1"/>
  <c r="O363" i="1"/>
  <c r="U363" i="1" s="1"/>
  <c r="AA363" i="1" s="1"/>
  <c r="AG363" i="1" s="1"/>
  <c r="AM363" i="1" s="1"/>
  <c r="P349" i="1"/>
  <c r="V349" i="1" s="1"/>
  <c r="AB349" i="1" s="1"/>
  <c r="AH349" i="1" s="1"/>
  <c r="AN349" i="1" s="1"/>
  <c r="O349" i="1"/>
  <c r="U349" i="1" s="1"/>
  <c r="AA349" i="1" s="1"/>
  <c r="AG349" i="1" s="1"/>
  <c r="AM349" i="1" s="1"/>
  <c r="N349" i="1"/>
  <c r="T349" i="1" s="1"/>
  <c r="Z349" i="1" s="1"/>
  <c r="AF349" i="1" s="1"/>
  <c r="AL349" i="1" s="1"/>
  <c r="P332" i="1"/>
  <c r="V332" i="1" s="1"/>
  <c r="AB332" i="1" s="1"/>
  <c r="AH332" i="1" s="1"/>
  <c r="AN332" i="1" s="1"/>
  <c r="O332" i="1"/>
  <c r="U332" i="1" s="1"/>
  <c r="AA332" i="1" s="1"/>
  <c r="AG332" i="1" s="1"/>
  <c r="AM332" i="1" s="1"/>
  <c r="N332" i="1"/>
  <c r="T332" i="1" s="1"/>
  <c r="Z332" i="1" s="1"/>
  <c r="AF332" i="1" s="1"/>
  <c r="AL332" i="1" s="1"/>
  <c r="P327" i="1"/>
  <c r="V327" i="1" s="1"/>
  <c r="AB327" i="1" s="1"/>
  <c r="AH327" i="1" s="1"/>
  <c r="AN327" i="1" s="1"/>
  <c r="O327" i="1"/>
  <c r="U327" i="1" s="1"/>
  <c r="AA327" i="1" s="1"/>
  <c r="AG327" i="1" s="1"/>
  <c r="AM327" i="1" s="1"/>
  <c r="N327" i="1"/>
  <c r="T327" i="1" s="1"/>
  <c r="Z327" i="1" s="1"/>
  <c r="AF327" i="1" s="1"/>
  <c r="AL327" i="1" s="1"/>
  <c r="P324" i="1"/>
  <c r="V324" i="1" s="1"/>
  <c r="AB324" i="1" s="1"/>
  <c r="AH324" i="1" s="1"/>
  <c r="AN324" i="1" s="1"/>
  <c r="O324" i="1"/>
  <c r="U324" i="1" s="1"/>
  <c r="AA324" i="1" s="1"/>
  <c r="AG324" i="1" s="1"/>
  <c r="AM324" i="1" s="1"/>
  <c r="N324" i="1"/>
  <c r="T324" i="1" s="1"/>
  <c r="Z324" i="1" s="1"/>
  <c r="AF324" i="1" s="1"/>
  <c r="AL324" i="1" s="1"/>
  <c r="P321" i="1"/>
  <c r="V321" i="1" s="1"/>
  <c r="AB321" i="1" s="1"/>
  <c r="AH321" i="1" s="1"/>
  <c r="AN321" i="1" s="1"/>
  <c r="O321" i="1"/>
  <c r="U321" i="1" s="1"/>
  <c r="AA321" i="1" s="1"/>
  <c r="AG321" i="1" s="1"/>
  <c r="AM321" i="1" s="1"/>
  <c r="N321" i="1"/>
  <c r="T321" i="1" s="1"/>
  <c r="Z321" i="1" s="1"/>
  <c r="AF321" i="1" s="1"/>
  <c r="AL321" i="1" s="1"/>
  <c r="P316" i="1"/>
  <c r="V316" i="1" s="1"/>
  <c r="AB316" i="1" s="1"/>
  <c r="AH316" i="1" s="1"/>
  <c r="AN316" i="1" s="1"/>
  <c r="O316" i="1"/>
  <c r="U316" i="1" s="1"/>
  <c r="AA316" i="1" s="1"/>
  <c r="AG316" i="1" s="1"/>
  <c r="AM316" i="1" s="1"/>
  <c r="N316" i="1"/>
  <c r="T316" i="1" s="1"/>
  <c r="Z316" i="1" s="1"/>
  <c r="AF316" i="1" s="1"/>
  <c r="AL316" i="1" s="1"/>
  <c r="P310" i="1"/>
  <c r="V310" i="1" s="1"/>
  <c r="AB310" i="1" s="1"/>
  <c r="AH310" i="1" s="1"/>
  <c r="AN310" i="1" s="1"/>
  <c r="O310" i="1"/>
  <c r="U310" i="1" s="1"/>
  <c r="AA310" i="1" s="1"/>
  <c r="AG310" i="1" s="1"/>
  <c r="AM310" i="1" s="1"/>
  <c r="N310" i="1"/>
  <c r="T310" i="1" s="1"/>
  <c r="Z310" i="1" s="1"/>
  <c r="AF310" i="1" s="1"/>
  <c r="AL310" i="1" s="1"/>
  <c r="P308" i="1"/>
  <c r="V308" i="1" s="1"/>
  <c r="AB308" i="1" s="1"/>
  <c r="AH308" i="1" s="1"/>
  <c r="AN308" i="1" s="1"/>
  <c r="O308" i="1"/>
  <c r="U308" i="1" s="1"/>
  <c r="AA308" i="1" s="1"/>
  <c r="AG308" i="1" s="1"/>
  <c r="AM308" i="1" s="1"/>
  <c r="N308" i="1"/>
  <c r="T308" i="1" s="1"/>
  <c r="Z308" i="1" s="1"/>
  <c r="AF308" i="1" s="1"/>
  <c r="AL308" i="1" s="1"/>
  <c r="P305" i="1"/>
  <c r="V305" i="1" s="1"/>
  <c r="AB305" i="1" s="1"/>
  <c r="AH305" i="1" s="1"/>
  <c r="AN305" i="1" s="1"/>
  <c r="O305" i="1"/>
  <c r="U305" i="1" s="1"/>
  <c r="AA305" i="1" s="1"/>
  <c r="AG305" i="1" s="1"/>
  <c r="AM305" i="1" s="1"/>
  <c r="N305" i="1"/>
  <c r="T305" i="1" s="1"/>
  <c r="Z305" i="1" s="1"/>
  <c r="AF305" i="1" s="1"/>
  <c r="AL305" i="1" s="1"/>
  <c r="P299" i="1"/>
  <c r="V299" i="1" s="1"/>
  <c r="AB299" i="1" s="1"/>
  <c r="AH299" i="1" s="1"/>
  <c r="AN299" i="1" s="1"/>
  <c r="O299" i="1"/>
  <c r="U299" i="1" s="1"/>
  <c r="AA299" i="1" s="1"/>
  <c r="AG299" i="1" s="1"/>
  <c r="AM299" i="1" s="1"/>
  <c r="N299" i="1"/>
  <c r="T299" i="1" s="1"/>
  <c r="Z299" i="1" s="1"/>
  <c r="AF299" i="1" s="1"/>
  <c r="AL299" i="1" s="1"/>
  <c r="P293" i="1"/>
  <c r="V293" i="1" s="1"/>
  <c r="AB293" i="1" s="1"/>
  <c r="AH293" i="1" s="1"/>
  <c r="AN293" i="1" s="1"/>
  <c r="O293" i="1"/>
  <c r="U293" i="1" s="1"/>
  <c r="AA293" i="1" s="1"/>
  <c r="AG293" i="1" s="1"/>
  <c r="AM293" i="1" s="1"/>
  <c r="N293" i="1"/>
  <c r="T293" i="1" s="1"/>
  <c r="Z293" i="1" s="1"/>
  <c r="AF293" i="1" s="1"/>
  <c r="AL293" i="1" s="1"/>
  <c r="P285" i="1"/>
  <c r="V285" i="1" s="1"/>
  <c r="AB285" i="1" s="1"/>
  <c r="AH285" i="1" s="1"/>
  <c r="AN285" i="1" s="1"/>
  <c r="O285" i="1"/>
  <c r="U285" i="1" s="1"/>
  <c r="AA285" i="1" s="1"/>
  <c r="AG285" i="1" s="1"/>
  <c r="AM285" i="1" s="1"/>
  <c r="N285" i="1"/>
  <c r="T285" i="1" s="1"/>
  <c r="Z285" i="1" s="1"/>
  <c r="AF285" i="1" s="1"/>
  <c r="AL285" i="1" s="1"/>
  <c r="P282" i="1"/>
  <c r="V282" i="1" s="1"/>
  <c r="AB282" i="1" s="1"/>
  <c r="AH282" i="1" s="1"/>
  <c r="AN282" i="1" s="1"/>
  <c r="O282" i="1"/>
  <c r="U282" i="1" s="1"/>
  <c r="AA282" i="1" s="1"/>
  <c r="AG282" i="1" s="1"/>
  <c r="AM282" i="1" s="1"/>
  <c r="N282" i="1"/>
  <c r="T282" i="1" s="1"/>
  <c r="Z282" i="1" s="1"/>
  <c r="AF282" i="1" s="1"/>
  <c r="AL282" i="1" s="1"/>
  <c r="P275" i="1"/>
  <c r="V275" i="1" s="1"/>
  <c r="AB275" i="1" s="1"/>
  <c r="AH275" i="1" s="1"/>
  <c r="AN275" i="1" s="1"/>
  <c r="O275" i="1"/>
  <c r="U275" i="1" s="1"/>
  <c r="AA275" i="1" s="1"/>
  <c r="AG275" i="1" s="1"/>
  <c r="AM275" i="1" s="1"/>
  <c r="N275" i="1"/>
  <c r="T275" i="1" s="1"/>
  <c r="Z275" i="1" s="1"/>
  <c r="AF275" i="1" s="1"/>
  <c r="AL275" i="1" s="1"/>
  <c r="P269" i="1"/>
  <c r="V269" i="1" s="1"/>
  <c r="AB269" i="1" s="1"/>
  <c r="AH269" i="1" s="1"/>
  <c r="AN269" i="1" s="1"/>
  <c r="O269" i="1"/>
  <c r="U269" i="1" s="1"/>
  <c r="AA269" i="1" s="1"/>
  <c r="AG269" i="1" s="1"/>
  <c r="AM269" i="1" s="1"/>
  <c r="N269" i="1"/>
  <c r="T269" i="1" s="1"/>
  <c r="Z269" i="1" s="1"/>
  <c r="AF269" i="1" s="1"/>
  <c r="AL269" i="1" s="1"/>
  <c r="P266" i="1"/>
  <c r="V266" i="1" s="1"/>
  <c r="AB266" i="1" s="1"/>
  <c r="AH266" i="1" s="1"/>
  <c r="AN266" i="1" s="1"/>
  <c r="O266" i="1"/>
  <c r="U266" i="1" s="1"/>
  <c r="AA266" i="1" s="1"/>
  <c r="AG266" i="1" s="1"/>
  <c r="AM266" i="1" s="1"/>
  <c r="N266" i="1"/>
  <c r="T266" i="1" s="1"/>
  <c r="Z266" i="1" s="1"/>
  <c r="AF266" i="1" s="1"/>
  <c r="AL266" i="1" s="1"/>
  <c r="P256" i="1"/>
  <c r="V256" i="1" s="1"/>
  <c r="AB256" i="1" s="1"/>
  <c r="AH256" i="1" s="1"/>
  <c r="AN256" i="1" s="1"/>
  <c r="O256" i="1"/>
  <c r="U256" i="1" s="1"/>
  <c r="AA256" i="1" s="1"/>
  <c r="AG256" i="1" s="1"/>
  <c r="AM256" i="1" s="1"/>
  <c r="N256" i="1"/>
  <c r="T256" i="1" s="1"/>
  <c r="Z256" i="1" s="1"/>
  <c r="AF256" i="1" s="1"/>
  <c r="AL256" i="1" s="1"/>
  <c r="P250" i="1"/>
  <c r="V250" i="1" s="1"/>
  <c r="AB250" i="1" s="1"/>
  <c r="AH250" i="1" s="1"/>
  <c r="AN250" i="1" s="1"/>
  <c r="O250" i="1"/>
  <c r="U250" i="1" s="1"/>
  <c r="AA250" i="1" s="1"/>
  <c r="AG250" i="1" s="1"/>
  <c r="AM250" i="1" s="1"/>
  <c r="N250" i="1"/>
  <c r="T250" i="1" s="1"/>
  <c r="Z250" i="1" s="1"/>
  <c r="AF250" i="1" s="1"/>
  <c r="AL250" i="1" s="1"/>
  <c r="P244" i="1"/>
  <c r="V244" i="1" s="1"/>
  <c r="AB244" i="1" s="1"/>
  <c r="AH244" i="1" s="1"/>
  <c r="AN244" i="1" s="1"/>
  <c r="O244" i="1"/>
  <c r="U244" i="1" s="1"/>
  <c r="AA244" i="1" s="1"/>
  <c r="AG244" i="1" s="1"/>
  <c r="AM244" i="1" s="1"/>
  <c r="N244" i="1"/>
  <c r="T244" i="1" s="1"/>
  <c r="Z244" i="1" s="1"/>
  <c r="AF244" i="1" s="1"/>
  <c r="AL244" i="1" s="1"/>
  <c r="P241" i="1"/>
  <c r="V241" i="1" s="1"/>
  <c r="AB241" i="1" s="1"/>
  <c r="AH241" i="1" s="1"/>
  <c r="AN241" i="1" s="1"/>
  <c r="O241" i="1"/>
  <c r="U241" i="1" s="1"/>
  <c r="AA241" i="1" s="1"/>
  <c r="AG241" i="1" s="1"/>
  <c r="AM241" i="1" s="1"/>
  <c r="N241" i="1"/>
  <c r="T241" i="1" s="1"/>
  <c r="Z241" i="1" s="1"/>
  <c r="AF241" i="1" s="1"/>
  <c r="AL241" i="1" s="1"/>
  <c r="P225" i="1"/>
  <c r="V225" i="1" s="1"/>
  <c r="AB225" i="1" s="1"/>
  <c r="AH225" i="1" s="1"/>
  <c r="AN225" i="1" s="1"/>
  <c r="O225" i="1"/>
  <c r="U225" i="1" s="1"/>
  <c r="AA225" i="1" s="1"/>
  <c r="AG225" i="1" s="1"/>
  <c r="AM225" i="1" s="1"/>
  <c r="N225" i="1"/>
  <c r="T225" i="1" s="1"/>
  <c r="Z225" i="1" s="1"/>
  <c r="AF225" i="1" s="1"/>
  <c r="AL225" i="1" s="1"/>
  <c r="P231" i="1"/>
  <c r="V231" i="1" s="1"/>
  <c r="AB231" i="1" s="1"/>
  <c r="AH231" i="1" s="1"/>
  <c r="AN231" i="1" s="1"/>
  <c r="O231" i="1"/>
  <c r="U231" i="1" s="1"/>
  <c r="AA231" i="1" s="1"/>
  <c r="AG231" i="1" s="1"/>
  <c r="AM231" i="1" s="1"/>
  <c r="N231" i="1"/>
  <c r="T231" i="1" s="1"/>
  <c r="Z231" i="1" s="1"/>
  <c r="AF231" i="1" s="1"/>
  <c r="AL231" i="1" s="1"/>
  <c r="P222" i="1"/>
  <c r="V222" i="1" s="1"/>
  <c r="AB222" i="1" s="1"/>
  <c r="AH222" i="1" s="1"/>
  <c r="AN222" i="1" s="1"/>
  <c r="O222" i="1"/>
  <c r="U222" i="1" s="1"/>
  <c r="AA222" i="1" s="1"/>
  <c r="AG222" i="1" s="1"/>
  <c r="AM222" i="1" s="1"/>
  <c r="N222" i="1"/>
  <c r="T222" i="1" s="1"/>
  <c r="Z222" i="1" s="1"/>
  <c r="AF222" i="1" s="1"/>
  <c r="AL222" i="1" s="1"/>
  <c r="P216" i="1"/>
  <c r="V216" i="1" s="1"/>
  <c r="AB216" i="1" s="1"/>
  <c r="AH216" i="1" s="1"/>
  <c r="AN216" i="1" s="1"/>
  <c r="O216" i="1"/>
  <c r="U216" i="1" s="1"/>
  <c r="AA216" i="1" s="1"/>
  <c r="AG216" i="1" s="1"/>
  <c r="AM216" i="1" s="1"/>
  <c r="N216" i="1"/>
  <c r="T216" i="1" s="1"/>
  <c r="Z216" i="1" s="1"/>
  <c r="AF216" i="1" s="1"/>
  <c r="AL216" i="1" s="1"/>
  <c r="P213" i="1"/>
  <c r="V213" i="1" s="1"/>
  <c r="AB213" i="1" s="1"/>
  <c r="AH213" i="1" s="1"/>
  <c r="AN213" i="1" s="1"/>
  <c r="O213" i="1"/>
  <c r="U213" i="1" s="1"/>
  <c r="AA213" i="1" s="1"/>
  <c r="AG213" i="1" s="1"/>
  <c r="AM213" i="1" s="1"/>
  <c r="N213" i="1"/>
  <c r="T213" i="1" s="1"/>
  <c r="Z213" i="1" s="1"/>
  <c r="AF213" i="1" s="1"/>
  <c r="AL213" i="1" s="1"/>
  <c r="P204" i="1"/>
  <c r="V204" i="1" s="1"/>
  <c r="AB204" i="1" s="1"/>
  <c r="AH204" i="1" s="1"/>
  <c r="AN204" i="1" s="1"/>
  <c r="O204" i="1"/>
  <c r="U204" i="1" s="1"/>
  <c r="AA204" i="1" s="1"/>
  <c r="AG204" i="1" s="1"/>
  <c r="AM204" i="1" s="1"/>
  <c r="N204" i="1"/>
  <c r="T204" i="1" s="1"/>
  <c r="Z204" i="1" s="1"/>
  <c r="AF204" i="1" s="1"/>
  <c r="AL204" i="1" s="1"/>
  <c r="P202" i="1"/>
  <c r="V202" i="1" s="1"/>
  <c r="AB202" i="1" s="1"/>
  <c r="AH202" i="1" s="1"/>
  <c r="AN202" i="1" s="1"/>
  <c r="O202" i="1"/>
  <c r="U202" i="1" s="1"/>
  <c r="AA202" i="1" s="1"/>
  <c r="AG202" i="1" s="1"/>
  <c r="AM202" i="1" s="1"/>
  <c r="N202" i="1"/>
  <c r="T202" i="1" s="1"/>
  <c r="Z202" i="1" s="1"/>
  <c r="AF202" i="1" s="1"/>
  <c r="AL202" i="1" s="1"/>
  <c r="P199" i="1"/>
  <c r="V199" i="1" s="1"/>
  <c r="AB199" i="1" s="1"/>
  <c r="AH199" i="1" s="1"/>
  <c r="AN199" i="1" s="1"/>
  <c r="O199" i="1"/>
  <c r="U199" i="1" s="1"/>
  <c r="AA199" i="1" s="1"/>
  <c r="AG199" i="1" s="1"/>
  <c r="AM199" i="1" s="1"/>
  <c r="N199" i="1"/>
  <c r="T199" i="1" s="1"/>
  <c r="Z199" i="1" s="1"/>
  <c r="AF199" i="1" s="1"/>
  <c r="AL199" i="1" s="1"/>
  <c r="P194" i="1"/>
  <c r="V194" i="1" s="1"/>
  <c r="AB194" i="1" s="1"/>
  <c r="AH194" i="1" s="1"/>
  <c r="AN194" i="1" s="1"/>
  <c r="O194" i="1"/>
  <c r="U194" i="1" s="1"/>
  <c r="AA194" i="1" s="1"/>
  <c r="AG194" i="1" s="1"/>
  <c r="AM194" i="1" s="1"/>
  <c r="N194" i="1"/>
  <c r="T194" i="1" s="1"/>
  <c r="Z194" i="1" s="1"/>
  <c r="AF194" i="1" s="1"/>
  <c r="AL194" i="1" s="1"/>
  <c r="P188" i="1"/>
  <c r="V188" i="1" s="1"/>
  <c r="AB188" i="1" s="1"/>
  <c r="AH188" i="1" s="1"/>
  <c r="AN188" i="1" s="1"/>
  <c r="O188" i="1"/>
  <c r="U188" i="1" s="1"/>
  <c r="AA188" i="1" s="1"/>
  <c r="AG188" i="1" s="1"/>
  <c r="AM188" i="1" s="1"/>
  <c r="N188" i="1"/>
  <c r="T188" i="1" s="1"/>
  <c r="Z188" i="1" s="1"/>
  <c r="AF188" i="1" s="1"/>
  <c r="AL188" i="1" s="1"/>
  <c r="P185" i="1"/>
  <c r="V185" i="1" s="1"/>
  <c r="AB185" i="1" s="1"/>
  <c r="AH185" i="1" s="1"/>
  <c r="AN185" i="1" s="1"/>
  <c r="O185" i="1"/>
  <c r="U185" i="1" s="1"/>
  <c r="AA185" i="1" s="1"/>
  <c r="AG185" i="1" s="1"/>
  <c r="AM185" i="1" s="1"/>
  <c r="N185" i="1"/>
  <c r="T185" i="1" s="1"/>
  <c r="Z185" i="1" s="1"/>
  <c r="AF185" i="1" s="1"/>
  <c r="AL185" i="1" s="1"/>
  <c r="P182" i="1"/>
  <c r="V182" i="1" s="1"/>
  <c r="AB182" i="1" s="1"/>
  <c r="AH182" i="1" s="1"/>
  <c r="AN182" i="1" s="1"/>
  <c r="O182" i="1"/>
  <c r="U182" i="1" s="1"/>
  <c r="AA182" i="1" s="1"/>
  <c r="AG182" i="1" s="1"/>
  <c r="AM182" i="1" s="1"/>
  <c r="N182" i="1"/>
  <c r="T182" i="1" s="1"/>
  <c r="Z182" i="1" s="1"/>
  <c r="AF182" i="1" s="1"/>
  <c r="AL182" i="1" s="1"/>
  <c r="P179" i="1"/>
  <c r="V179" i="1" s="1"/>
  <c r="AB179" i="1" s="1"/>
  <c r="AH179" i="1" s="1"/>
  <c r="AN179" i="1" s="1"/>
  <c r="O179" i="1"/>
  <c r="U179" i="1" s="1"/>
  <c r="AA179" i="1" s="1"/>
  <c r="AG179" i="1" s="1"/>
  <c r="AM179" i="1" s="1"/>
  <c r="N179" i="1"/>
  <c r="T179" i="1" s="1"/>
  <c r="Z179" i="1" s="1"/>
  <c r="AF179" i="1" s="1"/>
  <c r="AL179" i="1" s="1"/>
  <c r="P176" i="1"/>
  <c r="V176" i="1" s="1"/>
  <c r="AB176" i="1" s="1"/>
  <c r="AH176" i="1" s="1"/>
  <c r="AN176" i="1" s="1"/>
  <c r="O176" i="1"/>
  <c r="U176" i="1" s="1"/>
  <c r="AA176" i="1" s="1"/>
  <c r="AG176" i="1" s="1"/>
  <c r="AM176" i="1" s="1"/>
  <c r="N176" i="1"/>
  <c r="T176" i="1" s="1"/>
  <c r="Z176" i="1" s="1"/>
  <c r="AF176" i="1" s="1"/>
  <c r="AL176" i="1" s="1"/>
  <c r="P173" i="1"/>
  <c r="V173" i="1" s="1"/>
  <c r="AB173" i="1" s="1"/>
  <c r="AH173" i="1" s="1"/>
  <c r="AN173" i="1" s="1"/>
  <c r="O173" i="1"/>
  <c r="U173" i="1" s="1"/>
  <c r="AA173" i="1" s="1"/>
  <c r="AG173" i="1" s="1"/>
  <c r="AM173" i="1" s="1"/>
  <c r="N173" i="1"/>
  <c r="T173" i="1" s="1"/>
  <c r="Z173" i="1" s="1"/>
  <c r="AF173" i="1" s="1"/>
  <c r="AL173" i="1" s="1"/>
  <c r="P170" i="1"/>
  <c r="V170" i="1" s="1"/>
  <c r="AB170" i="1" s="1"/>
  <c r="AH170" i="1" s="1"/>
  <c r="AN170" i="1" s="1"/>
  <c r="O170" i="1"/>
  <c r="U170" i="1" s="1"/>
  <c r="AA170" i="1" s="1"/>
  <c r="AG170" i="1" s="1"/>
  <c r="AM170" i="1" s="1"/>
  <c r="N170" i="1"/>
  <c r="T170" i="1" s="1"/>
  <c r="Z170" i="1" s="1"/>
  <c r="AF170" i="1" s="1"/>
  <c r="AL170" i="1" s="1"/>
  <c r="P163" i="1"/>
  <c r="V163" i="1" s="1"/>
  <c r="AB163" i="1" s="1"/>
  <c r="AH163" i="1" s="1"/>
  <c r="AN163" i="1" s="1"/>
  <c r="O163" i="1"/>
  <c r="U163" i="1" s="1"/>
  <c r="AA163" i="1" s="1"/>
  <c r="AG163" i="1" s="1"/>
  <c r="AM163" i="1" s="1"/>
  <c r="N163" i="1"/>
  <c r="T163" i="1" s="1"/>
  <c r="Z163" i="1" s="1"/>
  <c r="AF163" i="1" s="1"/>
  <c r="AL163" i="1" s="1"/>
  <c r="P161" i="1"/>
  <c r="V161" i="1" s="1"/>
  <c r="AB161" i="1" s="1"/>
  <c r="AH161" i="1" s="1"/>
  <c r="AN161" i="1" s="1"/>
  <c r="O161" i="1"/>
  <c r="U161" i="1" s="1"/>
  <c r="AA161" i="1" s="1"/>
  <c r="AG161" i="1" s="1"/>
  <c r="AM161" i="1" s="1"/>
  <c r="N161" i="1"/>
  <c r="T161" i="1" s="1"/>
  <c r="Z161" i="1" s="1"/>
  <c r="AF161" i="1" s="1"/>
  <c r="AL161" i="1" s="1"/>
  <c r="P160" i="1"/>
  <c r="V160" i="1" s="1"/>
  <c r="AB160" i="1" s="1"/>
  <c r="AH160" i="1" s="1"/>
  <c r="AN160" i="1" s="1"/>
  <c r="O160" i="1"/>
  <c r="U160" i="1" s="1"/>
  <c r="AA160" i="1" s="1"/>
  <c r="AG160" i="1" s="1"/>
  <c r="AM160" i="1" s="1"/>
  <c r="N160" i="1"/>
  <c r="T160" i="1" s="1"/>
  <c r="Z160" i="1" s="1"/>
  <c r="AF160" i="1" s="1"/>
  <c r="AL160" i="1" s="1"/>
  <c r="P158" i="1"/>
  <c r="V158" i="1" s="1"/>
  <c r="AB158" i="1" s="1"/>
  <c r="AH158" i="1" s="1"/>
  <c r="AN158" i="1" s="1"/>
  <c r="O158" i="1"/>
  <c r="U158" i="1" s="1"/>
  <c r="AA158" i="1" s="1"/>
  <c r="AG158" i="1" s="1"/>
  <c r="AM158" i="1" s="1"/>
  <c r="N158" i="1"/>
  <c r="T158" i="1" s="1"/>
  <c r="Z158" i="1" s="1"/>
  <c r="AF158" i="1" s="1"/>
  <c r="AL158" i="1" s="1"/>
  <c r="P147" i="1"/>
  <c r="V147" i="1" s="1"/>
  <c r="AB147" i="1" s="1"/>
  <c r="AH147" i="1" s="1"/>
  <c r="AN147" i="1" s="1"/>
  <c r="O147" i="1"/>
  <c r="U147" i="1" s="1"/>
  <c r="AA147" i="1" s="1"/>
  <c r="AG147" i="1" s="1"/>
  <c r="AM147" i="1" s="1"/>
  <c r="N147" i="1"/>
  <c r="T147" i="1" s="1"/>
  <c r="Z147" i="1" s="1"/>
  <c r="AF147" i="1" s="1"/>
  <c r="AL147" i="1" s="1"/>
  <c r="P145" i="1"/>
  <c r="V145" i="1" s="1"/>
  <c r="AB145" i="1" s="1"/>
  <c r="AH145" i="1" s="1"/>
  <c r="AN145" i="1" s="1"/>
  <c r="O145" i="1"/>
  <c r="U145" i="1" s="1"/>
  <c r="AA145" i="1" s="1"/>
  <c r="AG145" i="1" s="1"/>
  <c r="AM145" i="1" s="1"/>
  <c r="N145" i="1"/>
  <c r="T145" i="1" s="1"/>
  <c r="Z145" i="1" s="1"/>
  <c r="AF145" i="1" s="1"/>
  <c r="AL145" i="1" s="1"/>
  <c r="P144" i="1"/>
  <c r="V144" i="1" s="1"/>
  <c r="AB144" i="1" s="1"/>
  <c r="AH144" i="1" s="1"/>
  <c r="AN144" i="1" s="1"/>
  <c r="O144" i="1"/>
  <c r="U144" i="1" s="1"/>
  <c r="AA144" i="1" s="1"/>
  <c r="AG144" i="1" s="1"/>
  <c r="AM144" i="1" s="1"/>
  <c r="N144" i="1"/>
  <c r="T144" i="1" s="1"/>
  <c r="Z144" i="1" s="1"/>
  <c r="AF144" i="1" s="1"/>
  <c r="AL144" i="1" s="1"/>
  <c r="P142" i="1"/>
  <c r="V142" i="1" s="1"/>
  <c r="AB142" i="1" s="1"/>
  <c r="AH142" i="1" s="1"/>
  <c r="AN142" i="1" s="1"/>
  <c r="O142" i="1"/>
  <c r="U142" i="1" s="1"/>
  <c r="AA142" i="1" s="1"/>
  <c r="AG142" i="1" s="1"/>
  <c r="AM142" i="1" s="1"/>
  <c r="N142" i="1"/>
  <c r="T142" i="1" s="1"/>
  <c r="Z142" i="1" s="1"/>
  <c r="AF142" i="1" s="1"/>
  <c r="AL142" i="1" s="1"/>
  <c r="P132" i="1"/>
  <c r="V132" i="1" s="1"/>
  <c r="AB132" i="1" s="1"/>
  <c r="AH132" i="1" s="1"/>
  <c r="AN132" i="1" s="1"/>
  <c r="O132" i="1"/>
  <c r="U132" i="1" s="1"/>
  <c r="AA132" i="1" s="1"/>
  <c r="AG132" i="1" s="1"/>
  <c r="AM132" i="1" s="1"/>
  <c r="N132" i="1"/>
  <c r="T132" i="1" s="1"/>
  <c r="Z132" i="1" s="1"/>
  <c r="AF132" i="1" s="1"/>
  <c r="AL132" i="1" s="1"/>
  <c r="P129" i="1"/>
  <c r="V129" i="1" s="1"/>
  <c r="AB129" i="1" s="1"/>
  <c r="AH129" i="1" s="1"/>
  <c r="AN129" i="1" s="1"/>
  <c r="O129" i="1"/>
  <c r="U129" i="1" s="1"/>
  <c r="AA129" i="1" s="1"/>
  <c r="AG129" i="1" s="1"/>
  <c r="AM129" i="1" s="1"/>
  <c r="N129" i="1"/>
  <c r="T129" i="1" s="1"/>
  <c r="Z129" i="1" s="1"/>
  <c r="AF129" i="1" s="1"/>
  <c r="AL129" i="1" s="1"/>
  <c r="P126" i="1"/>
  <c r="V126" i="1" s="1"/>
  <c r="AB126" i="1" s="1"/>
  <c r="AH126" i="1" s="1"/>
  <c r="AN126" i="1" s="1"/>
  <c r="O126" i="1"/>
  <c r="U126" i="1" s="1"/>
  <c r="AA126" i="1" s="1"/>
  <c r="AG126" i="1" s="1"/>
  <c r="AM126" i="1" s="1"/>
  <c r="N126" i="1"/>
  <c r="T126" i="1" s="1"/>
  <c r="Z126" i="1" s="1"/>
  <c r="AF126" i="1" s="1"/>
  <c r="AL126" i="1" s="1"/>
  <c r="P117" i="1"/>
  <c r="V117" i="1" s="1"/>
  <c r="AB117" i="1" s="1"/>
  <c r="AH117" i="1" s="1"/>
  <c r="AN117" i="1" s="1"/>
  <c r="O117" i="1"/>
  <c r="U117" i="1" s="1"/>
  <c r="AA117" i="1" s="1"/>
  <c r="AG117" i="1" s="1"/>
  <c r="AM117" i="1" s="1"/>
  <c r="N117" i="1"/>
  <c r="T117" i="1" s="1"/>
  <c r="Z117" i="1" s="1"/>
  <c r="AF117" i="1" s="1"/>
  <c r="AL117" i="1" s="1"/>
  <c r="P114" i="1"/>
  <c r="V114" i="1" s="1"/>
  <c r="AB114" i="1" s="1"/>
  <c r="AH114" i="1" s="1"/>
  <c r="AN114" i="1" s="1"/>
  <c r="O114" i="1"/>
  <c r="U114" i="1" s="1"/>
  <c r="AA114" i="1" s="1"/>
  <c r="AG114" i="1" s="1"/>
  <c r="AM114" i="1" s="1"/>
  <c r="N114" i="1"/>
  <c r="T114" i="1" s="1"/>
  <c r="Z114" i="1" s="1"/>
  <c r="AF114" i="1" s="1"/>
  <c r="AL114" i="1" s="1"/>
  <c r="P112" i="1"/>
  <c r="V112" i="1" s="1"/>
  <c r="AB112" i="1" s="1"/>
  <c r="AH112" i="1" s="1"/>
  <c r="AN112" i="1" s="1"/>
  <c r="O112" i="1"/>
  <c r="U112" i="1" s="1"/>
  <c r="AA112" i="1" s="1"/>
  <c r="AG112" i="1" s="1"/>
  <c r="AM112" i="1" s="1"/>
  <c r="N112" i="1"/>
  <c r="T112" i="1" s="1"/>
  <c r="Z112" i="1" s="1"/>
  <c r="AF112" i="1" s="1"/>
  <c r="AL112" i="1" s="1"/>
  <c r="P111" i="1"/>
  <c r="V111" i="1" s="1"/>
  <c r="AB111" i="1" s="1"/>
  <c r="AH111" i="1" s="1"/>
  <c r="AN111" i="1" s="1"/>
  <c r="O111" i="1"/>
  <c r="U111" i="1" s="1"/>
  <c r="AA111" i="1" s="1"/>
  <c r="AG111" i="1" s="1"/>
  <c r="AM111" i="1" s="1"/>
  <c r="N111" i="1"/>
  <c r="T111" i="1" s="1"/>
  <c r="Z111" i="1" s="1"/>
  <c r="AF111" i="1" s="1"/>
  <c r="AL111" i="1" s="1"/>
  <c r="P110" i="1"/>
  <c r="V110" i="1" s="1"/>
  <c r="AB110" i="1" s="1"/>
  <c r="AH110" i="1" s="1"/>
  <c r="AN110" i="1" s="1"/>
  <c r="O110" i="1"/>
  <c r="U110" i="1" s="1"/>
  <c r="AA110" i="1" s="1"/>
  <c r="AG110" i="1" s="1"/>
  <c r="AM110" i="1" s="1"/>
  <c r="N110" i="1"/>
  <c r="T110" i="1" s="1"/>
  <c r="Z110" i="1" s="1"/>
  <c r="AF110" i="1" s="1"/>
  <c r="AL110" i="1" s="1"/>
  <c r="P67" i="1"/>
  <c r="V67" i="1" s="1"/>
  <c r="AB67" i="1" s="1"/>
  <c r="AH67" i="1" s="1"/>
  <c r="AN67" i="1" s="1"/>
  <c r="O67" i="1"/>
  <c r="U67" i="1" s="1"/>
  <c r="AA67" i="1" s="1"/>
  <c r="AG67" i="1" s="1"/>
  <c r="AM67" i="1" s="1"/>
  <c r="N67" i="1"/>
  <c r="T67" i="1" s="1"/>
  <c r="Z67" i="1" s="1"/>
  <c r="AF67" i="1" s="1"/>
  <c r="AL67" i="1" s="1"/>
  <c r="P64" i="1"/>
  <c r="V64" i="1" s="1"/>
  <c r="AB64" i="1" s="1"/>
  <c r="AH64" i="1" s="1"/>
  <c r="AN64" i="1" s="1"/>
  <c r="O64" i="1"/>
  <c r="U64" i="1" s="1"/>
  <c r="AA64" i="1" s="1"/>
  <c r="AG64" i="1" s="1"/>
  <c r="AM64" i="1" s="1"/>
  <c r="N64" i="1"/>
  <c r="T64" i="1" s="1"/>
  <c r="Z64" i="1" s="1"/>
  <c r="AF64" i="1" s="1"/>
  <c r="AL64" i="1" s="1"/>
  <c r="P58" i="1"/>
  <c r="V58" i="1" s="1"/>
  <c r="AB58" i="1" s="1"/>
  <c r="AH58" i="1" s="1"/>
  <c r="AN58" i="1" s="1"/>
  <c r="O58" i="1"/>
  <c r="U58" i="1" s="1"/>
  <c r="AA58" i="1" s="1"/>
  <c r="AG58" i="1" s="1"/>
  <c r="AM58" i="1" s="1"/>
  <c r="N58" i="1"/>
  <c r="T58" i="1" s="1"/>
  <c r="Z58" i="1" s="1"/>
  <c r="AF58" i="1" s="1"/>
  <c r="AL58" i="1" s="1"/>
  <c r="P52" i="1"/>
  <c r="V52" i="1" s="1"/>
  <c r="AB52" i="1" s="1"/>
  <c r="AH52" i="1" s="1"/>
  <c r="AN52" i="1" s="1"/>
  <c r="O52" i="1"/>
  <c r="U52" i="1" s="1"/>
  <c r="AA52" i="1" s="1"/>
  <c r="AG52" i="1" s="1"/>
  <c r="AM52" i="1" s="1"/>
  <c r="N52" i="1"/>
  <c r="T52" i="1" s="1"/>
  <c r="Z52" i="1" s="1"/>
  <c r="AF52" i="1" s="1"/>
  <c r="AL52" i="1" s="1"/>
  <c r="P49" i="1"/>
  <c r="V49" i="1" s="1"/>
  <c r="AB49" i="1" s="1"/>
  <c r="AH49" i="1" s="1"/>
  <c r="AN49" i="1" s="1"/>
  <c r="O49" i="1"/>
  <c r="U49" i="1" s="1"/>
  <c r="AA49" i="1" s="1"/>
  <c r="AG49" i="1" s="1"/>
  <c r="AM49" i="1" s="1"/>
  <c r="N49" i="1"/>
  <c r="T49" i="1" s="1"/>
  <c r="Z49" i="1" s="1"/>
  <c r="AF49" i="1" s="1"/>
  <c r="AL49" i="1" s="1"/>
  <c r="P36" i="1"/>
  <c r="V36" i="1" s="1"/>
  <c r="AB36" i="1" s="1"/>
  <c r="AH36" i="1" s="1"/>
  <c r="AN36" i="1" s="1"/>
  <c r="O36" i="1"/>
  <c r="U36" i="1" s="1"/>
  <c r="AA36" i="1" s="1"/>
  <c r="AG36" i="1" s="1"/>
  <c r="AM36" i="1" s="1"/>
  <c r="N36" i="1"/>
  <c r="T36" i="1" s="1"/>
  <c r="Z36" i="1" s="1"/>
  <c r="AF36" i="1" s="1"/>
  <c r="AL36" i="1" s="1"/>
  <c r="P33" i="1"/>
  <c r="V33" i="1" s="1"/>
  <c r="AB33" i="1" s="1"/>
  <c r="AH33" i="1" s="1"/>
  <c r="AN33" i="1" s="1"/>
  <c r="O33" i="1"/>
  <c r="U33" i="1" s="1"/>
  <c r="AA33" i="1" s="1"/>
  <c r="AG33" i="1" s="1"/>
  <c r="AM33" i="1" s="1"/>
  <c r="N33" i="1"/>
  <c r="T33" i="1" s="1"/>
  <c r="Z33" i="1" s="1"/>
  <c r="AF33" i="1" s="1"/>
  <c r="AL33" i="1" s="1"/>
  <c r="P30" i="1"/>
  <c r="V30" i="1" s="1"/>
  <c r="AB30" i="1" s="1"/>
  <c r="AH30" i="1" s="1"/>
  <c r="AN30" i="1" s="1"/>
  <c r="O30" i="1"/>
  <c r="U30" i="1" s="1"/>
  <c r="AA30" i="1" s="1"/>
  <c r="AG30" i="1" s="1"/>
  <c r="AM30" i="1" s="1"/>
  <c r="N30" i="1"/>
  <c r="T30" i="1" s="1"/>
  <c r="Z30" i="1" s="1"/>
  <c r="AF30" i="1" s="1"/>
  <c r="AL30" i="1" s="1"/>
  <c r="P24" i="1"/>
  <c r="V24" i="1" s="1"/>
  <c r="AB24" i="1" s="1"/>
  <c r="AH24" i="1" s="1"/>
  <c r="AN24" i="1" s="1"/>
  <c r="O24" i="1"/>
  <c r="U24" i="1" s="1"/>
  <c r="AA24" i="1" s="1"/>
  <c r="AG24" i="1" s="1"/>
  <c r="AM24" i="1" s="1"/>
  <c r="N24" i="1"/>
  <c r="T24" i="1" s="1"/>
  <c r="Z24" i="1" s="1"/>
  <c r="AF24" i="1" s="1"/>
  <c r="AL24" i="1" s="1"/>
  <c r="K368" i="1" l="1"/>
  <c r="M368" i="1"/>
  <c r="L368" i="1"/>
  <c r="L107" i="1"/>
  <c r="K107" i="1"/>
  <c r="M107" i="1"/>
  <c r="L531" i="1"/>
  <c r="L530" i="1" s="1"/>
  <c r="K531" i="1"/>
  <c r="K530" i="1" s="1"/>
  <c r="L817" i="1"/>
  <c r="K190" i="1"/>
  <c r="L200" i="1"/>
  <c r="K306" i="1"/>
  <c r="K388" i="1"/>
  <c r="M393" i="1"/>
  <c r="M200" i="1"/>
  <c r="K817" i="1"/>
  <c r="M817" i="1"/>
  <c r="M531" i="1"/>
  <c r="M530" i="1" s="1"/>
  <c r="K804" i="1"/>
  <c r="M644" i="1"/>
  <c r="M643" i="1" s="1"/>
  <c r="L644" i="1"/>
  <c r="L643" i="1" s="1"/>
  <c r="K644" i="1"/>
  <c r="K643" i="1" s="1"/>
  <c r="K350" i="1"/>
  <c r="L340" i="1"/>
  <c r="L393" i="1"/>
  <c r="L452" i="1"/>
  <c r="L451" i="1" s="1"/>
  <c r="L687" i="1"/>
  <c r="L717" i="1"/>
  <c r="K452" i="1"/>
  <c r="K451" i="1" s="1"/>
  <c r="K494" i="1"/>
  <c r="K493" i="1" s="1"/>
  <c r="K492" i="1" s="1"/>
  <c r="K687" i="1"/>
  <c r="K717" i="1"/>
  <c r="O416" i="1"/>
  <c r="U416" i="1" s="1"/>
  <c r="AA416" i="1" s="1"/>
  <c r="AG416" i="1" s="1"/>
  <c r="AM416" i="1" s="1"/>
  <c r="L804" i="1"/>
  <c r="L494" i="1"/>
  <c r="L493" i="1" s="1"/>
  <c r="L492" i="1" s="1"/>
  <c r="M785" i="1"/>
  <c r="O423" i="1"/>
  <c r="U423" i="1" s="1"/>
  <c r="AA423" i="1" s="1"/>
  <c r="AG423" i="1" s="1"/>
  <c r="AM423" i="1" s="1"/>
  <c r="L727" i="1"/>
  <c r="L759" i="1"/>
  <c r="P309" i="1"/>
  <c r="V309" i="1" s="1"/>
  <c r="AB309" i="1" s="1"/>
  <c r="AH309" i="1" s="1"/>
  <c r="AN309" i="1" s="1"/>
  <c r="O309" i="1"/>
  <c r="U309" i="1" s="1"/>
  <c r="AA309" i="1" s="1"/>
  <c r="AG309" i="1" s="1"/>
  <c r="AM309" i="1" s="1"/>
  <c r="M388" i="1"/>
  <c r="K393" i="1"/>
  <c r="P416" i="1"/>
  <c r="V416" i="1" s="1"/>
  <c r="AB416" i="1" s="1"/>
  <c r="AH416" i="1" s="1"/>
  <c r="AN416" i="1" s="1"/>
  <c r="M759" i="1"/>
  <c r="P423" i="1"/>
  <c r="V423" i="1" s="1"/>
  <c r="AB423" i="1" s="1"/>
  <c r="AH423" i="1" s="1"/>
  <c r="AN423" i="1" s="1"/>
  <c r="K40" i="1"/>
  <c r="L190" i="1"/>
  <c r="M452" i="1"/>
  <c r="M451" i="1" s="1"/>
  <c r="M687" i="1"/>
  <c r="M683" i="1" s="1"/>
  <c r="M701" i="1"/>
  <c r="M694" i="1" s="1"/>
  <c r="O404" i="1"/>
  <c r="U404" i="1" s="1"/>
  <c r="AA404" i="1" s="1"/>
  <c r="AG404" i="1" s="1"/>
  <c r="AM404" i="1" s="1"/>
  <c r="O777" i="1"/>
  <c r="U777" i="1" s="1"/>
  <c r="AA777" i="1" s="1"/>
  <c r="AG777" i="1" s="1"/>
  <c r="AM777" i="1" s="1"/>
  <c r="L140" i="1"/>
  <c r="L139" i="1" s="1"/>
  <c r="M207" i="1"/>
  <c r="M340" i="1"/>
  <c r="L388" i="1"/>
  <c r="K200" i="1"/>
  <c r="M632" i="1"/>
  <c r="K727" i="1"/>
  <c r="M350" i="1"/>
  <c r="K207" i="1"/>
  <c r="M717" i="1"/>
  <c r="L207" i="1"/>
  <c r="M276" i="1"/>
  <c r="K785" i="1"/>
  <c r="M40" i="1"/>
  <c r="L40" i="1"/>
  <c r="K156" i="1"/>
  <c r="K155" i="1" s="1"/>
  <c r="K140" i="1"/>
  <c r="K139" i="1" s="1"/>
  <c r="O403" i="1"/>
  <c r="U403" i="1" s="1"/>
  <c r="AA403" i="1" s="1"/>
  <c r="AG403" i="1" s="1"/>
  <c r="AM403" i="1" s="1"/>
  <c r="M306" i="1"/>
  <c r="M290" i="1" s="1"/>
  <c r="K340" i="1"/>
  <c r="K701" i="1"/>
  <c r="K694" i="1" s="1"/>
  <c r="K740" i="1"/>
  <c r="M727" i="1"/>
  <c r="K759" i="1"/>
  <c r="O776" i="1"/>
  <c r="U776" i="1" s="1"/>
  <c r="AA776" i="1" s="1"/>
  <c r="AG776" i="1" s="1"/>
  <c r="AM776" i="1" s="1"/>
  <c r="K812" i="1"/>
  <c r="L156" i="1"/>
  <c r="L155" i="1" s="1"/>
  <c r="P777" i="1"/>
  <c r="V777" i="1" s="1"/>
  <c r="AB777" i="1" s="1"/>
  <c r="AH777" i="1" s="1"/>
  <c r="AN777" i="1" s="1"/>
  <c r="M190" i="1"/>
  <c r="M189" i="1" s="1"/>
  <c r="L701" i="1"/>
  <c r="L694" i="1" s="1"/>
  <c r="M804" i="1"/>
  <c r="P404" i="1"/>
  <c r="V404" i="1" s="1"/>
  <c r="AB404" i="1" s="1"/>
  <c r="AH404" i="1" s="1"/>
  <c r="AN404" i="1" s="1"/>
  <c r="P403" i="1"/>
  <c r="V403" i="1" s="1"/>
  <c r="AB403" i="1" s="1"/>
  <c r="AH403" i="1" s="1"/>
  <c r="AN403" i="1" s="1"/>
  <c r="L785" i="1"/>
  <c r="L18" i="1"/>
  <c r="K18" i="1"/>
  <c r="M18" i="1"/>
  <c r="M812" i="1"/>
  <c r="L812" i="1"/>
  <c r="P776" i="1"/>
  <c r="V776" i="1" s="1"/>
  <c r="AB776" i="1" s="1"/>
  <c r="AH776" i="1" s="1"/>
  <c r="AN776" i="1" s="1"/>
  <c r="M740" i="1"/>
  <c r="L740" i="1"/>
  <c r="L683" i="1"/>
  <c r="K683" i="1"/>
  <c r="K632" i="1"/>
  <c r="L632" i="1"/>
  <c r="K595" i="1"/>
  <c r="M595" i="1"/>
  <c r="L595" i="1"/>
  <c r="K548" i="1"/>
  <c r="M548" i="1"/>
  <c r="L548" i="1"/>
  <c r="M494" i="1"/>
  <c r="M493" i="1" s="1"/>
  <c r="M492" i="1" s="1"/>
  <c r="K408" i="1"/>
  <c r="K407" i="1" s="1"/>
  <c r="L408" i="1"/>
  <c r="L407" i="1" s="1"/>
  <c r="M408" i="1"/>
  <c r="M407" i="1" s="1"/>
  <c r="L350" i="1"/>
  <c r="L334" i="1" s="1"/>
  <c r="L306" i="1"/>
  <c r="L290" i="1" s="1"/>
  <c r="K290" i="1"/>
  <c r="L276" i="1"/>
  <c r="K276" i="1"/>
  <c r="K263" i="1"/>
  <c r="M263" i="1"/>
  <c r="L263" i="1"/>
  <c r="K235" i="1"/>
  <c r="M235" i="1"/>
  <c r="L235" i="1"/>
  <c r="K167" i="1"/>
  <c r="M167" i="1"/>
  <c r="L167" i="1"/>
  <c r="M156" i="1"/>
  <c r="M155" i="1" s="1"/>
  <c r="M140" i="1"/>
  <c r="M139" i="1" s="1"/>
  <c r="J456" i="1"/>
  <c r="P456" i="1" s="1"/>
  <c r="V456" i="1" s="1"/>
  <c r="AB456" i="1" s="1"/>
  <c r="AH456" i="1" s="1"/>
  <c r="AN456" i="1" s="1"/>
  <c r="I456" i="1"/>
  <c r="O456" i="1" s="1"/>
  <c r="U456" i="1" s="1"/>
  <c r="AA456" i="1" s="1"/>
  <c r="AG456" i="1" s="1"/>
  <c r="AM456" i="1" s="1"/>
  <c r="H456" i="1"/>
  <c r="N456" i="1" s="1"/>
  <c r="T456" i="1" s="1"/>
  <c r="Z456" i="1" s="1"/>
  <c r="AF456" i="1" s="1"/>
  <c r="AL456" i="1" s="1"/>
  <c r="J471" i="1"/>
  <c r="P471" i="1" s="1"/>
  <c r="V471" i="1" s="1"/>
  <c r="AB471" i="1" s="1"/>
  <c r="AH471" i="1" s="1"/>
  <c r="AN471" i="1" s="1"/>
  <c r="I471" i="1"/>
  <c r="O471" i="1" s="1"/>
  <c r="U471" i="1" s="1"/>
  <c r="AA471" i="1" s="1"/>
  <c r="AG471" i="1" s="1"/>
  <c r="AM471" i="1" s="1"/>
  <c r="H471" i="1"/>
  <c r="N471" i="1" s="1"/>
  <c r="T471" i="1" s="1"/>
  <c r="Z471" i="1" s="1"/>
  <c r="AF471" i="1" s="1"/>
  <c r="AL471" i="1" s="1"/>
  <c r="L189" i="1" l="1"/>
  <c r="L17" i="1" s="1"/>
  <c r="K334" i="1"/>
  <c r="M387" i="1"/>
  <c r="K387" i="1"/>
  <c r="K189" i="1"/>
  <c r="K17" i="1" s="1"/>
  <c r="L387" i="1"/>
  <c r="M334" i="1"/>
  <c r="K206" i="1"/>
  <c r="M206" i="1"/>
  <c r="L206" i="1"/>
  <c r="M17" i="1"/>
  <c r="J828" i="1"/>
  <c r="I828" i="1"/>
  <c r="H828" i="1"/>
  <c r="K16" i="1" l="1"/>
  <c r="K827" i="1" s="1"/>
  <c r="M16" i="1"/>
  <c r="M827" i="1" s="1"/>
  <c r="L16" i="1"/>
  <c r="L827" i="1" s="1"/>
  <c r="J192" i="1"/>
  <c r="I192" i="1"/>
  <c r="O192" i="1" s="1"/>
  <c r="U192" i="1" s="1"/>
  <c r="AA192" i="1" s="1"/>
  <c r="AG192" i="1" s="1"/>
  <c r="AM192" i="1" s="1"/>
  <c r="H192" i="1"/>
  <c r="J203" i="1"/>
  <c r="P203" i="1" s="1"/>
  <c r="V203" i="1" s="1"/>
  <c r="AB203" i="1" s="1"/>
  <c r="AH203" i="1" s="1"/>
  <c r="AN203" i="1" s="1"/>
  <c r="I203" i="1"/>
  <c r="O203" i="1" s="1"/>
  <c r="U203" i="1" s="1"/>
  <c r="AA203" i="1" s="1"/>
  <c r="AG203" i="1" s="1"/>
  <c r="AM203" i="1" s="1"/>
  <c r="H203" i="1"/>
  <c r="N203" i="1" s="1"/>
  <c r="T203" i="1" s="1"/>
  <c r="Z203" i="1" s="1"/>
  <c r="AF203" i="1" s="1"/>
  <c r="AL203" i="1" s="1"/>
  <c r="J201" i="1"/>
  <c r="P201" i="1" s="1"/>
  <c r="V201" i="1" s="1"/>
  <c r="AB201" i="1" s="1"/>
  <c r="AH201" i="1" s="1"/>
  <c r="AN201" i="1" s="1"/>
  <c r="I201" i="1"/>
  <c r="O201" i="1" s="1"/>
  <c r="U201" i="1" s="1"/>
  <c r="AA201" i="1" s="1"/>
  <c r="AG201" i="1" s="1"/>
  <c r="AM201" i="1" s="1"/>
  <c r="H201" i="1"/>
  <c r="N201" i="1" s="1"/>
  <c r="T201" i="1" s="1"/>
  <c r="Z201" i="1" s="1"/>
  <c r="AF201" i="1" s="1"/>
  <c r="AL201" i="1" s="1"/>
  <c r="J198" i="1"/>
  <c r="I198" i="1"/>
  <c r="H198" i="1"/>
  <c r="J193" i="1"/>
  <c r="P193" i="1" s="1"/>
  <c r="V193" i="1" s="1"/>
  <c r="AB193" i="1" s="1"/>
  <c r="AH193" i="1" s="1"/>
  <c r="AN193" i="1" s="1"/>
  <c r="I193" i="1"/>
  <c r="O193" i="1" s="1"/>
  <c r="U193" i="1" s="1"/>
  <c r="AA193" i="1" s="1"/>
  <c r="AG193" i="1" s="1"/>
  <c r="AM193" i="1" s="1"/>
  <c r="H193" i="1"/>
  <c r="N193" i="1" s="1"/>
  <c r="T193" i="1" s="1"/>
  <c r="Z193" i="1" s="1"/>
  <c r="AF193" i="1" s="1"/>
  <c r="AL193" i="1" s="1"/>
  <c r="I191" i="1" l="1"/>
  <c r="I190" i="1" s="1"/>
  <c r="H191" i="1"/>
  <c r="N191" i="1" s="1"/>
  <c r="T191" i="1" s="1"/>
  <c r="Z191" i="1" s="1"/>
  <c r="AF191" i="1" s="1"/>
  <c r="AL191" i="1" s="1"/>
  <c r="N192" i="1"/>
  <c r="T192" i="1" s="1"/>
  <c r="Z192" i="1" s="1"/>
  <c r="AF192" i="1" s="1"/>
  <c r="AL192" i="1" s="1"/>
  <c r="H197" i="1"/>
  <c r="N197" i="1" s="1"/>
  <c r="T197" i="1" s="1"/>
  <c r="Z197" i="1" s="1"/>
  <c r="AF197" i="1" s="1"/>
  <c r="AL197" i="1" s="1"/>
  <c r="N198" i="1"/>
  <c r="T198" i="1" s="1"/>
  <c r="Z198" i="1" s="1"/>
  <c r="AF198" i="1" s="1"/>
  <c r="AL198" i="1" s="1"/>
  <c r="J191" i="1"/>
  <c r="P191" i="1" s="1"/>
  <c r="V191" i="1" s="1"/>
  <c r="AB191" i="1" s="1"/>
  <c r="AH191" i="1" s="1"/>
  <c r="AN191" i="1" s="1"/>
  <c r="P192" i="1"/>
  <c r="V192" i="1" s="1"/>
  <c r="AB192" i="1" s="1"/>
  <c r="AH192" i="1" s="1"/>
  <c r="AN192" i="1" s="1"/>
  <c r="I197" i="1"/>
  <c r="O197" i="1" s="1"/>
  <c r="U197" i="1" s="1"/>
  <c r="AA197" i="1" s="1"/>
  <c r="AG197" i="1" s="1"/>
  <c r="AM197" i="1" s="1"/>
  <c r="O198" i="1"/>
  <c r="U198" i="1" s="1"/>
  <c r="AA198" i="1" s="1"/>
  <c r="AG198" i="1" s="1"/>
  <c r="AM198" i="1" s="1"/>
  <c r="J197" i="1"/>
  <c r="P197" i="1" s="1"/>
  <c r="V197" i="1" s="1"/>
  <c r="AB197" i="1" s="1"/>
  <c r="AH197" i="1" s="1"/>
  <c r="AN197" i="1" s="1"/>
  <c r="P198" i="1"/>
  <c r="V198" i="1" s="1"/>
  <c r="AB198" i="1" s="1"/>
  <c r="AH198" i="1" s="1"/>
  <c r="AN198" i="1" s="1"/>
  <c r="I200" i="1"/>
  <c r="O200" i="1" s="1"/>
  <c r="U200" i="1" s="1"/>
  <c r="AA200" i="1" s="1"/>
  <c r="AG200" i="1" s="1"/>
  <c r="AM200" i="1" s="1"/>
  <c r="J200" i="1"/>
  <c r="P200" i="1" s="1"/>
  <c r="V200" i="1" s="1"/>
  <c r="AB200" i="1" s="1"/>
  <c r="AH200" i="1" s="1"/>
  <c r="AN200" i="1" s="1"/>
  <c r="H200" i="1"/>
  <c r="N200" i="1" s="1"/>
  <c r="T200" i="1" s="1"/>
  <c r="Z200" i="1" s="1"/>
  <c r="AF200" i="1" s="1"/>
  <c r="AL200" i="1" s="1"/>
  <c r="O191" i="1" l="1"/>
  <c r="U191" i="1" s="1"/>
  <c r="AA191" i="1" s="1"/>
  <c r="AG191" i="1" s="1"/>
  <c r="AM191" i="1" s="1"/>
  <c r="O190" i="1"/>
  <c r="U190" i="1" s="1"/>
  <c r="AA190" i="1" s="1"/>
  <c r="AG190" i="1" s="1"/>
  <c r="AM190" i="1" s="1"/>
  <c r="I189" i="1"/>
  <c r="O189" i="1" s="1"/>
  <c r="U189" i="1" s="1"/>
  <c r="AA189" i="1" s="1"/>
  <c r="AG189" i="1" s="1"/>
  <c r="AM189" i="1" s="1"/>
  <c r="H190" i="1"/>
  <c r="N190" i="1" s="1"/>
  <c r="T190" i="1" s="1"/>
  <c r="Z190" i="1" s="1"/>
  <c r="AF190" i="1" s="1"/>
  <c r="AL190" i="1" s="1"/>
  <c r="J190" i="1"/>
  <c r="P190" i="1" s="1"/>
  <c r="V190" i="1" s="1"/>
  <c r="AB190" i="1" s="1"/>
  <c r="AH190" i="1" s="1"/>
  <c r="AN190" i="1" s="1"/>
  <c r="J189" i="1" l="1"/>
  <c r="P189" i="1" s="1"/>
  <c r="V189" i="1" s="1"/>
  <c r="AB189" i="1" s="1"/>
  <c r="AH189" i="1" s="1"/>
  <c r="AN189" i="1" s="1"/>
  <c r="H189" i="1"/>
  <c r="N189" i="1" s="1"/>
  <c r="T189" i="1" s="1"/>
  <c r="Z189" i="1" s="1"/>
  <c r="AF189" i="1" s="1"/>
  <c r="AL189" i="1" s="1"/>
  <c r="I187" i="1"/>
  <c r="J187" i="1"/>
  <c r="H187" i="1"/>
  <c r="H777" i="1"/>
  <c r="H776" i="1" l="1"/>
  <c r="N776" i="1" s="1"/>
  <c r="T776" i="1" s="1"/>
  <c r="Z776" i="1" s="1"/>
  <c r="AF776" i="1" s="1"/>
  <c r="AL776" i="1" s="1"/>
  <c r="N777" i="1"/>
  <c r="T777" i="1" s="1"/>
  <c r="Z777" i="1" s="1"/>
  <c r="AF777" i="1" s="1"/>
  <c r="AL777" i="1" s="1"/>
  <c r="H186" i="1"/>
  <c r="N186" i="1" s="1"/>
  <c r="T186" i="1" s="1"/>
  <c r="Z186" i="1" s="1"/>
  <c r="AF186" i="1" s="1"/>
  <c r="AL186" i="1" s="1"/>
  <c r="N187" i="1"/>
  <c r="T187" i="1" s="1"/>
  <c r="Z187" i="1" s="1"/>
  <c r="AF187" i="1" s="1"/>
  <c r="AL187" i="1" s="1"/>
  <c r="J186" i="1"/>
  <c r="P186" i="1" s="1"/>
  <c r="V186" i="1" s="1"/>
  <c r="AB186" i="1" s="1"/>
  <c r="AH186" i="1" s="1"/>
  <c r="AN186" i="1" s="1"/>
  <c r="P187" i="1"/>
  <c r="V187" i="1" s="1"/>
  <c r="AB187" i="1" s="1"/>
  <c r="AH187" i="1" s="1"/>
  <c r="AN187" i="1" s="1"/>
  <c r="I186" i="1"/>
  <c r="O186" i="1" s="1"/>
  <c r="U186" i="1" s="1"/>
  <c r="AA186" i="1" s="1"/>
  <c r="AG186" i="1" s="1"/>
  <c r="AM186" i="1" s="1"/>
  <c r="O187" i="1"/>
  <c r="U187" i="1" s="1"/>
  <c r="AA187" i="1" s="1"/>
  <c r="AG187" i="1" s="1"/>
  <c r="AM187" i="1" s="1"/>
  <c r="I738" i="1"/>
  <c r="J738" i="1"/>
  <c r="H738" i="1"/>
  <c r="I714" i="1"/>
  <c r="J714" i="1"/>
  <c r="H714" i="1"/>
  <c r="I688" i="1"/>
  <c r="O688" i="1" s="1"/>
  <c r="U688" i="1" s="1"/>
  <c r="AA688" i="1" s="1"/>
  <c r="AG688" i="1" s="1"/>
  <c r="AM688" i="1" s="1"/>
  <c r="J688" i="1"/>
  <c r="H688" i="1"/>
  <c r="N688" i="1" s="1"/>
  <c r="T688" i="1" s="1"/>
  <c r="Z688" i="1" s="1"/>
  <c r="AF688" i="1" s="1"/>
  <c r="AL688" i="1" s="1"/>
  <c r="I690" i="1"/>
  <c r="O690" i="1" s="1"/>
  <c r="U690" i="1" s="1"/>
  <c r="AA690" i="1" s="1"/>
  <c r="AG690" i="1" s="1"/>
  <c r="AM690" i="1" s="1"/>
  <c r="J690" i="1"/>
  <c r="P690" i="1" s="1"/>
  <c r="V690" i="1" s="1"/>
  <c r="AB690" i="1" s="1"/>
  <c r="AH690" i="1" s="1"/>
  <c r="AN690" i="1" s="1"/>
  <c r="H690" i="1"/>
  <c r="N690" i="1" s="1"/>
  <c r="T690" i="1" s="1"/>
  <c r="Z690" i="1" s="1"/>
  <c r="AF690" i="1" s="1"/>
  <c r="AL690" i="1" s="1"/>
  <c r="I685" i="1"/>
  <c r="J685" i="1"/>
  <c r="H685" i="1"/>
  <c r="I645" i="1"/>
  <c r="O645" i="1" s="1"/>
  <c r="U645" i="1" s="1"/>
  <c r="AA645" i="1" s="1"/>
  <c r="AG645" i="1" s="1"/>
  <c r="AM645" i="1" s="1"/>
  <c r="J645" i="1"/>
  <c r="H645" i="1"/>
  <c r="I637" i="1"/>
  <c r="J637" i="1"/>
  <c r="H637" i="1"/>
  <c r="I634" i="1"/>
  <c r="J634" i="1"/>
  <c r="H634" i="1"/>
  <c r="H404" i="1"/>
  <c r="H363" i="1"/>
  <c r="N363" i="1" s="1"/>
  <c r="T363" i="1" s="1"/>
  <c r="Z363" i="1" s="1"/>
  <c r="AF363" i="1" s="1"/>
  <c r="AL363" i="1" s="1"/>
  <c r="J326" i="1"/>
  <c r="I326" i="1"/>
  <c r="H326" i="1"/>
  <c r="H309" i="1"/>
  <c r="N309" i="1" s="1"/>
  <c r="T309" i="1" s="1"/>
  <c r="Z309" i="1" s="1"/>
  <c r="AF309" i="1" s="1"/>
  <c r="AL309" i="1" s="1"/>
  <c r="I281" i="1"/>
  <c r="J281" i="1"/>
  <c r="H281" i="1"/>
  <c r="J279" i="1"/>
  <c r="P279" i="1" s="1"/>
  <c r="V279" i="1" s="1"/>
  <c r="AB279" i="1" s="1"/>
  <c r="AH279" i="1" s="1"/>
  <c r="AN279" i="1" s="1"/>
  <c r="I279" i="1"/>
  <c r="O279" i="1" s="1"/>
  <c r="U279" i="1" s="1"/>
  <c r="AA279" i="1" s="1"/>
  <c r="AG279" i="1" s="1"/>
  <c r="AM279" i="1" s="1"/>
  <c r="H279" i="1"/>
  <c r="N279" i="1" s="1"/>
  <c r="T279" i="1" s="1"/>
  <c r="Z279" i="1" s="1"/>
  <c r="AF279" i="1" s="1"/>
  <c r="AL279" i="1" s="1"/>
  <c r="J272" i="1"/>
  <c r="P272" i="1" s="1"/>
  <c r="V272" i="1" s="1"/>
  <c r="AB272" i="1" s="1"/>
  <c r="AH272" i="1" s="1"/>
  <c r="AN272" i="1" s="1"/>
  <c r="I272" i="1"/>
  <c r="O272" i="1" s="1"/>
  <c r="U272" i="1" s="1"/>
  <c r="AA272" i="1" s="1"/>
  <c r="AG272" i="1" s="1"/>
  <c r="AM272" i="1" s="1"/>
  <c r="H272" i="1"/>
  <c r="N272" i="1" s="1"/>
  <c r="T272" i="1" s="1"/>
  <c r="Z272" i="1" s="1"/>
  <c r="AF272" i="1" s="1"/>
  <c r="AL272" i="1" s="1"/>
  <c r="J262" i="1"/>
  <c r="P262" i="1" s="1"/>
  <c r="V262" i="1" s="1"/>
  <c r="AB262" i="1" s="1"/>
  <c r="AH262" i="1" s="1"/>
  <c r="AN262" i="1" s="1"/>
  <c r="I262" i="1"/>
  <c r="O262" i="1" s="1"/>
  <c r="U262" i="1" s="1"/>
  <c r="AA262" i="1" s="1"/>
  <c r="AG262" i="1" s="1"/>
  <c r="AM262" i="1" s="1"/>
  <c r="H262" i="1"/>
  <c r="N262" i="1" s="1"/>
  <c r="T262" i="1" s="1"/>
  <c r="Z262" i="1" s="1"/>
  <c r="AF262" i="1" s="1"/>
  <c r="AL262" i="1" s="1"/>
  <c r="J259" i="1"/>
  <c r="P259" i="1" s="1"/>
  <c r="V259" i="1" s="1"/>
  <c r="AB259" i="1" s="1"/>
  <c r="AH259" i="1" s="1"/>
  <c r="AN259" i="1" s="1"/>
  <c r="I259" i="1"/>
  <c r="O259" i="1" s="1"/>
  <c r="U259" i="1" s="1"/>
  <c r="AA259" i="1" s="1"/>
  <c r="AG259" i="1" s="1"/>
  <c r="AM259" i="1" s="1"/>
  <c r="H259" i="1"/>
  <c r="N259" i="1" s="1"/>
  <c r="T259" i="1" s="1"/>
  <c r="Z259" i="1" s="1"/>
  <c r="AF259" i="1" s="1"/>
  <c r="AL259" i="1" s="1"/>
  <c r="J247" i="1"/>
  <c r="P247" i="1" s="1"/>
  <c r="V247" i="1" s="1"/>
  <c r="AB247" i="1" s="1"/>
  <c r="AH247" i="1" s="1"/>
  <c r="AN247" i="1" s="1"/>
  <c r="I247" i="1"/>
  <c r="O247" i="1" s="1"/>
  <c r="U247" i="1" s="1"/>
  <c r="AA247" i="1" s="1"/>
  <c r="AG247" i="1" s="1"/>
  <c r="AM247" i="1" s="1"/>
  <c r="H247" i="1"/>
  <c r="N247" i="1" s="1"/>
  <c r="T247" i="1" s="1"/>
  <c r="Z247" i="1" s="1"/>
  <c r="AF247" i="1" s="1"/>
  <c r="AL247" i="1" s="1"/>
  <c r="J219" i="1"/>
  <c r="P219" i="1" s="1"/>
  <c r="V219" i="1" s="1"/>
  <c r="AB219" i="1" s="1"/>
  <c r="AH219" i="1" s="1"/>
  <c r="AN219" i="1" s="1"/>
  <c r="I219" i="1"/>
  <c r="O219" i="1" s="1"/>
  <c r="U219" i="1" s="1"/>
  <c r="AA219" i="1" s="1"/>
  <c r="AG219" i="1" s="1"/>
  <c r="AM219" i="1" s="1"/>
  <c r="H219" i="1"/>
  <c r="N219" i="1" s="1"/>
  <c r="T219" i="1" s="1"/>
  <c r="Z219" i="1" s="1"/>
  <c r="AF219" i="1" s="1"/>
  <c r="AL219" i="1" s="1"/>
  <c r="J88" i="1"/>
  <c r="P88" i="1" s="1"/>
  <c r="V88" i="1" s="1"/>
  <c r="AB88" i="1" s="1"/>
  <c r="AH88" i="1" s="1"/>
  <c r="AN88" i="1" s="1"/>
  <c r="I88" i="1"/>
  <c r="O88" i="1" s="1"/>
  <c r="U88" i="1" s="1"/>
  <c r="AA88" i="1" s="1"/>
  <c r="AG88" i="1" s="1"/>
  <c r="AM88" i="1" s="1"/>
  <c r="H88" i="1"/>
  <c r="N88" i="1" s="1"/>
  <c r="T88" i="1" s="1"/>
  <c r="Z88" i="1" s="1"/>
  <c r="AF88" i="1" s="1"/>
  <c r="AL88" i="1" s="1"/>
  <c r="J91" i="1"/>
  <c r="P91" i="1" s="1"/>
  <c r="V91" i="1" s="1"/>
  <c r="AB91" i="1" s="1"/>
  <c r="AH91" i="1" s="1"/>
  <c r="AN91" i="1" s="1"/>
  <c r="I91" i="1"/>
  <c r="O91" i="1" s="1"/>
  <c r="U91" i="1" s="1"/>
  <c r="AA91" i="1" s="1"/>
  <c r="AG91" i="1" s="1"/>
  <c r="AM91" i="1" s="1"/>
  <c r="H91" i="1"/>
  <c r="N91" i="1" s="1"/>
  <c r="T91" i="1" s="1"/>
  <c r="Z91" i="1" s="1"/>
  <c r="AF91" i="1" s="1"/>
  <c r="AL91" i="1" s="1"/>
  <c r="J46" i="1"/>
  <c r="P46" i="1" s="1"/>
  <c r="V46" i="1" s="1"/>
  <c r="AB46" i="1" s="1"/>
  <c r="AH46" i="1" s="1"/>
  <c r="AN46" i="1" s="1"/>
  <c r="I46" i="1"/>
  <c r="O46" i="1" s="1"/>
  <c r="U46" i="1" s="1"/>
  <c r="AA46" i="1" s="1"/>
  <c r="AG46" i="1" s="1"/>
  <c r="AM46" i="1" s="1"/>
  <c r="H46" i="1"/>
  <c r="N46" i="1" s="1"/>
  <c r="T46" i="1" s="1"/>
  <c r="Z46" i="1" s="1"/>
  <c r="AF46" i="1" s="1"/>
  <c r="AL46" i="1" s="1"/>
  <c r="J21" i="1"/>
  <c r="P21" i="1" s="1"/>
  <c r="V21" i="1" s="1"/>
  <c r="AB21" i="1" s="1"/>
  <c r="AH21" i="1" s="1"/>
  <c r="AN21" i="1" s="1"/>
  <c r="I21" i="1"/>
  <c r="O21" i="1" s="1"/>
  <c r="U21" i="1" s="1"/>
  <c r="AA21" i="1" s="1"/>
  <c r="AG21" i="1" s="1"/>
  <c r="AM21" i="1" s="1"/>
  <c r="H21" i="1"/>
  <c r="N21" i="1" s="1"/>
  <c r="T21" i="1" s="1"/>
  <c r="Z21" i="1" s="1"/>
  <c r="AF21" i="1" s="1"/>
  <c r="AL21" i="1" s="1"/>
  <c r="I644" i="1" l="1"/>
  <c r="I643" i="1" s="1"/>
  <c r="O643" i="1" s="1"/>
  <c r="U643" i="1" s="1"/>
  <c r="AA643" i="1" s="1"/>
  <c r="AG643" i="1" s="1"/>
  <c r="AM643" i="1" s="1"/>
  <c r="I280" i="1"/>
  <c r="O280" i="1" s="1"/>
  <c r="U280" i="1" s="1"/>
  <c r="AA280" i="1" s="1"/>
  <c r="AG280" i="1" s="1"/>
  <c r="AM280" i="1" s="1"/>
  <c r="O281" i="1"/>
  <c r="U281" i="1" s="1"/>
  <c r="AA281" i="1" s="1"/>
  <c r="AG281" i="1" s="1"/>
  <c r="AM281" i="1" s="1"/>
  <c r="J633" i="1"/>
  <c r="P633" i="1" s="1"/>
  <c r="V633" i="1" s="1"/>
  <c r="AB633" i="1" s="1"/>
  <c r="AH633" i="1" s="1"/>
  <c r="AN633" i="1" s="1"/>
  <c r="P634" i="1"/>
  <c r="V634" i="1" s="1"/>
  <c r="AB634" i="1" s="1"/>
  <c r="AH634" i="1" s="1"/>
  <c r="AN634" i="1" s="1"/>
  <c r="J687" i="1"/>
  <c r="P687" i="1" s="1"/>
  <c r="V687" i="1" s="1"/>
  <c r="AB687" i="1" s="1"/>
  <c r="AH687" i="1" s="1"/>
  <c r="AN687" i="1" s="1"/>
  <c r="P688" i="1"/>
  <c r="V688" i="1" s="1"/>
  <c r="AB688" i="1" s="1"/>
  <c r="AH688" i="1" s="1"/>
  <c r="AN688" i="1" s="1"/>
  <c r="I633" i="1"/>
  <c r="O633" i="1" s="1"/>
  <c r="U633" i="1" s="1"/>
  <c r="AA633" i="1" s="1"/>
  <c r="AG633" i="1" s="1"/>
  <c r="AM633" i="1" s="1"/>
  <c r="O634" i="1"/>
  <c r="U634" i="1" s="1"/>
  <c r="AA634" i="1" s="1"/>
  <c r="AG634" i="1" s="1"/>
  <c r="AM634" i="1" s="1"/>
  <c r="H644" i="1"/>
  <c r="N645" i="1"/>
  <c r="T645" i="1" s="1"/>
  <c r="Z645" i="1" s="1"/>
  <c r="AF645" i="1" s="1"/>
  <c r="AL645" i="1" s="1"/>
  <c r="H684" i="1"/>
  <c r="N684" i="1" s="1"/>
  <c r="T684" i="1" s="1"/>
  <c r="Z684" i="1" s="1"/>
  <c r="AF684" i="1" s="1"/>
  <c r="AL684" i="1" s="1"/>
  <c r="N685" i="1"/>
  <c r="T685" i="1" s="1"/>
  <c r="Z685" i="1" s="1"/>
  <c r="AF685" i="1" s="1"/>
  <c r="AL685" i="1" s="1"/>
  <c r="H737" i="1"/>
  <c r="N737" i="1" s="1"/>
  <c r="T737" i="1" s="1"/>
  <c r="Z737" i="1" s="1"/>
  <c r="AF737" i="1" s="1"/>
  <c r="AL737" i="1" s="1"/>
  <c r="N738" i="1"/>
  <c r="T738" i="1" s="1"/>
  <c r="Z738" i="1" s="1"/>
  <c r="AF738" i="1" s="1"/>
  <c r="AL738" i="1" s="1"/>
  <c r="I711" i="1"/>
  <c r="O711" i="1" s="1"/>
  <c r="U711" i="1" s="1"/>
  <c r="AA711" i="1" s="1"/>
  <c r="AG711" i="1" s="1"/>
  <c r="AM711" i="1" s="1"/>
  <c r="O714" i="1"/>
  <c r="U714" i="1" s="1"/>
  <c r="AA714" i="1" s="1"/>
  <c r="AG714" i="1" s="1"/>
  <c r="AM714" i="1" s="1"/>
  <c r="H280" i="1"/>
  <c r="N280" i="1" s="1"/>
  <c r="T280" i="1" s="1"/>
  <c r="Z280" i="1" s="1"/>
  <c r="AF280" i="1" s="1"/>
  <c r="AL280" i="1" s="1"/>
  <c r="N281" i="1"/>
  <c r="T281" i="1" s="1"/>
  <c r="Z281" i="1" s="1"/>
  <c r="AF281" i="1" s="1"/>
  <c r="AL281" i="1" s="1"/>
  <c r="H325" i="1"/>
  <c r="N325" i="1" s="1"/>
  <c r="T325" i="1" s="1"/>
  <c r="Z325" i="1" s="1"/>
  <c r="AF325" i="1" s="1"/>
  <c r="AL325" i="1" s="1"/>
  <c r="N326" i="1"/>
  <c r="T326" i="1" s="1"/>
  <c r="Z326" i="1" s="1"/>
  <c r="AF326" i="1" s="1"/>
  <c r="AL326" i="1" s="1"/>
  <c r="H403" i="1"/>
  <c r="N403" i="1" s="1"/>
  <c r="T403" i="1" s="1"/>
  <c r="Z403" i="1" s="1"/>
  <c r="AF403" i="1" s="1"/>
  <c r="AL403" i="1" s="1"/>
  <c r="N404" i="1"/>
  <c r="T404" i="1" s="1"/>
  <c r="Z404" i="1" s="1"/>
  <c r="AF404" i="1" s="1"/>
  <c r="AL404" i="1" s="1"/>
  <c r="H636" i="1"/>
  <c r="N636" i="1" s="1"/>
  <c r="T636" i="1" s="1"/>
  <c r="Z636" i="1" s="1"/>
  <c r="AF636" i="1" s="1"/>
  <c r="AL636" i="1" s="1"/>
  <c r="N637" i="1"/>
  <c r="T637" i="1" s="1"/>
  <c r="Z637" i="1" s="1"/>
  <c r="AF637" i="1" s="1"/>
  <c r="AL637" i="1" s="1"/>
  <c r="J644" i="1"/>
  <c r="P645" i="1"/>
  <c r="V645" i="1" s="1"/>
  <c r="AB645" i="1" s="1"/>
  <c r="AH645" i="1" s="1"/>
  <c r="AN645" i="1" s="1"/>
  <c r="J684" i="1"/>
  <c r="P684" i="1" s="1"/>
  <c r="V684" i="1" s="1"/>
  <c r="AB684" i="1" s="1"/>
  <c r="AH684" i="1" s="1"/>
  <c r="AN684" i="1" s="1"/>
  <c r="P685" i="1"/>
  <c r="V685" i="1" s="1"/>
  <c r="AB685" i="1" s="1"/>
  <c r="AH685" i="1" s="1"/>
  <c r="AN685" i="1" s="1"/>
  <c r="H711" i="1"/>
  <c r="N711" i="1" s="1"/>
  <c r="T711" i="1" s="1"/>
  <c r="Z711" i="1" s="1"/>
  <c r="AF711" i="1" s="1"/>
  <c r="AL711" i="1" s="1"/>
  <c r="N714" i="1"/>
  <c r="T714" i="1" s="1"/>
  <c r="Z714" i="1" s="1"/>
  <c r="AF714" i="1" s="1"/>
  <c r="AL714" i="1" s="1"/>
  <c r="J737" i="1"/>
  <c r="P737" i="1" s="1"/>
  <c r="V737" i="1" s="1"/>
  <c r="AB737" i="1" s="1"/>
  <c r="AH737" i="1" s="1"/>
  <c r="AN737" i="1" s="1"/>
  <c r="P738" i="1"/>
  <c r="V738" i="1" s="1"/>
  <c r="AB738" i="1" s="1"/>
  <c r="AH738" i="1" s="1"/>
  <c r="AN738" i="1" s="1"/>
  <c r="J325" i="1"/>
  <c r="P325" i="1" s="1"/>
  <c r="V325" i="1" s="1"/>
  <c r="AB325" i="1" s="1"/>
  <c r="AH325" i="1" s="1"/>
  <c r="AN325" i="1" s="1"/>
  <c r="P326" i="1"/>
  <c r="V326" i="1" s="1"/>
  <c r="AB326" i="1" s="1"/>
  <c r="AH326" i="1" s="1"/>
  <c r="AN326" i="1" s="1"/>
  <c r="I636" i="1"/>
  <c r="O636" i="1" s="1"/>
  <c r="U636" i="1" s="1"/>
  <c r="AA636" i="1" s="1"/>
  <c r="AG636" i="1" s="1"/>
  <c r="AM636" i="1" s="1"/>
  <c r="O637" i="1"/>
  <c r="U637" i="1" s="1"/>
  <c r="AA637" i="1" s="1"/>
  <c r="AG637" i="1" s="1"/>
  <c r="AM637" i="1" s="1"/>
  <c r="J280" i="1"/>
  <c r="P280" i="1" s="1"/>
  <c r="V280" i="1" s="1"/>
  <c r="AB280" i="1" s="1"/>
  <c r="AH280" i="1" s="1"/>
  <c r="AN280" i="1" s="1"/>
  <c r="P281" i="1"/>
  <c r="V281" i="1" s="1"/>
  <c r="AB281" i="1" s="1"/>
  <c r="AH281" i="1" s="1"/>
  <c r="AN281" i="1" s="1"/>
  <c r="I325" i="1"/>
  <c r="O325" i="1" s="1"/>
  <c r="U325" i="1" s="1"/>
  <c r="AA325" i="1" s="1"/>
  <c r="AG325" i="1" s="1"/>
  <c r="AM325" i="1" s="1"/>
  <c r="O326" i="1"/>
  <c r="U326" i="1" s="1"/>
  <c r="AA326" i="1" s="1"/>
  <c r="AG326" i="1" s="1"/>
  <c r="AM326" i="1" s="1"/>
  <c r="H633" i="1"/>
  <c r="N633" i="1" s="1"/>
  <c r="T633" i="1" s="1"/>
  <c r="Z633" i="1" s="1"/>
  <c r="AF633" i="1" s="1"/>
  <c r="AL633" i="1" s="1"/>
  <c r="N634" i="1"/>
  <c r="T634" i="1" s="1"/>
  <c r="Z634" i="1" s="1"/>
  <c r="AF634" i="1" s="1"/>
  <c r="AL634" i="1" s="1"/>
  <c r="J636" i="1"/>
  <c r="P636" i="1" s="1"/>
  <c r="V636" i="1" s="1"/>
  <c r="AB636" i="1" s="1"/>
  <c r="AH636" i="1" s="1"/>
  <c r="AN636" i="1" s="1"/>
  <c r="P637" i="1"/>
  <c r="V637" i="1" s="1"/>
  <c r="AB637" i="1" s="1"/>
  <c r="AH637" i="1" s="1"/>
  <c r="AN637" i="1" s="1"/>
  <c r="I684" i="1"/>
  <c r="O684" i="1" s="1"/>
  <c r="U684" i="1" s="1"/>
  <c r="AA684" i="1" s="1"/>
  <c r="AG684" i="1" s="1"/>
  <c r="AM684" i="1" s="1"/>
  <c r="O685" i="1"/>
  <c r="U685" i="1" s="1"/>
  <c r="AA685" i="1" s="1"/>
  <c r="AG685" i="1" s="1"/>
  <c r="AM685" i="1" s="1"/>
  <c r="J711" i="1"/>
  <c r="P711" i="1" s="1"/>
  <c r="V711" i="1" s="1"/>
  <c r="AB711" i="1" s="1"/>
  <c r="AH711" i="1" s="1"/>
  <c r="AN711" i="1" s="1"/>
  <c r="P714" i="1"/>
  <c r="V714" i="1" s="1"/>
  <c r="AB714" i="1" s="1"/>
  <c r="AH714" i="1" s="1"/>
  <c r="AN714" i="1" s="1"/>
  <c r="I737" i="1"/>
  <c r="O737" i="1" s="1"/>
  <c r="U737" i="1" s="1"/>
  <c r="AA737" i="1" s="1"/>
  <c r="AG737" i="1" s="1"/>
  <c r="AM737" i="1" s="1"/>
  <c r="O738" i="1"/>
  <c r="U738" i="1" s="1"/>
  <c r="AA738" i="1" s="1"/>
  <c r="AG738" i="1" s="1"/>
  <c r="AM738" i="1" s="1"/>
  <c r="I687" i="1"/>
  <c r="H687" i="1"/>
  <c r="H423" i="1"/>
  <c r="H416" i="1"/>
  <c r="J818" i="1"/>
  <c r="P818" i="1" s="1"/>
  <c r="V818" i="1" s="1"/>
  <c r="AB818" i="1" s="1"/>
  <c r="AH818" i="1" s="1"/>
  <c r="AN818" i="1" s="1"/>
  <c r="I818" i="1"/>
  <c r="O818" i="1" s="1"/>
  <c r="U818" i="1" s="1"/>
  <c r="AA818" i="1" s="1"/>
  <c r="AG818" i="1" s="1"/>
  <c r="AM818" i="1" s="1"/>
  <c r="H818" i="1"/>
  <c r="N818" i="1" s="1"/>
  <c r="T818" i="1" s="1"/>
  <c r="Z818" i="1" s="1"/>
  <c r="AF818" i="1" s="1"/>
  <c r="AL818" i="1" s="1"/>
  <c r="J813" i="1"/>
  <c r="P813" i="1" s="1"/>
  <c r="V813" i="1" s="1"/>
  <c r="AB813" i="1" s="1"/>
  <c r="AH813" i="1" s="1"/>
  <c r="AN813" i="1" s="1"/>
  <c r="I813" i="1"/>
  <c r="O813" i="1" s="1"/>
  <c r="U813" i="1" s="1"/>
  <c r="AA813" i="1" s="1"/>
  <c r="AG813" i="1" s="1"/>
  <c r="AM813" i="1" s="1"/>
  <c r="H813" i="1"/>
  <c r="N813" i="1" s="1"/>
  <c r="T813" i="1" s="1"/>
  <c r="Z813" i="1" s="1"/>
  <c r="AF813" i="1" s="1"/>
  <c r="AL813" i="1" s="1"/>
  <c r="I788" i="1"/>
  <c r="O788" i="1" s="1"/>
  <c r="U788" i="1" s="1"/>
  <c r="AA788" i="1" s="1"/>
  <c r="AG788" i="1" s="1"/>
  <c r="AM788" i="1" s="1"/>
  <c r="J788" i="1"/>
  <c r="P788" i="1" s="1"/>
  <c r="V788" i="1" s="1"/>
  <c r="AB788" i="1" s="1"/>
  <c r="AH788" i="1" s="1"/>
  <c r="AN788" i="1" s="1"/>
  <c r="H788" i="1"/>
  <c r="N788" i="1" s="1"/>
  <c r="T788" i="1" s="1"/>
  <c r="Z788" i="1" s="1"/>
  <c r="AF788" i="1" s="1"/>
  <c r="AL788" i="1" s="1"/>
  <c r="I786" i="1"/>
  <c r="O786" i="1" s="1"/>
  <c r="U786" i="1" s="1"/>
  <c r="AA786" i="1" s="1"/>
  <c r="AG786" i="1" s="1"/>
  <c r="AM786" i="1" s="1"/>
  <c r="J786" i="1"/>
  <c r="P786" i="1" s="1"/>
  <c r="V786" i="1" s="1"/>
  <c r="AB786" i="1" s="1"/>
  <c r="AH786" i="1" s="1"/>
  <c r="AN786" i="1" s="1"/>
  <c r="H786" i="1"/>
  <c r="N786" i="1" s="1"/>
  <c r="T786" i="1" s="1"/>
  <c r="Z786" i="1" s="1"/>
  <c r="AF786" i="1" s="1"/>
  <c r="AL786" i="1" s="1"/>
  <c r="I764" i="1"/>
  <c r="O764" i="1" s="1"/>
  <c r="U764" i="1" s="1"/>
  <c r="AA764" i="1" s="1"/>
  <c r="AG764" i="1" s="1"/>
  <c r="AM764" i="1" s="1"/>
  <c r="J764" i="1"/>
  <c r="P764" i="1" s="1"/>
  <c r="V764" i="1" s="1"/>
  <c r="AB764" i="1" s="1"/>
  <c r="AH764" i="1" s="1"/>
  <c r="AN764" i="1" s="1"/>
  <c r="H764" i="1"/>
  <c r="N764" i="1" s="1"/>
  <c r="T764" i="1" s="1"/>
  <c r="Z764" i="1" s="1"/>
  <c r="AF764" i="1" s="1"/>
  <c r="AL764" i="1" s="1"/>
  <c r="I760" i="1"/>
  <c r="O760" i="1" s="1"/>
  <c r="U760" i="1" s="1"/>
  <c r="AA760" i="1" s="1"/>
  <c r="AG760" i="1" s="1"/>
  <c r="AM760" i="1" s="1"/>
  <c r="J760" i="1"/>
  <c r="P760" i="1" s="1"/>
  <c r="V760" i="1" s="1"/>
  <c r="AB760" i="1" s="1"/>
  <c r="AH760" i="1" s="1"/>
  <c r="AN760" i="1" s="1"/>
  <c r="H760" i="1"/>
  <c r="N760" i="1" s="1"/>
  <c r="T760" i="1" s="1"/>
  <c r="Z760" i="1" s="1"/>
  <c r="AF760" i="1" s="1"/>
  <c r="AL760" i="1" s="1"/>
  <c r="I718" i="1"/>
  <c r="O718" i="1" s="1"/>
  <c r="U718" i="1" s="1"/>
  <c r="AA718" i="1" s="1"/>
  <c r="AG718" i="1" s="1"/>
  <c r="AM718" i="1" s="1"/>
  <c r="J718" i="1"/>
  <c r="P718" i="1" s="1"/>
  <c r="V718" i="1" s="1"/>
  <c r="AB718" i="1" s="1"/>
  <c r="AH718" i="1" s="1"/>
  <c r="AN718" i="1" s="1"/>
  <c r="H718" i="1"/>
  <c r="N718" i="1" s="1"/>
  <c r="T718" i="1" s="1"/>
  <c r="Z718" i="1" s="1"/>
  <c r="AF718" i="1" s="1"/>
  <c r="AL718" i="1" s="1"/>
  <c r="H720" i="1"/>
  <c r="N720" i="1" s="1"/>
  <c r="T720" i="1" s="1"/>
  <c r="Z720" i="1" s="1"/>
  <c r="AF720" i="1" s="1"/>
  <c r="AL720" i="1" s="1"/>
  <c r="I720" i="1"/>
  <c r="O720" i="1" s="1"/>
  <c r="U720" i="1" s="1"/>
  <c r="AA720" i="1" s="1"/>
  <c r="AG720" i="1" s="1"/>
  <c r="AM720" i="1" s="1"/>
  <c r="J720" i="1"/>
  <c r="I620" i="1"/>
  <c r="J620" i="1"/>
  <c r="H620" i="1"/>
  <c r="I609" i="1"/>
  <c r="J609" i="1"/>
  <c r="H609" i="1"/>
  <c r="I587" i="1"/>
  <c r="J587" i="1"/>
  <c r="H587" i="1"/>
  <c r="I559" i="1"/>
  <c r="J559" i="1"/>
  <c r="H559" i="1"/>
  <c r="I573" i="1"/>
  <c r="J573" i="1"/>
  <c r="H573" i="1"/>
  <c r="J553" i="1"/>
  <c r="I553" i="1"/>
  <c r="H553" i="1"/>
  <c r="I550" i="1"/>
  <c r="J550" i="1"/>
  <c r="H550" i="1"/>
  <c r="I542" i="1"/>
  <c r="J542" i="1"/>
  <c r="H542" i="1"/>
  <c r="I534" i="1"/>
  <c r="O534" i="1" s="1"/>
  <c r="U534" i="1" s="1"/>
  <c r="AA534" i="1" s="1"/>
  <c r="AG534" i="1" s="1"/>
  <c r="AM534" i="1" s="1"/>
  <c r="J534" i="1"/>
  <c r="P534" i="1" s="1"/>
  <c r="V534" i="1" s="1"/>
  <c r="AB534" i="1" s="1"/>
  <c r="AH534" i="1" s="1"/>
  <c r="AN534" i="1" s="1"/>
  <c r="H534" i="1"/>
  <c r="N534" i="1" s="1"/>
  <c r="T534" i="1" s="1"/>
  <c r="Z534" i="1" s="1"/>
  <c r="AF534" i="1" s="1"/>
  <c r="AL534" i="1" s="1"/>
  <c r="I532" i="1"/>
  <c r="O532" i="1" s="1"/>
  <c r="U532" i="1" s="1"/>
  <c r="AA532" i="1" s="1"/>
  <c r="AG532" i="1" s="1"/>
  <c r="AM532" i="1" s="1"/>
  <c r="J532" i="1"/>
  <c r="P532" i="1" s="1"/>
  <c r="V532" i="1" s="1"/>
  <c r="AB532" i="1" s="1"/>
  <c r="AH532" i="1" s="1"/>
  <c r="AN532" i="1" s="1"/>
  <c r="H532" i="1"/>
  <c r="N532" i="1" s="1"/>
  <c r="T532" i="1" s="1"/>
  <c r="Z532" i="1" s="1"/>
  <c r="AF532" i="1" s="1"/>
  <c r="AL532" i="1" s="1"/>
  <c r="I475" i="1"/>
  <c r="J475" i="1"/>
  <c r="H475" i="1"/>
  <c r="I632" i="1" l="1"/>
  <c r="O632" i="1" s="1"/>
  <c r="U632" i="1" s="1"/>
  <c r="AA632" i="1" s="1"/>
  <c r="AG632" i="1" s="1"/>
  <c r="AM632" i="1" s="1"/>
  <c r="O644" i="1"/>
  <c r="U644" i="1" s="1"/>
  <c r="AA644" i="1" s="1"/>
  <c r="AG644" i="1" s="1"/>
  <c r="AM644" i="1" s="1"/>
  <c r="N416" i="1"/>
  <c r="T416" i="1" s="1"/>
  <c r="Z416" i="1" s="1"/>
  <c r="AF416" i="1" s="1"/>
  <c r="AL416" i="1" s="1"/>
  <c r="H415" i="1"/>
  <c r="N423" i="1"/>
  <c r="T423" i="1" s="1"/>
  <c r="Z423" i="1" s="1"/>
  <c r="AF423" i="1" s="1"/>
  <c r="AL423" i="1" s="1"/>
  <c r="H422" i="1"/>
  <c r="J683" i="1"/>
  <c r="P683" i="1" s="1"/>
  <c r="V683" i="1" s="1"/>
  <c r="AB683" i="1" s="1"/>
  <c r="AH683" i="1" s="1"/>
  <c r="AN683" i="1" s="1"/>
  <c r="H632" i="1"/>
  <c r="N632" i="1" s="1"/>
  <c r="T632" i="1" s="1"/>
  <c r="Z632" i="1" s="1"/>
  <c r="AF632" i="1" s="1"/>
  <c r="AL632" i="1" s="1"/>
  <c r="J632" i="1"/>
  <c r="P632" i="1" s="1"/>
  <c r="V632" i="1" s="1"/>
  <c r="AB632" i="1" s="1"/>
  <c r="AH632" i="1" s="1"/>
  <c r="AN632" i="1" s="1"/>
  <c r="J472" i="1"/>
  <c r="P472" i="1" s="1"/>
  <c r="V472" i="1" s="1"/>
  <c r="AB472" i="1" s="1"/>
  <c r="AH472" i="1" s="1"/>
  <c r="AN472" i="1" s="1"/>
  <c r="P475" i="1"/>
  <c r="V475" i="1" s="1"/>
  <c r="AB475" i="1" s="1"/>
  <c r="AH475" i="1" s="1"/>
  <c r="AN475" i="1" s="1"/>
  <c r="H541" i="1"/>
  <c r="N541" i="1" s="1"/>
  <c r="T541" i="1" s="1"/>
  <c r="Z541" i="1" s="1"/>
  <c r="AF541" i="1" s="1"/>
  <c r="AL541" i="1" s="1"/>
  <c r="N542" i="1"/>
  <c r="T542" i="1" s="1"/>
  <c r="Z542" i="1" s="1"/>
  <c r="AF542" i="1" s="1"/>
  <c r="AL542" i="1" s="1"/>
  <c r="J549" i="1"/>
  <c r="P549" i="1" s="1"/>
  <c r="V549" i="1" s="1"/>
  <c r="AB549" i="1" s="1"/>
  <c r="AH549" i="1" s="1"/>
  <c r="AN549" i="1" s="1"/>
  <c r="P550" i="1"/>
  <c r="V550" i="1" s="1"/>
  <c r="AB550" i="1" s="1"/>
  <c r="AH550" i="1" s="1"/>
  <c r="AN550" i="1" s="1"/>
  <c r="J552" i="1"/>
  <c r="P552" i="1" s="1"/>
  <c r="V552" i="1" s="1"/>
  <c r="AB552" i="1" s="1"/>
  <c r="AH552" i="1" s="1"/>
  <c r="AN552" i="1" s="1"/>
  <c r="P553" i="1"/>
  <c r="V553" i="1" s="1"/>
  <c r="AB553" i="1" s="1"/>
  <c r="AH553" i="1" s="1"/>
  <c r="AN553" i="1" s="1"/>
  <c r="J586" i="1"/>
  <c r="P587" i="1"/>
  <c r="V587" i="1" s="1"/>
  <c r="AB587" i="1" s="1"/>
  <c r="AH587" i="1" s="1"/>
  <c r="AN587" i="1" s="1"/>
  <c r="J717" i="1"/>
  <c r="P717" i="1" s="1"/>
  <c r="V717" i="1" s="1"/>
  <c r="AB717" i="1" s="1"/>
  <c r="AH717" i="1" s="1"/>
  <c r="AN717" i="1" s="1"/>
  <c r="P720" i="1"/>
  <c r="V720" i="1" s="1"/>
  <c r="AB720" i="1" s="1"/>
  <c r="AH720" i="1" s="1"/>
  <c r="AN720" i="1" s="1"/>
  <c r="I472" i="1"/>
  <c r="O472" i="1" s="1"/>
  <c r="U472" i="1" s="1"/>
  <c r="AA472" i="1" s="1"/>
  <c r="AG472" i="1" s="1"/>
  <c r="AM472" i="1" s="1"/>
  <c r="O475" i="1"/>
  <c r="U475" i="1" s="1"/>
  <c r="AA475" i="1" s="1"/>
  <c r="AG475" i="1" s="1"/>
  <c r="AM475" i="1" s="1"/>
  <c r="J541" i="1"/>
  <c r="P541" i="1" s="1"/>
  <c r="V541" i="1" s="1"/>
  <c r="AB541" i="1" s="1"/>
  <c r="AH541" i="1" s="1"/>
  <c r="AN541" i="1" s="1"/>
  <c r="P542" i="1"/>
  <c r="V542" i="1" s="1"/>
  <c r="AB542" i="1" s="1"/>
  <c r="AH542" i="1" s="1"/>
  <c r="AN542" i="1" s="1"/>
  <c r="I549" i="1"/>
  <c r="O549" i="1" s="1"/>
  <c r="U549" i="1" s="1"/>
  <c r="AA549" i="1" s="1"/>
  <c r="AG549" i="1" s="1"/>
  <c r="AM549" i="1" s="1"/>
  <c r="O550" i="1"/>
  <c r="U550" i="1" s="1"/>
  <c r="AA550" i="1" s="1"/>
  <c r="AG550" i="1" s="1"/>
  <c r="AM550" i="1" s="1"/>
  <c r="H572" i="1"/>
  <c r="N572" i="1" s="1"/>
  <c r="T572" i="1" s="1"/>
  <c r="Z572" i="1" s="1"/>
  <c r="AF572" i="1" s="1"/>
  <c r="AL572" i="1" s="1"/>
  <c r="N573" i="1"/>
  <c r="T573" i="1" s="1"/>
  <c r="Z573" i="1" s="1"/>
  <c r="AF573" i="1" s="1"/>
  <c r="AL573" i="1" s="1"/>
  <c r="J558" i="1"/>
  <c r="P558" i="1" s="1"/>
  <c r="V558" i="1" s="1"/>
  <c r="AB558" i="1" s="1"/>
  <c r="AH558" i="1" s="1"/>
  <c r="AN558" i="1" s="1"/>
  <c r="P559" i="1"/>
  <c r="V559" i="1" s="1"/>
  <c r="AB559" i="1" s="1"/>
  <c r="AH559" i="1" s="1"/>
  <c r="AN559" i="1" s="1"/>
  <c r="I586" i="1"/>
  <c r="O587" i="1"/>
  <c r="U587" i="1" s="1"/>
  <c r="AA587" i="1" s="1"/>
  <c r="AG587" i="1" s="1"/>
  <c r="AM587" i="1" s="1"/>
  <c r="H619" i="1"/>
  <c r="N619" i="1" s="1"/>
  <c r="T619" i="1" s="1"/>
  <c r="Z619" i="1" s="1"/>
  <c r="AF619" i="1" s="1"/>
  <c r="AL619" i="1" s="1"/>
  <c r="N620" i="1"/>
  <c r="T620" i="1" s="1"/>
  <c r="Z620" i="1" s="1"/>
  <c r="AF620" i="1" s="1"/>
  <c r="AL620" i="1" s="1"/>
  <c r="J643" i="1"/>
  <c r="P643" i="1" s="1"/>
  <c r="V643" i="1" s="1"/>
  <c r="AB643" i="1" s="1"/>
  <c r="AH643" i="1" s="1"/>
  <c r="AN643" i="1" s="1"/>
  <c r="P644" i="1"/>
  <c r="V644" i="1" s="1"/>
  <c r="AB644" i="1" s="1"/>
  <c r="AH644" i="1" s="1"/>
  <c r="AN644" i="1" s="1"/>
  <c r="H643" i="1"/>
  <c r="N643" i="1" s="1"/>
  <c r="T643" i="1" s="1"/>
  <c r="Z643" i="1" s="1"/>
  <c r="AF643" i="1" s="1"/>
  <c r="AL643" i="1" s="1"/>
  <c r="N644" i="1"/>
  <c r="T644" i="1" s="1"/>
  <c r="Z644" i="1" s="1"/>
  <c r="AF644" i="1" s="1"/>
  <c r="AL644" i="1" s="1"/>
  <c r="H558" i="1"/>
  <c r="N558" i="1" s="1"/>
  <c r="T558" i="1" s="1"/>
  <c r="Z558" i="1" s="1"/>
  <c r="AF558" i="1" s="1"/>
  <c r="AL558" i="1" s="1"/>
  <c r="N559" i="1"/>
  <c r="T559" i="1" s="1"/>
  <c r="Z559" i="1" s="1"/>
  <c r="AF559" i="1" s="1"/>
  <c r="AL559" i="1" s="1"/>
  <c r="I608" i="1"/>
  <c r="O608" i="1" s="1"/>
  <c r="U608" i="1" s="1"/>
  <c r="AA608" i="1" s="1"/>
  <c r="AG608" i="1" s="1"/>
  <c r="AM608" i="1" s="1"/>
  <c r="O609" i="1"/>
  <c r="U609" i="1" s="1"/>
  <c r="AA609" i="1" s="1"/>
  <c r="AG609" i="1" s="1"/>
  <c r="AM609" i="1" s="1"/>
  <c r="I541" i="1"/>
  <c r="O541" i="1" s="1"/>
  <c r="U541" i="1" s="1"/>
  <c r="AA541" i="1" s="1"/>
  <c r="AG541" i="1" s="1"/>
  <c r="AM541" i="1" s="1"/>
  <c r="O542" i="1"/>
  <c r="U542" i="1" s="1"/>
  <c r="AA542" i="1" s="1"/>
  <c r="AG542" i="1" s="1"/>
  <c r="AM542" i="1" s="1"/>
  <c r="H552" i="1"/>
  <c r="N552" i="1" s="1"/>
  <c r="T552" i="1" s="1"/>
  <c r="Z552" i="1" s="1"/>
  <c r="AF552" i="1" s="1"/>
  <c r="AL552" i="1" s="1"/>
  <c r="N553" i="1"/>
  <c r="T553" i="1" s="1"/>
  <c r="Z553" i="1" s="1"/>
  <c r="AF553" i="1" s="1"/>
  <c r="AL553" i="1" s="1"/>
  <c r="J572" i="1"/>
  <c r="P572" i="1" s="1"/>
  <c r="V572" i="1" s="1"/>
  <c r="AB572" i="1" s="1"/>
  <c r="AH572" i="1" s="1"/>
  <c r="AN572" i="1" s="1"/>
  <c r="P573" i="1"/>
  <c r="V573" i="1" s="1"/>
  <c r="AB573" i="1" s="1"/>
  <c r="AH573" i="1" s="1"/>
  <c r="AN573" i="1" s="1"/>
  <c r="I558" i="1"/>
  <c r="O558" i="1" s="1"/>
  <c r="U558" i="1" s="1"/>
  <c r="AA558" i="1" s="1"/>
  <c r="AG558" i="1" s="1"/>
  <c r="AM558" i="1" s="1"/>
  <c r="O559" i="1"/>
  <c r="U559" i="1" s="1"/>
  <c r="AA559" i="1" s="1"/>
  <c r="AG559" i="1" s="1"/>
  <c r="AM559" i="1" s="1"/>
  <c r="H608" i="1"/>
  <c r="N608" i="1" s="1"/>
  <c r="T608" i="1" s="1"/>
  <c r="Z608" i="1" s="1"/>
  <c r="AF608" i="1" s="1"/>
  <c r="AL608" i="1" s="1"/>
  <c r="N609" i="1"/>
  <c r="T609" i="1" s="1"/>
  <c r="Z609" i="1" s="1"/>
  <c r="AF609" i="1" s="1"/>
  <c r="AL609" i="1" s="1"/>
  <c r="J619" i="1"/>
  <c r="P619" i="1" s="1"/>
  <c r="V619" i="1" s="1"/>
  <c r="AB619" i="1" s="1"/>
  <c r="AH619" i="1" s="1"/>
  <c r="AN619" i="1" s="1"/>
  <c r="P620" i="1"/>
  <c r="V620" i="1" s="1"/>
  <c r="AB620" i="1" s="1"/>
  <c r="AH620" i="1" s="1"/>
  <c r="AN620" i="1" s="1"/>
  <c r="H683" i="1"/>
  <c r="N683" i="1" s="1"/>
  <c r="T683" i="1" s="1"/>
  <c r="Z683" i="1" s="1"/>
  <c r="AF683" i="1" s="1"/>
  <c r="AL683" i="1" s="1"/>
  <c r="N687" i="1"/>
  <c r="T687" i="1" s="1"/>
  <c r="Z687" i="1" s="1"/>
  <c r="AF687" i="1" s="1"/>
  <c r="AL687" i="1" s="1"/>
  <c r="H472" i="1"/>
  <c r="N472" i="1" s="1"/>
  <c r="T472" i="1" s="1"/>
  <c r="Z472" i="1" s="1"/>
  <c r="AF472" i="1" s="1"/>
  <c r="AL472" i="1" s="1"/>
  <c r="N475" i="1"/>
  <c r="T475" i="1" s="1"/>
  <c r="Z475" i="1" s="1"/>
  <c r="AF475" i="1" s="1"/>
  <c r="AL475" i="1" s="1"/>
  <c r="H549" i="1"/>
  <c r="N549" i="1" s="1"/>
  <c r="T549" i="1" s="1"/>
  <c r="Z549" i="1" s="1"/>
  <c r="AF549" i="1" s="1"/>
  <c r="AL549" i="1" s="1"/>
  <c r="N550" i="1"/>
  <c r="T550" i="1" s="1"/>
  <c r="Z550" i="1" s="1"/>
  <c r="AF550" i="1" s="1"/>
  <c r="AL550" i="1" s="1"/>
  <c r="I552" i="1"/>
  <c r="O552" i="1" s="1"/>
  <c r="U552" i="1" s="1"/>
  <c r="AA552" i="1" s="1"/>
  <c r="AG552" i="1" s="1"/>
  <c r="AM552" i="1" s="1"/>
  <c r="O553" i="1"/>
  <c r="U553" i="1" s="1"/>
  <c r="AA553" i="1" s="1"/>
  <c r="AG553" i="1" s="1"/>
  <c r="AM553" i="1" s="1"/>
  <c r="I572" i="1"/>
  <c r="O572" i="1" s="1"/>
  <c r="U572" i="1" s="1"/>
  <c r="AA572" i="1" s="1"/>
  <c r="AG572" i="1" s="1"/>
  <c r="AM572" i="1" s="1"/>
  <c r="O573" i="1"/>
  <c r="U573" i="1" s="1"/>
  <c r="AA573" i="1" s="1"/>
  <c r="AG573" i="1" s="1"/>
  <c r="AM573" i="1" s="1"/>
  <c r="H586" i="1"/>
  <c r="N587" i="1"/>
  <c r="T587" i="1" s="1"/>
  <c r="Z587" i="1" s="1"/>
  <c r="AF587" i="1" s="1"/>
  <c r="AL587" i="1" s="1"/>
  <c r="J608" i="1"/>
  <c r="P608" i="1" s="1"/>
  <c r="V608" i="1" s="1"/>
  <c r="AB608" i="1" s="1"/>
  <c r="AH608" i="1" s="1"/>
  <c r="AN608" i="1" s="1"/>
  <c r="P609" i="1"/>
  <c r="V609" i="1" s="1"/>
  <c r="AB609" i="1" s="1"/>
  <c r="AH609" i="1" s="1"/>
  <c r="AN609" i="1" s="1"/>
  <c r="I619" i="1"/>
  <c r="O619" i="1" s="1"/>
  <c r="U619" i="1" s="1"/>
  <c r="AA619" i="1" s="1"/>
  <c r="AG619" i="1" s="1"/>
  <c r="AM619" i="1" s="1"/>
  <c r="O620" i="1"/>
  <c r="U620" i="1" s="1"/>
  <c r="AA620" i="1" s="1"/>
  <c r="AG620" i="1" s="1"/>
  <c r="AM620" i="1" s="1"/>
  <c r="I683" i="1"/>
  <c r="O683" i="1" s="1"/>
  <c r="U683" i="1" s="1"/>
  <c r="AA683" i="1" s="1"/>
  <c r="AG683" i="1" s="1"/>
  <c r="AM683" i="1" s="1"/>
  <c r="O687" i="1"/>
  <c r="U687" i="1" s="1"/>
  <c r="AA687" i="1" s="1"/>
  <c r="AG687" i="1" s="1"/>
  <c r="AM687" i="1" s="1"/>
  <c r="I717" i="1"/>
  <c r="O717" i="1" s="1"/>
  <c r="U717" i="1" s="1"/>
  <c r="AA717" i="1" s="1"/>
  <c r="AG717" i="1" s="1"/>
  <c r="AM717" i="1" s="1"/>
  <c r="H785" i="1"/>
  <c r="N785" i="1" s="1"/>
  <c r="T785" i="1" s="1"/>
  <c r="Z785" i="1" s="1"/>
  <c r="AF785" i="1" s="1"/>
  <c r="AL785" i="1" s="1"/>
  <c r="J785" i="1"/>
  <c r="P785" i="1" s="1"/>
  <c r="V785" i="1" s="1"/>
  <c r="AB785" i="1" s="1"/>
  <c r="AH785" i="1" s="1"/>
  <c r="AN785" i="1" s="1"/>
  <c r="I785" i="1"/>
  <c r="O785" i="1" s="1"/>
  <c r="U785" i="1" s="1"/>
  <c r="AA785" i="1" s="1"/>
  <c r="AG785" i="1" s="1"/>
  <c r="AM785" i="1" s="1"/>
  <c r="I531" i="1"/>
  <c r="O531" i="1" s="1"/>
  <c r="U531" i="1" s="1"/>
  <c r="AA531" i="1" s="1"/>
  <c r="AG531" i="1" s="1"/>
  <c r="AM531" i="1" s="1"/>
  <c r="H717" i="1"/>
  <c r="N717" i="1" s="1"/>
  <c r="T717" i="1" s="1"/>
  <c r="Z717" i="1" s="1"/>
  <c r="AF717" i="1" s="1"/>
  <c r="AL717" i="1" s="1"/>
  <c r="H531" i="1"/>
  <c r="N531" i="1" s="1"/>
  <c r="T531" i="1" s="1"/>
  <c r="Z531" i="1" s="1"/>
  <c r="AF531" i="1" s="1"/>
  <c r="AL531" i="1" s="1"/>
  <c r="J531" i="1"/>
  <c r="P531" i="1" s="1"/>
  <c r="V531" i="1" s="1"/>
  <c r="AB531" i="1" s="1"/>
  <c r="AH531" i="1" s="1"/>
  <c r="AN531" i="1" s="1"/>
  <c r="I470" i="1"/>
  <c r="J470" i="1"/>
  <c r="H470" i="1"/>
  <c r="I467" i="1"/>
  <c r="J467" i="1"/>
  <c r="H467" i="1"/>
  <c r="I464" i="1"/>
  <c r="J464" i="1"/>
  <c r="H464" i="1"/>
  <c r="I453" i="1"/>
  <c r="O453" i="1" s="1"/>
  <c r="U453" i="1" s="1"/>
  <c r="AA453" i="1" s="1"/>
  <c r="AG453" i="1" s="1"/>
  <c r="AM453" i="1" s="1"/>
  <c r="J453" i="1"/>
  <c r="P453" i="1" s="1"/>
  <c r="V453" i="1" s="1"/>
  <c r="AB453" i="1" s="1"/>
  <c r="AH453" i="1" s="1"/>
  <c r="AN453" i="1" s="1"/>
  <c r="H453" i="1"/>
  <c r="N453" i="1" s="1"/>
  <c r="T453" i="1" s="1"/>
  <c r="Z453" i="1" s="1"/>
  <c r="AF453" i="1" s="1"/>
  <c r="AL453" i="1" s="1"/>
  <c r="I444" i="1"/>
  <c r="J444" i="1"/>
  <c r="H444" i="1"/>
  <c r="I378" i="1"/>
  <c r="J378" i="1"/>
  <c r="H378" i="1"/>
  <c r="I345" i="1"/>
  <c r="O345" i="1" s="1"/>
  <c r="U345" i="1" s="1"/>
  <c r="AA345" i="1" s="1"/>
  <c r="AG345" i="1" s="1"/>
  <c r="AM345" i="1" s="1"/>
  <c r="J345" i="1"/>
  <c r="P345" i="1" s="1"/>
  <c r="V345" i="1" s="1"/>
  <c r="AB345" i="1" s="1"/>
  <c r="AH345" i="1" s="1"/>
  <c r="AN345" i="1" s="1"/>
  <c r="H345" i="1"/>
  <c r="N345" i="1" s="1"/>
  <c r="T345" i="1" s="1"/>
  <c r="Z345" i="1" s="1"/>
  <c r="AF345" i="1" s="1"/>
  <c r="AL345" i="1" s="1"/>
  <c r="I355" i="1"/>
  <c r="O355" i="1" s="1"/>
  <c r="U355" i="1" s="1"/>
  <c r="AA355" i="1" s="1"/>
  <c r="AG355" i="1" s="1"/>
  <c r="AM355" i="1" s="1"/>
  <c r="J355" i="1"/>
  <c r="P355" i="1" s="1"/>
  <c r="V355" i="1" s="1"/>
  <c r="AB355" i="1" s="1"/>
  <c r="AH355" i="1" s="1"/>
  <c r="AN355" i="1" s="1"/>
  <c r="H355" i="1"/>
  <c r="N355" i="1" s="1"/>
  <c r="T355" i="1" s="1"/>
  <c r="Z355" i="1" s="1"/>
  <c r="AF355" i="1" s="1"/>
  <c r="AL355" i="1" s="1"/>
  <c r="I240" i="1"/>
  <c r="J240" i="1"/>
  <c r="H240" i="1"/>
  <c r="I212" i="1"/>
  <c r="J212" i="1"/>
  <c r="H212" i="1"/>
  <c r="I211" i="1" l="1"/>
  <c r="O211" i="1" s="1"/>
  <c r="U211" i="1" s="1"/>
  <c r="AA211" i="1" s="1"/>
  <c r="AG211" i="1" s="1"/>
  <c r="AM211" i="1" s="1"/>
  <c r="O212" i="1"/>
  <c r="U212" i="1" s="1"/>
  <c r="AA212" i="1" s="1"/>
  <c r="AG212" i="1" s="1"/>
  <c r="AM212" i="1" s="1"/>
  <c r="I377" i="1"/>
  <c r="O377" i="1" s="1"/>
  <c r="U377" i="1" s="1"/>
  <c r="AA377" i="1" s="1"/>
  <c r="AG377" i="1" s="1"/>
  <c r="AM377" i="1" s="1"/>
  <c r="O378" i="1"/>
  <c r="U378" i="1" s="1"/>
  <c r="AA378" i="1" s="1"/>
  <c r="AG378" i="1" s="1"/>
  <c r="AM378" i="1" s="1"/>
  <c r="J463" i="1"/>
  <c r="P463" i="1" s="1"/>
  <c r="V463" i="1" s="1"/>
  <c r="AB463" i="1" s="1"/>
  <c r="AH463" i="1" s="1"/>
  <c r="AN463" i="1" s="1"/>
  <c r="P464" i="1"/>
  <c r="V464" i="1" s="1"/>
  <c r="AB464" i="1" s="1"/>
  <c r="AH464" i="1" s="1"/>
  <c r="AN464" i="1" s="1"/>
  <c r="I466" i="1"/>
  <c r="O466" i="1" s="1"/>
  <c r="U466" i="1" s="1"/>
  <c r="AA466" i="1" s="1"/>
  <c r="AG466" i="1" s="1"/>
  <c r="AM466" i="1" s="1"/>
  <c r="O467" i="1"/>
  <c r="U467" i="1" s="1"/>
  <c r="AA467" i="1" s="1"/>
  <c r="AG467" i="1" s="1"/>
  <c r="AM467" i="1" s="1"/>
  <c r="H239" i="1"/>
  <c r="N239" i="1" s="1"/>
  <c r="T239" i="1" s="1"/>
  <c r="Z239" i="1" s="1"/>
  <c r="AF239" i="1" s="1"/>
  <c r="AL239" i="1" s="1"/>
  <c r="N240" i="1"/>
  <c r="T240" i="1" s="1"/>
  <c r="Z240" i="1" s="1"/>
  <c r="AF240" i="1" s="1"/>
  <c r="AL240" i="1" s="1"/>
  <c r="H443" i="1"/>
  <c r="N443" i="1" s="1"/>
  <c r="T443" i="1" s="1"/>
  <c r="Z443" i="1" s="1"/>
  <c r="AF443" i="1" s="1"/>
  <c r="AL443" i="1" s="1"/>
  <c r="N444" i="1"/>
  <c r="T444" i="1" s="1"/>
  <c r="Z444" i="1" s="1"/>
  <c r="AF444" i="1" s="1"/>
  <c r="AL444" i="1" s="1"/>
  <c r="I463" i="1"/>
  <c r="O463" i="1" s="1"/>
  <c r="U463" i="1" s="1"/>
  <c r="AA463" i="1" s="1"/>
  <c r="AG463" i="1" s="1"/>
  <c r="AM463" i="1" s="1"/>
  <c r="O464" i="1"/>
  <c r="U464" i="1" s="1"/>
  <c r="AA464" i="1" s="1"/>
  <c r="AG464" i="1" s="1"/>
  <c r="AM464" i="1" s="1"/>
  <c r="H469" i="1"/>
  <c r="N469" i="1" s="1"/>
  <c r="T469" i="1" s="1"/>
  <c r="Z469" i="1" s="1"/>
  <c r="AF469" i="1" s="1"/>
  <c r="AL469" i="1" s="1"/>
  <c r="N470" i="1"/>
  <c r="T470" i="1" s="1"/>
  <c r="Z470" i="1" s="1"/>
  <c r="AF470" i="1" s="1"/>
  <c r="AL470" i="1" s="1"/>
  <c r="I585" i="1"/>
  <c r="O585" i="1" s="1"/>
  <c r="U585" i="1" s="1"/>
  <c r="AA585" i="1" s="1"/>
  <c r="AG585" i="1" s="1"/>
  <c r="AM585" i="1" s="1"/>
  <c r="O586" i="1"/>
  <c r="U586" i="1" s="1"/>
  <c r="AA586" i="1" s="1"/>
  <c r="AG586" i="1" s="1"/>
  <c r="AM586" i="1" s="1"/>
  <c r="H211" i="1"/>
  <c r="N211" i="1" s="1"/>
  <c r="T211" i="1" s="1"/>
  <c r="Z211" i="1" s="1"/>
  <c r="AF211" i="1" s="1"/>
  <c r="AL211" i="1" s="1"/>
  <c r="N212" i="1"/>
  <c r="T212" i="1" s="1"/>
  <c r="Z212" i="1" s="1"/>
  <c r="AF212" i="1" s="1"/>
  <c r="AL212" i="1" s="1"/>
  <c r="J239" i="1"/>
  <c r="P239" i="1" s="1"/>
  <c r="V239" i="1" s="1"/>
  <c r="AB239" i="1" s="1"/>
  <c r="AH239" i="1" s="1"/>
  <c r="AN239" i="1" s="1"/>
  <c r="P240" i="1"/>
  <c r="V240" i="1" s="1"/>
  <c r="AB240" i="1" s="1"/>
  <c r="AH240" i="1" s="1"/>
  <c r="AN240" i="1" s="1"/>
  <c r="H377" i="1"/>
  <c r="N377" i="1" s="1"/>
  <c r="T377" i="1" s="1"/>
  <c r="Z377" i="1" s="1"/>
  <c r="AF377" i="1" s="1"/>
  <c r="AL377" i="1" s="1"/>
  <c r="N378" i="1"/>
  <c r="T378" i="1" s="1"/>
  <c r="Z378" i="1" s="1"/>
  <c r="AF378" i="1" s="1"/>
  <c r="AL378" i="1" s="1"/>
  <c r="J443" i="1"/>
  <c r="P443" i="1" s="1"/>
  <c r="V443" i="1" s="1"/>
  <c r="AB443" i="1" s="1"/>
  <c r="AH443" i="1" s="1"/>
  <c r="AN443" i="1" s="1"/>
  <c r="P444" i="1"/>
  <c r="V444" i="1" s="1"/>
  <c r="AB444" i="1" s="1"/>
  <c r="AH444" i="1" s="1"/>
  <c r="AN444" i="1" s="1"/>
  <c r="H466" i="1"/>
  <c r="N466" i="1" s="1"/>
  <c r="T466" i="1" s="1"/>
  <c r="Z466" i="1" s="1"/>
  <c r="AF466" i="1" s="1"/>
  <c r="AL466" i="1" s="1"/>
  <c r="N467" i="1"/>
  <c r="T467" i="1" s="1"/>
  <c r="Z467" i="1" s="1"/>
  <c r="AF467" i="1" s="1"/>
  <c r="AL467" i="1" s="1"/>
  <c r="J469" i="1"/>
  <c r="P469" i="1" s="1"/>
  <c r="V469" i="1" s="1"/>
  <c r="AB469" i="1" s="1"/>
  <c r="AH469" i="1" s="1"/>
  <c r="AN469" i="1" s="1"/>
  <c r="P470" i="1"/>
  <c r="V470" i="1" s="1"/>
  <c r="AB470" i="1" s="1"/>
  <c r="AH470" i="1" s="1"/>
  <c r="AN470" i="1" s="1"/>
  <c r="J211" i="1"/>
  <c r="P211" i="1" s="1"/>
  <c r="V211" i="1" s="1"/>
  <c r="AB211" i="1" s="1"/>
  <c r="AH211" i="1" s="1"/>
  <c r="AN211" i="1" s="1"/>
  <c r="P212" i="1"/>
  <c r="V212" i="1" s="1"/>
  <c r="AB212" i="1" s="1"/>
  <c r="AH212" i="1" s="1"/>
  <c r="AN212" i="1" s="1"/>
  <c r="I239" i="1"/>
  <c r="O239" i="1" s="1"/>
  <c r="U239" i="1" s="1"/>
  <c r="AA239" i="1" s="1"/>
  <c r="AG239" i="1" s="1"/>
  <c r="AM239" i="1" s="1"/>
  <c r="O240" i="1"/>
  <c r="U240" i="1" s="1"/>
  <c r="AA240" i="1" s="1"/>
  <c r="AG240" i="1" s="1"/>
  <c r="AM240" i="1" s="1"/>
  <c r="J377" i="1"/>
  <c r="P377" i="1" s="1"/>
  <c r="V377" i="1" s="1"/>
  <c r="AB377" i="1" s="1"/>
  <c r="AH377" i="1" s="1"/>
  <c r="AN377" i="1" s="1"/>
  <c r="P378" i="1"/>
  <c r="V378" i="1" s="1"/>
  <c r="AB378" i="1" s="1"/>
  <c r="AH378" i="1" s="1"/>
  <c r="AN378" i="1" s="1"/>
  <c r="I443" i="1"/>
  <c r="O443" i="1" s="1"/>
  <c r="U443" i="1" s="1"/>
  <c r="AA443" i="1" s="1"/>
  <c r="AG443" i="1" s="1"/>
  <c r="AM443" i="1" s="1"/>
  <c r="O444" i="1"/>
  <c r="U444" i="1" s="1"/>
  <c r="AA444" i="1" s="1"/>
  <c r="AG444" i="1" s="1"/>
  <c r="AM444" i="1" s="1"/>
  <c r="H463" i="1"/>
  <c r="N463" i="1" s="1"/>
  <c r="T463" i="1" s="1"/>
  <c r="Z463" i="1" s="1"/>
  <c r="AF463" i="1" s="1"/>
  <c r="AL463" i="1" s="1"/>
  <c r="N464" i="1"/>
  <c r="T464" i="1" s="1"/>
  <c r="Z464" i="1" s="1"/>
  <c r="AF464" i="1" s="1"/>
  <c r="AL464" i="1" s="1"/>
  <c r="J466" i="1"/>
  <c r="P466" i="1" s="1"/>
  <c r="V466" i="1" s="1"/>
  <c r="AB466" i="1" s="1"/>
  <c r="AH466" i="1" s="1"/>
  <c r="AN466" i="1" s="1"/>
  <c r="P467" i="1"/>
  <c r="V467" i="1" s="1"/>
  <c r="AB467" i="1" s="1"/>
  <c r="AH467" i="1" s="1"/>
  <c r="AN467" i="1" s="1"/>
  <c r="I469" i="1"/>
  <c r="O469" i="1" s="1"/>
  <c r="U469" i="1" s="1"/>
  <c r="AA469" i="1" s="1"/>
  <c r="AG469" i="1" s="1"/>
  <c r="AM469" i="1" s="1"/>
  <c r="O470" i="1"/>
  <c r="U470" i="1" s="1"/>
  <c r="AA470" i="1" s="1"/>
  <c r="AG470" i="1" s="1"/>
  <c r="AM470" i="1" s="1"/>
  <c r="H585" i="1"/>
  <c r="N585" i="1" s="1"/>
  <c r="T585" i="1" s="1"/>
  <c r="Z585" i="1" s="1"/>
  <c r="AF585" i="1" s="1"/>
  <c r="AL585" i="1" s="1"/>
  <c r="N586" i="1"/>
  <c r="T586" i="1" s="1"/>
  <c r="Z586" i="1" s="1"/>
  <c r="AF586" i="1" s="1"/>
  <c r="AL586" i="1" s="1"/>
  <c r="J585" i="1"/>
  <c r="P585" i="1" s="1"/>
  <c r="V585" i="1" s="1"/>
  <c r="AB585" i="1" s="1"/>
  <c r="AH585" i="1" s="1"/>
  <c r="AN585" i="1" s="1"/>
  <c r="P586" i="1"/>
  <c r="V586" i="1" s="1"/>
  <c r="AB586" i="1" s="1"/>
  <c r="AH586" i="1" s="1"/>
  <c r="AN586" i="1" s="1"/>
  <c r="I615" i="1"/>
  <c r="O615" i="1" s="1"/>
  <c r="U615" i="1" s="1"/>
  <c r="AA615" i="1" s="1"/>
  <c r="AG615" i="1" s="1"/>
  <c r="AM615" i="1" s="1"/>
  <c r="J615" i="1"/>
  <c r="P615" i="1" s="1"/>
  <c r="V615" i="1" s="1"/>
  <c r="AB615" i="1" s="1"/>
  <c r="AH615" i="1" s="1"/>
  <c r="AN615" i="1" s="1"/>
  <c r="H615" i="1"/>
  <c r="N615" i="1" s="1"/>
  <c r="T615" i="1" s="1"/>
  <c r="Z615" i="1" s="1"/>
  <c r="AF615" i="1" s="1"/>
  <c r="AL615" i="1" s="1"/>
  <c r="I540" i="1"/>
  <c r="O540" i="1" s="1"/>
  <c r="U540" i="1" s="1"/>
  <c r="AA540" i="1" s="1"/>
  <c r="AG540" i="1" s="1"/>
  <c r="AM540" i="1" s="1"/>
  <c r="J540" i="1"/>
  <c r="P540" i="1" s="1"/>
  <c r="V540" i="1" s="1"/>
  <c r="AB540" i="1" s="1"/>
  <c r="AH540" i="1" s="1"/>
  <c r="AN540" i="1" s="1"/>
  <c r="H540" i="1"/>
  <c r="N540" i="1" s="1"/>
  <c r="T540" i="1" s="1"/>
  <c r="Z540" i="1" s="1"/>
  <c r="AF540" i="1" s="1"/>
  <c r="AL540" i="1" s="1"/>
  <c r="I511" i="1"/>
  <c r="J511" i="1"/>
  <c r="P511" i="1" s="1"/>
  <c r="V511" i="1" s="1"/>
  <c r="AB511" i="1" s="1"/>
  <c r="AH511" i="1" s="1"/>
  <c r="AN511" i="1" s="1"/>
  <c r="H511" i="1"/>
  <c r="N511" i="1" s="1"/>
  <c r="T511" i="1" s="1"/>
  <c r="Z511" i="1" s="1"/>
  <c r="AF511" i="1" s="1"/>
  <c r="AL511" i="1" s="1"/>
  <c r="I510" i="1" l="1"/>
  <c r="O511" i="1"/>
  <c r="U511" i="1" s="1"/>
  <c r="AA511" i="1" s="1"/>
  <c r="AG511" i="1" s="1"/>
  <c r="AM511" i="1" s="1"/>
  <c r="J510" i="1"/>
  <c r="H510" i="1"/>
  <c r="N510" i="1" s="1"/>
  <c r="T510" i="1" s="1"/>
  <c r="Z510" i="1" s="1"/>
  <c r="AF510" i="1" s="1"/>
  <c r="AL510" i="1" s="1"/>
  <c r="J509" i="1" l="1"/>
  <c r="P509" i="1" s="1"/>
  <c r="V509" i="1" s="1"/>
  <c r="AB509" i="1" s="1"/>
  <c r="AH509" i="1" s="1"/>
  <c r="AN509" i="1" s="1"/>
  <c r="P510" i="1"/>
  <c r="V510" i="1" s="1"/>
  <c r="AB510" i="1" s="1"/>
  <c r="AH510" i="1" s="1"/>
  <c r="AN510" i="1" s="1"/>
  <c r="I509" i="1"/>
  <c r="O509" i="1" s="1"/>
  <c r="U509" i="1" s="1"/>
  <c r="AA509" i="1" s="1"/>
  <c r="AG509" i="1" s="1"/>
  <c r="AM509" i="1" s="1"/>
  <c r="O510" i="1"/>
  <c r="U510" i="1" s="1"/>
  <c r="AA510" i="1" s="1"/>
  <c r="AG510" i="1" s="1"/>
  <c r="AM510" i="1" s="1"/>
  <c r="H509" i="1"/>
  <c r="N509" i="1" s="1"/>
  <c r="T509" i="1" s="1"/>
  <c r="Z509" i="1" s="1"/>
  <c r="AF509" i="1" s="1"/>
  <c r="AL509" i="1" s="1"/>
  <c r="I278" i="1" l="1"/>
  <c r="H278" i="1"/>
  <c r="J284" i="1"/>
  <c r="I284" i="1"/>
  <c r="H284" i="1"/>
  <c r="H277" i="1" l="1"/>
  <c r="N277" i="1" s="1"/>
  <c r="T277" i="1" s="1"/>
  <c r="Z277" i="1" s="1"/>
  <c r="AF277" i="1" s="1"/>
  <c r="AL277" i="1" s="1"/>
  <c r="N278" i="1"/>
  <c r="T278" i="1" s="1"/>
  <c r="Z278" i="1" s="1"/>
  <c r="AF278" i="1" s="1"/>
  <c r="AL278" i="1" s="1"/>
  <c r="H283" i="1"/>
  <c r="N283" i="1" s="1"/>
  <c r="T283" i="1" s="1"/>
  <c r="Z283" i="1" s="1"/>
  <c r="AF283" i="1" s="1"/>
  <c r="AL283" i="1" s="1"/>
  <c r="N284" i="1"/>
  <c r="T284" i="1" s="1"/>
  <c r="Z284" i="1" s="1"/>
  <c r="AF284" i="1" s="1"/>
  <c r="AL284" i="1" s="1"/>
  <c r="I277" i="1"/>
  <c r="O277" i="1" s="1"/>
  <c r="U277" i="1" s="1"/>
  <c r="AA277" i="1" s="1"/>
  <c r="AG277" i="1" s="1"/>
  <c r="AM277" i="1" s="1"/>
  <c r="O278" i="1"/>
  <c r="U278" i="1" s="1"/>
  <c r="AA278" i="1" s="1"/>
  <c r="AG278" i="1" s="1"/>
  <c r="AM278" i="1" s="1"/>
  <c r="I283" i="1"/>
  <c r="O283" i="1" s="1"/>
  <c r="U283" i="1" s="1"/>
  <c r="AA283" i="1" s="1"/>
  <c r="AG283" i="1" s="1"/>
  <c r="AM283" i="1" s="1"/>
  <c r="O284" i="1"/>
  <c r="U284" i="1" s="1"/>
  <c r="AA284" i="1" s="1"/>
  <c r="AG284" i="1" s="1"/>
  <c r="AM284" i="1" s="1"/>
  <c r="J283" i="1"/>
  <c r="P284" i="1"/>
  <c r="V284" i="1" s="1"/>
  <c r="AB284" i="1" s="1"/>
  <c r="AH284" i="1" s="1"/>
  <c r="AN284" i="1" s="1"/>
  <c r="H276" i="1"/>
  <c r="N276" i="1" s="1"/>
  <c r="T276" i="1" s="1"/>
  <c r="Z276" i="1" s="1"/>
  <c r="AF276" i="1" s="1"/>
  <c r="AL276" i="1" s="1"/>
  <c r="I461" i="1"/>
  <c r="J461" i="1"/>
  <c r="H461" i="1"/>
  <c r="I455" i="1"/>
  <c r="J455" i="1"/>
  <c r="H455" i="1"/>
  <c r="I276" i="1" l="1"/>
  <c r="O276" i="1" s="1"/>
  <c r="U276" i="1" s="1"/>
  <c r="AA276" i="1" s="1"/>
  <c r="AG276" i="1" s="1"/>
  <c r="AM276" i="1" s="1"/>
  <c r="I452" i="1"/>
  <c r="O452" i="1" s="1"/>
  <c r="U452" i="1" s="1"/>
  <c r="AA452" i="1" s="1"/>
  <c r="AG452" i="1" s="1"/>
  <c r="AM452" i="1" s="1"/>
  <c r="O455" i="1"/>
  <c r="U455" i="1" s="1"/>
  <c r="AA455" i="1" s="1"/>
  <c r="AG455" i="1" s="1"/>
  <c r="AM455" i="1" s="1"/>
  <c r="H460" i="1"/>
  <c r="N460" i="1" s="1"/>
  <c r="T460" i="1" s="1"/>
  <c r="Z460" i="1" s="1"/>
  <c r="AF460" i="1" s="1"/>
  <c r="AL460" i="1" s="1"/>
  <c r="N461" i="1"/>
  <c r="T461" i="1" s="1"/>
  <c r="Z461" i="1" s="1"/>
  <c r="AF461" i="1" s="1"/>
  <c r="AL461" i="1" s="1"/>
  <c r="H452" i="1"/>
  <c r="N452" i="1" s="1"/>
  <c r="T452" i="1" s="1"/>
  <c r="Z452" i="1" s="1"/>
  <c r="AF452" i="1" s="1"/>
  <c r="AL452" i="1" s="1"/>
  <c r="N455" i="1"/>
  <c r="T455" i="1" s="1"/>
  <c r="Z455" i="1" s="1"/>
  <c r="AF455" i="1" s="1"/>
  <c r="AL455" i="1" s="1"/>
  <c r="J452" i="1"/>
  <c r="P452" i="1" s="1"/>
  <c r="V452" i="1" s="1"/>
  <c r="AB452" i="1" s="1"/>
  <c r="AH452" i="1" s="1"/>
  <c r="AN452" i="1" s="1"/>
  <c r="P455" i="1"/>
  <c r="V455" i="1" s="1"/>
  <c r="AB455" i="1" s="1"/>
  <c r="AH455" i="1" s="1"/>
  <c r="AN455" i="1" s="1"/>
  <c r="J460" i="1"/>
  <c r="P460" i="1" s="1"/>
  <c r="V460" i="1" s="1"/>
  <c r="AB460" i="1" s="1"/>
  <c r="AH460" i="1" s="1"/>
  <c r="AN460" i="1" s="1"/>
  <c r="P461" i="1"/>
  <c r="V461" i="1" s="1"/>
  <c r="AB461" i="1" s="1"/>
  <c r="AH461" i="1" s="1"/>
  <c r="AN461" i="1" s="1"/>
  <c r="I460" i="1"/>
  <c r="O460" i="1" s="1"/>
  <c r="U460" i="1" s="1"/>
  <c r="AA460" i="1" s="1"/>
  <c r="AG460" i="1" s="1"/>
  <c r="AM460" i="1" s="1"/>
  <c r="O461" i="1"/>
  <c r="U461" i="1" s="1"/>
  <c r="AA461" i="1" s="1"/>
  <c r="AG461" i="1" s="1"/>
  <c r="AM461" i="1" s="1"/>
  <c r="J278" i="1"/>
  <c r="P283" i="1"/>
  <c r="V283" i="1" s="1"/>
  <c r="AB283" i="1" s="1"/>
  <c r="AH283" i="1" s="1"/>
  <c r="AN283" i="1" s="1"/>
  <c r="J489" i="1"/>
  <c r="I489" i="1"/>
  <c r="H489" i="1"/>
  <c r="J820" i="1"/>
  <c r="I820" i="1"/>
  <c r="J815" i="1"/>
  <c r="I815" i="1"/>
  <c r="J810" i="1"/>
  <c r="I810" i="1"/>
  <c r="J807" i="1"/>
  <c r="P807" i="1" s="1"/>
  <c r="V807" i="1" s="1"/>
  <c r="AB807" i="1" s="1"/>
  <c r="AH807" i="1" s="1"/>
  <c r="AN807" i="1" s="1"/>
  <c r="I807" i="1"/>
  <c r="O807" i="1" s="1"/>
  <c r="U807" i="1" s="1"/>
  <c r="AA807" i="1" s="1"/>
  <c r="AG807" i="1" s="1"/>
  <c r="AM807" i="1" s="1"/>
  <c r="J805" i="1"/>
  <c r="P805" i="1" s="1"/>
  <c r="V805" i="1" s="1"/>
  <c r="AB805" i="1" s="1"/>
  <c r="AH805" i="1" s="1"/>
  <c r="AN805" i="1" s="1"/>
  <c r="I805" i="1"/>
  <c r="O805" i="1" s="1"/>
  <c r="U805" i="1" s="1"/>
  <c r="AA805" i="1" s="1"/>
  <c r="AG805" i="1" s="1"/>
  <c r="AM805" i="1" s="1"/>
  <c r="J794" i="1"/>
  <c r="I794" i="1"/>
  <c r="J791" i="1"/>
  <c r="I791" i="1"/>
  <c r="J783" i="1"/>
  <c r="I783" i="1"/>
  <c r="J780" i="1"/>
  <c r="I780" i="1"/>
  <c r="J774" i="1"/>
  <c r="I774" i="1"/>
  <c r="J762" i="1"/>
  <c r="I762" i="1"/>
  <c r="J757" i="1"/>
  <c r="I757" i="1"/>
  <c r="J754" i="1"/>
  <c r="I754" i="1"/>
  <c r="J751" i="1"/>
  <c r="I751" i="1"/>
  <c r="J735" i="1"/>
  <c r="I735" i="1"/>
  <c r="J732" i="1"/>
  <c r="P732" i="1" s="1"/>
  <c r="V732" i="1" s="1"/>
  <c r="AB732" i="1" s="1"/>
  <c r="AH732" i="1" s="1"/>
  <c r="AN732" i="1" s="1"/>
  <c r="I732" i="1"/>
  <c r="O732" i="1" s="1"/>
  <c r="U732" i="1" s="1"/>
  <c r="AA732" i="1" s="1"/>
  <c r="AG732" i="1" s="1"/>
  <c r="AM732" i="1" s="1"/>
  <c r="J730" i="1"/>
  <c r="P730" i="1" s="1"/>
  <c r="V730" i="1" s="1"/>
  <c r="AB730" i="1" s="1"/>
  <c r="AH730" i="1" s="1"/>
  <c r="AN730" i="1" s="1"/>
  <c r="I730" i="1"/>
  <c r="O730" i="1" s="1"/>
  <c r="U730" i="1" s="1"/>
  <c r="AA730" i="1" s="1"/>
  <c r="AG730" i="1" s="1"/>
  <c r="AM730" i="1" s="1"/>
  <c r="J728" i="1"/>
  <c r="P728" i="1" s="1"/>
  <c r="V728" i="1" s="1"/>
  <c r="AB728" i="1" s="1"/>
  <c r="AH728" i="1" s="1"/>
  <c r="AN728" i="1" s="1"/>
  <c r="I728" i="1"/>
  <c r="O728" i="1" s="1"/>
  <c r="U728" i="1" s="1"/>
  <c r="AA728" i="1" s="1"/>
  <c r="AG728" i="1" s="1"/>
  <c r="AM728" i="1" s="1"/>
  <c r="J725" i="1"/>
  <c r="I725" i="1"/>
  <c r="J743" i="1"/>
  <c r="P743" i="1" s="1"/>
  <c r="V743" i="1" s="1"/>
  <c r="AB743" i="1" s="1"/>
  <c r="AH743" i="1" s="1"/>
  <c r="AN743" i="1" s="1"/>
  <c r="I743" i="1"/>
  <c r="O743" i="1" s="1"/>
  <c r="U743" i="1" s="1"/>
  <c r="AA743" i="1" s="1"/>
  <c r="AG743" i="1" s="1"/>
  <c r="AM743" i="1" s="1"/>
  <c r="J741" i="1"/>
  <c r="P741" i="1" s="1"/>
  <c r="V741" i="1" s="1"/>
  <c r="AB741" i="1" s="1"/>
  <c r="AH741" i="1" s="1"/>
  <c r="AN741" i="1" s="1"/>
  <c r="I741" i="1"/>
  <c r="O741" i="1" s="1"/>
  <c r="U741" i="1" s="1"/>
  <c r="AA741" i="1" s="1"/>
  <c r="AG741" i="1" s="1"/>
  <c r="AM741" i="1" s="1"/>
  <c r="J708" i="1"/>
  <c r="P708" i="1" s="1"/>
  <c r="V708" i="1" s="1"/>
  <c r="AB708" i="1" s="1"/>
  <c r="AH708" i="1" s="1"/>
  <c r="AN708" i="1" s="1"/>
  <c r="I708" i="1"/>
  <c r="O708" i="1" s="1"/>
  <c r="U708" i="1" s="1"/>
  <c r="AA708" i="1" s="1"/>
  <c r="AG708" i="1" s="1"/>
  <c r="AM708" i="1" s="1"/>
  <c r="J704" i="1"/>
  <c r="P704" i="1" s="1"/>
  <c r="V704" i="1" s="1"/>
  <c r="AB704" i="1" s="1"/>
  <c r="AH704" i="1" s="1"/>
  <c r="AN704" i="1" s="1"/>
  <c r="I704" i="1"/>
  <c r="O704" i="1" s="1"/>
  <c r="U704" i="1" s="1"/>
  <c r="AA704" i="1" s="1"/>
  <c r="AG704" i="1" s="1"/>
  <c r="AM704" i="1" s="1"/>
  <c r="J702" i="1"/>
  <c r="P702" i="1" s="1"/>
  <c r="V702" i="1" s="1"/>
  <c r="AB702" i="1" s="1"/>
  <c r="AH702" i="1" s="1"/>
  <c r="AN702" i="1" s="1"/>
  <c r="I702" i="1"/>
  <c r="O702" i="1" s="1"/>
  <c r="U702" i="1" s="1"/>
  <c r="AA702" i="1" s="1"/>
  <c r="AG702" i="1" s="1"/>
  <c r="AM702" i="1" s="1"/>
  <c r="J699" i="1"/>
  <c r="I699" i="1"/>
  <c r="J696" i="1"/>
  <c r="I696" i="1"/>
  <c r="J606" i="1"/>
  <c r="I606" i="1"/>
  <c r="J603" i="1"/>
  <c r="I603" i="1"/>
  <c r="J600" i="1"/>
  <c r="I600" i="1"/>
  <c r="J592" i="1"/>
  <c r="I592" i="1"/>
  <c r="J566" i="1"/>
  <c r="I566" i="1"/>
  <c r="J556" i="1"/>
  <c r="I556" i="1"/>
  <c r="J530" i="1"/>
  <c r="P530" i="1" s="1"/>
  <c r="V530" i="1" s="1"/>
  <c r="AB530" i="1" s="1"/>
  <c r="AH530" i="1" s="1"/>
  <c r="AN530" i="1" s="1"/>
  <c r="I530" i="1"/>
  <c r="O530" i="1" s="1"/>
  <c r="U530" i="1" s="1"/>
  <c r="AA530" i="1" s="1"/>
  <c r="AG530" i="1" s="1"/>
  <c r="AM530" i="1" s="1"/>
  <c r="J516" i="1"/>
  <c r="I516" i="1"/>
  <c r="J506" i="1"/>
  <c r="I506" i="1"/>
  <c r="J501" i="1"/>
  <c r="I501" i="1"/>
  <c r="J497" i="1"/>
  <c r="P497" i="1" s="1"/>
  <c r="V497" i="1" s="1"/>
  <c r="AB497" i="1" s="1"/>
  <c r="AH497" i="1" s="1"/>
  <c r="AN497" i="1" s="1"/>
  <c r="I497" i="1"/>
  <c r="O497" i="1" s="1"/>
  <c r="U497" i="1" s="1"/>
  <c r="AA497" i="1" s="1"/>
  <c r="AG497" i="1" s="1"/>
  <c r="AM497" i="1" s="1"/>
  <c r="J495" i="1"/>
  <c r="P495" i="1" s="1"/>
  <c r="V495" i="1" s="1"/>
  <c r="AB495" i="1" s="1"/>
  <c r="AH495" i="1" s="1"/>
  <c r="AN495" i="1" s="1"/>
  <c r="I495" i="1"/>
  <c r="O495" i="1" s="1"/>
  <c r="U495" i="1" s="1"/>
  <c r="AA495" i="1" s="1"/>
  <c r="AG495" i="1" s="1"/>
  <c r="AM495" i="1" s="1"/>
  <c r="J441" i="1"/>
  <c r="I441" i="1"/>
  <c r="J413" i="1"/>
  <c r="I413" i="1"/>
  <c r="J396" i="1"/>
  <c r="P396" i="1" s="1"/>
  <c r="V396" i="1" s="1"/>
  <c r="AB396" i="1" s="1"/>
  <c r="AH396" i="1" s="1"/>
  <c r="AN396" i="1" s="1"/>
  <c r="I396" i="1"/>
  <c r="O396" i="1" s="1"/>
  <c r="U396" i="1" s="1"/>
  <c r="AA396" i="1" s="1"/>
  <c r="AG396" i="1" s="1"/>
  <c r="AM396" i="1" s="1"/>
  <c r="J394" i="1"/>
  <c r="P394" i="1" s="1"/>
  <c r="V394" i="1" s="1"/>
  <c r="AB394" i="1" s="1"/>
  <c r="AH394" i="1" s="1"/>
  <c r="AN394" i="1" s="1"/>
  <c r="I394" i="1"/>
  <c r="O394" i="1" s="1"/>
  <c r="U394" i="1" s="1"/>
  <c r="AA394" i="1" s="1"/>
  <c r="AG394" i="1" s="1"/>
  <c r="AM394" i="1" s="1"/>
  <c r="J391" i="1"/>
  <c r="P391" i="1" s="1"/>
  <c r="V391" i="1" s="1"/>
  <c r="AB391" i="1" s="1"/>
  <c r="AH391" i="1" s="1"/>
  <c r="AN391" i="1" s="1"/>
  <c r="I391" i="1"/>
  <c r="O391" i="1" s="1"/>
  <c r="U391" i="1" s="1"/>
  <c r="AA391" i="1" s="1"/>
  <c r="AG391" i="1" s="1"/>
  <c r="AM391" i="1" s="1"/>
  <c r="J389" i="1"/>
  <c r="P389" i="1" s="1"/>
  <c r="V389" i="1" s="1"/>
  <c r="AB389" i="1" s="1"/>
  <c r="AH389" i="1" s="1"/>
  <c r="AN389" i="1" s="1"/>
  <c r="I389" i="1"/>
  <c r="O389" i="1" s="1"/>
  <c r="U389" i="1" s="1"/>
  <c r="AA389" i="1" s="1"/>
  <c r="AG389" i="1" s="1"/>
  <c r="AM389" i="1" s="1"/>
  <c r="J381" i="1"/>
  <c r="I381" i="1"/>
  <c r="J375" i="1"/>
  <c r="J374" i="1" s="1"/>
  <c r="P374" i="1" s="1"/>
  <c r="V374" i="1" s="1"/>
  <c r="AB374" i="1" s="1"/>
  <c r="AH374" i="1" s="1"/>
  <c r="AN374" i="1" s="1"/>
  <c r="I375" i="1"/>
  <c r="I374" i="1" s="1"/>
  <c r="J343" i="1"/>
  <c r="P343" i="1" s="1"/>
  <c r="V343" i="1" s="1"/>
  <c r="AB343" i="1" s="1"/>
  <c r="AH343" i="1" s="1"/>
  <c r="AN343" i="1" s="1"/>
  <c r="I343" i="1"/>
  <c r="O343" i="1" s="1"/>
  <c r="U343" i="1" s="1"/>
  <c r="AA343" i="1" s="1"/>
  <c r="AG343" i="1" s="1"/>
  <c r="AM343" i="1" s="1"/>
  <c r="J341" i="1"/>
  <c r="P341" i="1" s="1"/>
  <c r="V341" i="1" s="1"/>
  <c r="AB341" i="1" s="1"/>
  <c r="AH341" i="1" s="1"/>
  <c r="AN341" i="1" s="1"/>
  <c r="I341" i="1"/>
  <c r="O341" i="1" s="1"/>
  <c r="U341" i="1" s="1"/>
  <c r="AA341" i="1" s="1"/>
  <c r="AG341" i="1" s="1"/>
  <c r="AM341" i="1" s="1"/>
  <c r="J353" i="1"/>
  <c r="P353" i="1" s="1"/>
  <c r="V353" i="1" s="1"/>
  <c r="AB353" i="1" s="1"/>
  <c r="AH353" i="1" s="1"/>
  <c r="AN353" i="1" s="1"/>
  <c r="I353" i="1"/>
  <c r="O353" i="1" s="1"/>
  <c r="U353" i="1" s="1"/>
  <c r="AA353" i="1" s="1"/>
  <c r="AG353" i="1" s="1"/>
  <c r="AM353" i="1" s="1"/>
  <c r="J351" i="1"/>
  <c r="P351" i="1" s="1"/>
  <c r="V351" i="1" s="1"/>
  <c r="AB351" i="1" s="1"/>
  <c r="AH351" i="1" s="1"/>
  <c r="AN351" i="1" s="1"/>
  <c r="I351" i="1"/>
  <c r="O351" i="1" s="1"/>
  <c r="U351" i="1" s="1"/>
  <c r="AA351" i="1" s="1"/>
  <c r="AG351" i="1" s="1"/>
  <c r="AM351" i="1" s="1"/>
  <c r="J362" i="1"/>
  <c r="I362" i="1"/>
  <c r="J348" i="1"/>
  <c r="I348" i="1"/>
  <c r="J331" i="1"/>
  <c r="I331" i="1"/>
  <c r="J323" i="1"/>
  <c r="I323" i="1"/>
  <c r="J320" i="1"/>
  <c r="I320" i="1"/>
  <c r="J315" i="1"/>
  <c r="I315" i="1"/>
  <c r="J307" i="1"/>
  <c r="I307" i="1"/>
  <c r="J304" i="1"/>
  <c r="I304" i="1"/>
  <c r="J298" i="1"/>
  <c r="I298" i="1"/>
  <c r="J292" i="1"/>
  <c r="I292" i="1"/>
  <c r="J274" i="1"/>
  <c r="I274" i="1"/>
  <c r="J271" i="1"/>
  <c r="I271" i="1"/>
  <c r="J268" i="1"/>
  <c r="I268" i="1"/>
  <c r="J265" i="1"/>
  <c r="I265" i="1"/>
  <c r="J261" i="1"/>
  <c r="I261" i="1"/>
  <c r="J255" i="1"/>
  <c r="I255" i="1"/>
  <c r="J249" i="1"/>
  <c r="I249" i="1"/>
  <c r="J258" i="1"/>
  <c r="I258" i="1"/>
  <c r="J246" i="1"/>
  <c r="I246" i="1"/>
  <c r="J243" i="1"/>
  <c r="I243" i="1"/>
  <c r="J224" i="1"/>
  <c r="I224" i="1"/>
  <c r="J230" i="1"/>
  <c r="I230" i="1"/>
  <c r="J221" i="1"/>
  <c r="I221" i="1"/>
  <c r="J218" i="1"/>
  <c r="I218" i="1"/>
  <c r="J215" i="1"/>
  <c r="I215" i="1"/>
  <c r="J184" i="1"/>
  <c r="I184" i="1"/>
  <c r="J181" i="1"/>
  <c r="I181" i="1"/>
  <c r="J178" i="1"/>
  <c r="I178" i="1"/>
  <c r="J175" i="1"/>
  <c r="I175" i="1"/>
  <c r="J172" i="1"/>
  <c r="I172" i="1"/>
  <c r="J169" i="1"/>
  <c r="I169" i="1"/>
  <c r="J162" i="1"/>
  <c r="P162" i="1" s="1"/>
  <c r="V162" i="1" s="1"/>
  <c r="AB162" i="1" s="1"/>
  <c r="AH162" i="1" s="1"/>
  <c r="AN162" i="1" s="1"/>
  <c r="I162" i="1"/>
  <c r="O162" i="1" s="1"/>
  <c r="U162" i="1" s="1"/>
  <c r="AA162" i="1" s="1"/>
  <c r="AG162" i="1" s="1"/>
  <c r="AM162" i="1" s="1"/>
  <c r="J159" i="1"/>
  <c r="P159" i="1" s="1"/>
  <c r="V159" i="1" s="1"/>
  <c r="AB159" i="1" s="1"/>
  <c r="AH159" i="1" s="1"/>
  <c r="AN159" i="1" s="1"/>
  <c r="I159" i="1"/>
  <c r="O159" i="1" s="1"/>
  <c r="U159" i="1" s="1"/>
  <c r="AA159" i="1" s="1"/>
  <c r="AG159" i="1" s="1"/>
  <c r="AM159" i="1" s="1"/>
  <c r="J157" i="1"/>
  <c r="P157" i="1" s="1"/>
  <c r="V157" i="1" s="1"/>
  <c r="AB157" i="1" s="1"/>
  <c r="AH157" i="1" s="1"/>
  <c r="AN157" i="1" s="1"/>
  <c r="I157" i="1"/>
  <c r="O157" i="1" s="1"/>
  <c r="U157" i="1" s="1"/>
  <c r="AA157" i="1" s="1"/>
  <c r="AG157" i="1" s="1"/>
  <c r="AM157" i="1" s="1"/>
  <c r="J146" i="1"/>
  <c r="P146" i="1" s="1"/>
  <c r="V146" i="1" s="1"/>
  <c r="AB146" i="1" s="1"/>
  <c r="AH146" i="1" s="1"/>
  <c r="AN146" i="1" s="1"/>
  <c r="I146" i="1"/>
  <c r="O146" i="1" s="1"/>
  <c r="U146" i="1" s="1"/>
  <c r="AA146" i="1" s="1"/>
  <c r="AG146" i="1" s="1"/>
  <c r="AM146" i="1" s="1"/>
  <c r="J143" i="1"/>
  <c r="P143" i="1" s="1"/>
  <c r="V143" i="1" s="1"/>
  <c r="AB143" i="1" s="1"/>
  <c r="AH143" i="1" s="1"/>
  <c r="AN143" i="1" s="1"/>
  <c r="I143" i="1"/>
  <c r="O143" i="1" s="1"/>
  <c r="U143" i="1" s="1"/>
  <c r="AA143" i="1" s="1"/>
  <c r="AG143" i="1" s="1"/>
  <c r="AM143" i="1" s="1"/>
  <c r="J141" i="1"/>
  <c r="P141" i="1" s="1"/>
  <c r="V141" i="1" s="1"/>
  <c r="AB141" i="1" s="1"/>
  <c r="AH141" i="1" s="1"/>
  <c r="AN141" i="1" s="1"/>
  <c r="I141" i="1"/>
  <c r="O141" i="1" s="1"/>
  <c r="U141" i="1" s="1"/>
  <c r="AA141" i="1" s="1"/>
  <c r="AG141" i="1" s="1"/>
  <c r="AM141" i="1" s="1"/>
  <c r="J131" i="1"/>
  <c r="I131" i="1"/>
  <c r="J128" i="1"/>
  <c r="I128" i="1"/>
  <c r="J125" i="1"/>
  <c r="I125" i="1"/>
  <c r="J116" i="1"/>
  <c r="I116" i="1"/>
  <c r="J113" i="1"/>
  <c r="I113" i="1"/>
  <c r="J90" i="1"/>
  <c r="I90" i="1"/>
  <c r="J87" i="1"/>
  <c r="I87" i="1"/>
  <c r="J66" i="1"/>
  <c r="I66" i="1"/>
  <c r="J63" i="1"/>
  <c r="I63" i="1"/>
  <c r="J57" i="1"/>
  <c r="I57" i="1"/>
  <c r="J51" i="1"/>
  <c r="I51" i="1"/>
  <c r="J48" i="1"/>
  <c r="I48" i="1"/>
  <c r="J45" i="1"/>
  <c r="I45" i="1"/>
  <c r="J35" i="1"/>
  <c r="I35" i="1"/>
  <c r="J32" i="1"/>
  <c r="I32" i="1"/>
  <c r="J29" i="1"/>
  <c r="I29" i="1"/>
  <c r="J23" i="1"/>
  <c r="I23" i="1"/>
  <c r="J20" i="1"/>
  <c r="I20" i="1"/>
  <c r="O113" i="1" l="1"/>
  <c r="U113" i="1" s="1"/>
  <c r="AA113" i="1" s="1"/>
  <c r="AG113" i="1" s="1"/>
  <c r="AM113" i="1" s="1"/>
  <c r="I108" i="1"/>
  <c r="O108" i="1" s="1"/>
  <c r="U108" i="1" s="1"/>
  <c r="AA108" i="1" s="1"/>
  <c r="AG108" i="1" s="1"/>
  <c r="AM108" i="1" s="1"/>
  <c r="P113" i="1"/>
  <c r="V113" i="1" s="1"/>
  <c r="AB113" i="1" s="1"/>
  <c r="AH113" i="1" s="1"/>
  <c r="AN113" i="1" s="1"/>
  <c r="J108" i="1"/>
  <c r="P108" i="1" s="1"/>
  <c r="V108" i="1" s="1"/>
  <c r="AB108" i="1" s="1"/>
  <c r="AH108" i="1" s="1"/>
  <c r="AN108" i="1" s="1"/>
  <c r="O374" i="1"/>
  <c r="U374" i="1" s="1"/>
  <c r="AA374" i="1" s="1"/>
  <c r="AG374" i="1" s="1"/>
  <c r="AM374" i="1" s="1"/>
  <c r="J451" i="1"/>
  <c r="P451" i="1" s="1"/>
  <c r="V451" i="1" s="1"/>
  <c r="AB451" i="1" s="1"/>
  <c r="AH451" i="1" s="1"/>
  <c r="AN451" i="1" s="1"/>
  <c r="H451" i="1"/>
  <c r="N451" i="1" s="1"/>
  <c r="T451" i="1" s="1"/>
  <c r="Z451" i="1" s="1"/>
  <c r="AF451" i="1" s="1"/>
  <c r="AL451" i="1" s="1"/>
  <c r="I306" i="1"/>
  <c r="O306" i="1" s="1"/>
  <c r="U306" i="1" s="1"/>
  <c r="AA306" i="1" s="1"/>
  <c r="AG306" i="1" s="1"/>
  <c r="AM306" i="1" s="1"/>
  <c r="O307" i="1"/>
  <c r="U307" i="1" s="1"/>
  <c r="AA307" i="1" s="1"/>
  <c r="AG307" i="1" s="1"/>
  <c r="AM307" i="1" s="1"/>
  <c r="I602" i="1"/>
  <c r="O602" i="1" s="1"/>
  <c r="U602" i="1" s="1"/>
  <c r="AA602" i="1" s="1"/>
  <c r="AG602" i="1" s="1"/>
  <c r="AM602" i="1" s="1"/>
  <c r="O603" i="1"/>
  <c r="U603" i="1" s="1"/>
  <c r="AA603" i="1" s="1"/>
  <c r="AG603" i="1" s="1"/>
  <c r="AM603" i="1" s="1"/>
  <c r="I695" i="1"/>
  <c r="O696" i="1"/>
  <c r="U696" i="1" s="1"/>
  <c r="AA696" i="1" s="1"/>
  <c r="AG696" i="1" s="1"/>
  <c r="AM696" i="1" s="1"/>
  <c r="J306" i="1"/>
  <c r="P306" i="1" s="1"/>
  <c r="V306" i="1" s="1"/>
  <c r="AB306" i="1" s="1"/>
  <c r="AH306" i="1" s="1"/>
  <c r="AN306" i="1" s="1"/>
  <c r="P307" i="1"/>
  <c r="V307" i="1" s="1"/>
  <c r="AB307" i="1" s="1"/>
  <c r="AH307" i="1" s="1"/>
  <c r="AN307" i="1" s="1"/>
  <c r="J602" i="1"/>
  <c r="P602" i="1" s="1"/>
  <c r="V602" i="1" s="1"/>
  <c r="AB602" i="1" s="1"/>
  <c r="AH602" i="1" s="1"/>
  <c r="AN602" i="1" s="1"/>
  <c r="P603" i="1"/>
  <c r="V603" i="1" s="1"/>
  <c r="AB603" i="1" s="1"/>
  <c r="AH603" i="1" s="1"/>
  <c r="AN603" i="1" s="1"/>
  <c r="J756" i="1"/>
  <c r="P756" i="1" s="1"/>
  <c r="V756" i="1" s="1"/>
  <c r="AB756" i="1" s="1"/>
  <c r="AH756" i="1" s="1"/>
  <c r="AN756" i="1" s="1"/>
  <c r="P757" i="1"/>
  <c r="V757" i="1" s="1"/>
  <c r="AB757" i="1" s="1"/>
  <c r="AH757" i="1" s="1"/>
  <c r="AN757" i="1" s="1"/>
  <c r="J779" i="1"/>
  <c r="P779" i="1" s="1"/>
  <c r="V779" i="1" s="1"/>
  <c r="AB779" i="1" s="1"/>
  <c r="AH779" i="1" s="1"/>
  <c r="AN779" i="1" s="1"/>
  <c r="P780" i="1"/>
  <c r="V780" i="1" s="1"/>
  <c r="AB780" i="1" s="1"/>
  <c r="AH780" i="1" s="1"/>
  <c r="AN780" i="1" s="1"/>
  <c r="J790" i="1"/>
  <c r="P790" i="1" s="1"/>
  <c r="V790" i="1" s="1"/>
  <c r="AB790" i="1" s="1"/>
  <c r="AH790" i="1" s="1"/>
  <c r="AN790" i="1" s="1"/>
  <c r="P791" i="1"/>
  <c r="V791" i="1" s="1"/>
  <c r="AB791" i="1" s="1"/>
  <c r="AH791" i="1" s="1"/>
  <c r="AN791" i="1" s="1"/>
  <c r="J809" i="1"/>
  <c r="P809" i="1" s="1"/>
  <c r="V809" i="1" s="1"/>
  <c r="AB809" i="1" s="1"/>
  <c r="AH809" i="1" s="1"/>
  <c r="AN809" i="1" s="1"/>
  <c r="P810" i="1"/>
  <c r="V810" i="1" s="1"/>
  <c r="AB810" i="1" s="1"/>
  <c r="AH810" i="1" s="1"/>
  <c r="AN810" i="1" s="1"/>
  <c r="J817" i="1"/>
  <c r="P817" i="1" s="1"/>
  <c r="V817" i="1" s="1"/>
  <c r="AB817" i="1" s="1"/>
  <c r="AH817" i="1" s="1"/>
  <c r="AN817" i="1" s="1"/>
  <c r="P820" i="1"/>
  <c r="V820" i="1" s="1"/>
  <c r="AB820" i="1" s="1"/>
  <c r="AH820" i="1" s="1"/>
  <c r="AN820" i="1" s="1"/>
  <c r="I322" i="1"/>
  <c r="O322" i="1" s="1"/>
  <c r="U322" i="1" s="1"/>
  <c r="AA322" i="1" s="1"/>
  <c r="AG322" i="1" s="1"/>
  <c r="AM322" i="1" s="1"/>
  <c r="O323" i="1"/>
  <c r="U323" i="1" s="1"/>
  <c r="AA323" i="1" s="1"/>
  <c r="AG323" i="1" s="1"/>
  <c r="AM323" i="1" s="1"/>
  <c r="I599" i="1"/>
  <c r="O599" i="1" s="1"/>
  <c r="U599" i="1" s="1"/>
  <c r="AA599" i="1" s="1"/>
  <c r="AG599" i="1" s="1"/>
  <c r="AM599" i="1" s="1"/>
  <c r="O600" i="1"/>
  <c r="U600" i="1" s="1"/>
  <c r="AA600" i="1" s="1"/>
  <c r="AG600" i="1" s="1"/>
  <c r="AM600" i="1" s="1"/>
  <c r="I605" i="1"/>
  <c r="O605" i="1" s="1"/>
  <c r="U605" i="1" s="1"/>
  <c r="AA605" i="1" s="1"/>
  <c r="AG605" i="1" s="1"/>
  <c r="AM605" i="1" s="1"/>
  <c r="O606" i="1"/>
  <c r="U606" i="1" s="1"/>
  <c r="AA606" i="1" s="1"/>
  <c r="AG606" i="1" s="1"/>
  <c r="AM606" i="1" s="1"/>
  <c r="I698" i="1"/>
  <c r="O698" i="1" s="1"/>
  <c r="U698" i="1" s="1"/>
  <c r="AA698" i="1" s="1"/>
  <c r="AG698" i="1" s="1"/>
  <c r="AM698" i="1" s="1"/>
  <c r="O699" i="1"/>
  <c r="U699" i="1" s="1"/>
  <c r="AA699" i="1" s="1"/>
  <c r="AG699" i="1" s="1"/>
  <c r="AM699" i="1" s="1"/>
  <c r="I724" i="1"/>
  <c r="O724" i="1" s="1"/>
  <c r="U724" i="1" s="1"/>
  <c r="AA724" i="1" s="1"/>
  <c r="AG724" i="1" s="1"/>
  <c r="AM724" i="1" s="1"/>
  <c r="O725" i="1"/>
  <c r="U725" i="1" s="1"/>
  <c r="AA725" i="1" s="1"/>
  <c r="AG725" i="1" s="1"/>
  <c r="AM725" i="1" s="1"/>
  <c r="I734" i="1"/>
  <c r="O734" i="1" s="1"/>
  <c r="U734" i="1" s="1"/>
  <c r="AA734" i="1" s="1"/>
  <c r="AG734" i="1" s="1"/>
  <c r="AM734" i="1" s="1"/>
  <c r="O735" i="1"/>
  <c r="U735" i="1" s="1"/>
  <c r="AA735" i="1" s="1"/>
  <c r="AG735" i="1" s="1"/>
  <c r="AM735" i="1" s="1"/>
  <c r="I753" i="1"/>
  <c r="O753" i="1" s="1"/>
  <c r="U753" i="1" s="1"/>
  <c r="AA753" i="1" s="1"/>
  <c r="AG753" i="1" s="1"/>
  <c r="AM753" i="1" s="1"/>
  <c r="O754" i="1"/>
  <c r="U754" i="1" s="1"/>
  <c r="AA754" i="1" s="1"/>
  <c r="AG754" i="1" s="1"/>
  <c r="AM754" i="1" s="1"/>
  <c r="I759" i="1"/>
  <c r="O759" i="1" s="1"/>
  <c r="U759" i="1" s="1"/>
  <c r="AA759" i="1" s="1"/>
  <c r="AG759" i="1" s="1"/>
  <c r="AM759" i="1" s="1"/>
  <c r="O762" i="1"/>
  <c r="U762" i="1" s="1"/>
  <c r="AA762" i="1" s="1"/>
  <c r="AG762" i="1" s="1"/>
  <c r="AM762" i="1" s="1"/>
  <c r="I769" i="1"/>
  <c r="O769" i="1" s="1"/>
  <c r="U769" i="1" s="1"/>
  <c r="AA769" i="1" s="1"/>
  <c r="AG769" i="1" s="1"/>
  <c r="AM769" i="1" s="1"/>
  <c r="O774" i="1"/>
  <c r="U774" i="1" s="1"/>
  <c r="AA774" i="1" s="1"/>
  <c r="AG774" i="1" s="1"/>
  <c r="AM774" i="1" s="1"/>
  <c r="I782" i="1"/>
  <c r="O782" i="1" s="1"/>
  <c r="U782" i="1" s="1"/>
  <c r="AA782" i="1" s="1"/>
  <c r="AG782" i="1" s="1"/>
  <c r="AM782" i="1" s="1"/>
  <c r="O783" i="1"/>
  <c r="U783" i="1" s="1"/>
  <c r="AA783" i="1" s="1"/>
  <c r="AG783" i="1" s="1"/>
  <c r="AM783" i="1" s="1"/>
  <c r="I793" i="1"/>
  <c r="O793" i="1" s="1"/>
  <c r="U793" i="1" s="1"/>
  <c r="AA793" i="1" s="1"/>
  <c r="AG793" i="1" s="1"/>
  <c r="AM793" i="1" s="1"/>
  <c r="O794" i="1"/>
  <c r="U794" i="1" s="1"/>
  <c r="AA794" i="1" s="1"/>
  <c r="AG794" i="1" s="1"/>
  <c r="AM794" i="1" s="1"/>
  <c r="I812" i="1"/>
  <c r="O812" i="1" s="1"/>
  <c r="U812" i="1" s="1"/>
  <c r="AA812" i="1" s="1"/>
  <c r="AG812" i="1" s="1"/>
  <c r="AM812" i="1" s="1"/>
  <c r="O815" i="1"/>
  <c r="U815" i="1" s="1"/>
  <c r="AA815" i="1" s="1"/>
  <c r="AG815" i="1" s="1"/>
  <c r="AM815" i="1" s="1"/>
  <c r="H488" i="1"/>
  <c r="N488" i="1" s="1"/>
  <c r="T488" i="1" s="1"/>
  <c r="Z488" i="1" s="1"/>
  <c r="AF488" i="1" s="1"/>
  <c r="AL488" i="1" s="1"/>
  <c r="N489" i="1"/>
  <c r="T489" i="1" s="1"/>
  <c r="Z489" i="1" s="1"/>
  <c r="AF489" i="1" s="1"/>
  <c r="AL489" i="1" s="1"/>
  <c r="I591" i="1"/>
  <c r="O592" i="1"/>
  <c r="U592" i="1" s="1"/>
  <c r="AA592" i="1" s="1"/>
  <c r="AG592" i="1" s="1"/>
  <c r="AM592" i="1" s="1"/>
  <c r="I750" i="1"/>
  <c r="O750" i="1" s="1"/>
  <c r="U750" i="1" s="1"/>
  <c r="AA750" i="1" s="1"/>
  <c r="AG750" i="1" s="1"/>
  <c r="AM750" i="1" s="1"/>
  <c r="O751" i="1"/>
  <c r="U751" i="1" s="1"/>
  <c r="AA751" i="1" s="1"/>
  <c r="AG751" i="1" s="1"/>
  <c r="AM751" i="1" s="1"/>
  <c r="I756" i="1"/>
  <c r="O756" i="1" s="1"/>
  <c r="U756" i="1" s="1"/>
  <c r="AA756" i="1" s="1"/>
  <c r="AG756" i="1" s="1"/>
  <c r="AM756" i="1" s="1"/>
  <c r="O757" i="1"/>
  <c r="U757" i="1" s="1"/>
  <c r="AA757" i="1" s="1"/>
  <c r="AG757" i="1" s="1"/>
  <c r="AM757" i="1" s="1"/>
  <c r="J591" i="1"/>
  <c r="P592" i="1"/>
  <c r="V592" i="1" s="1"/>
  <c r="AB592" i="1" s="1"/>
  <c r="AH592" i="1" s="1"/>
  <c r="AN592" i="1" s="1"/>
  <c r="J695" i="1"/>
  <c r="P696" i="1"/>
  <c r="V696" i="1" s="1"/>
  <c r="AB696" i="1" s="1"/>
  <c r="AH696" i="1" s="1"/>
  <c r="AN696" i="1" s="1"/>
  <c r="J750" i="1"/>
  <c r="P750" i="1" s="1"/>
  <c r="V750" i="1" s="1"/>
  <c r="AB750" i="1" s="1"/>
  <c r="AH750" i="1" s="1"/>
  <c r="AN750" i="1" s="1"/>
  <c r="P751" i="1"/>
  <c r="V751" i="1" s="1"/>
  <c r="AB751" i="1" s="1"/>
  <c r="AH751" i="1" s="1"/>
  <c r="AN751" i="1" s="1"/>
  <c r="J322" i="1"/>
  <c r="P322" i="1" s="1"/>
  <c r="V322" i="1" s="1"/>
  <c r="AB322" i="1" s="1"/>
  <c r="AH322" i="1" s="1"/>
  <c r="AN322" i="1" s="1"/>
  <c r="P323" i="1"/>
  <c r="V323" i="1" s="1"/>
  <c r="AB323" i="1" s="1"/>
  <c r="AH323" i="1" s="1"/>
  <c r="AN323" i="1" s="1"/>
  <c r="J599" i="1"/>
  <c r="P599" i="1" s="1"/>
  <c r="V599" i="1" s="1"/>
  <c r="AB599" i="1" s="1"/>
  <c r="AH599" i="1" s="1"/>
  <c r="AN599" i="1" s="1"/>
  <c r="P600" i="1"/>
  <c r="V600" i="1" s="1"/>
  <c r="AB600" i="1" s="1"/>
  <c r="AH600" i="1" s="1"/>
  <c r="AN600" i="1" s="1"/>
  <c r="J605" i="1"/>
  <c r="P605" i="1" s="1"/>
  <c r="V605" i="1" s="1"/>
  <c r="AB605" i="1" s="1"/>
  <c r="AH605" i="1" s="1"/>
  <c r="AN605" i="1" s="1"/>
  <c r="P606" i="1"/>
  <c r="V606" i="1" s="1"/>
  <c r="AB606" i="1" s="1"/>
  <c r="AH606" i="1" s="1"/>
  <c r="AN606" i="1" s="1"/>
  <c r="J698" i="1"/>
  <c r="P698" i="1" s="1"/>
  <c r="V698" i="1" s="1"/>
  <c r="AB698" i="1" s="1"/>
  <c r="AH698" i="1" s="1"/>
  <c r="AN698" i="1" s="1"/>
  <c r="P699" i="1"/>
  <c r="V699" i="1" s="1"/>
  <c r="AB699" i="1" s="1"/>
  <c r="AH699" i="1" s="1"/>
  <c r="AN699" i="1" s="1"/>
  <c r="J724" i="1"/>
  <c r="P724" i="1" s="1"/>
  <c r="V724" i="1" s="1"/>
  <c r="AB724" i="1" s="1"/>
  <c r="AH724" i="1" s="1"/>
  <c r="AN724" i="1" s="1"/>
  <c r="P725" i="1"/>
  <c r="V725" i="1" s="1"/>
  <c r="AB725" i="1" s="1"/>
  <c r="AH725" i="1" s="1"/>
  <c r="AN725" i="1" s="1"/>
  <c r="J734" i="1"/>
  <c r="P734" i="1" s="1"/>
  <c r="V734" i="1" s="1"/>
  <c r="AB734" i="1" s="1"/>
  <c r="AH734" i="1" s="1"/>
  <c r="AN734" i="1" s="1"/>
  <c r="P735" i="1"/>
  <c r="V735" i="1" s="1"/>
  <c r="AB735" i="1" s="1"/>
  <c r="AH735" i="1" s="1"/>
  <c r="AN735" i="1" s="1"/>
  <c r="J753" i="1"/>
  <c r="P753" i="1" s="1"/>
  <c r="V753" i="1" s="1"/>
  <c r="AB753" i="1" s="1"/>
  <c r="AH753" i="1" s="1"/>
  <c r="AN753" i="1" s="1"/>
  <c r="P754" i="1"/>
  <c r="V754" i="1" s="1"/>
  <c r="AB754" i="1" s="1"/>
  <c r="AH754" i="1" s="1"/>
  <c r="AN754" i="1" s="1"/>
  <c r="J759" i="1"/>
  <c r="P759" i="1" s="1"/>
  <c r="V759" i="1" s="1"/>
  <c r="AB759" i="1" s="1"/>
  <c r="AH759" i="1" s="1"/>
  <c r="AN759" i="1" s="1"/>
  <c r="P762" i="1"/>
  <c r="V762" i="1" s="1"/>
  <c r="AB762" i="1" s="1"/>
  <c r="AH762" i="1" s="1"/>
  <c r="AN762" i="1" s="1"/>
  <c r="J769" i="1"/>
  <c r="P769" i="1" s="1"/>
  <c r="V769" i="1" s="1"/>
  <c r="AB769" i="1" s="1"/>
  <c r="AH769" i="1" s="1"/>
  <c r="AN769" i="1" s="1"/>
  <c r="P774" i="1"/>
  <c r="V774" i="1" s="1"/>
  <c r="AB774" i="1" s="1"/>
  <c r="AH774" i="1" s="1"/>
  <c r="AN774" i="1" s="1"/>
  <c r="J782" i="1"/>
  <c r="P782" i="1" s="1"/>
  <c r="V782" i="1" s="1"/>
  <c r="AB782" i="1" s="1"/>
  <c r="AH782" i="1" s="1"/>
  <c r="AN782" i="1" s="1"/>
  <c r="P783" i="1"/>
  <c r="V783" i="1" s="1"/>
  <c r="AB783" i="1" s="1"/>
  <c r="AH783" i="1" s="1"/>
  <c r="AN783" i="1" s="1"/>
  <c r="J793" i="1"/>
  <c r="P793" i="1" s="1"/>
  <c r="V793" i="1" s="1"/>
  <c r="AB793" i="1" s="1"/>
  <c r="AH793" i="1" s="1"/>
  <c r="AN793" i="1" s="1"/>
  <c r="P794" i="1"/>
  <c r="V794" i="1" s="1"/>
  <c r="AB794" i="1" s="1"/>
  <c r="AH794" i="1" s="1"/>
  <c r="AN794" i="1" s="1"/>
  <c r="J812" i="1"/>
  <c r="P812" i="1" s="1"/>
  <c r="V812" i="1" s="1"/>
  <c r="AB812" i="1" s="1"/>
  <c r="AH812" i="1" s="1"/>
  <c r="AN812" i="1" s="1"/>
  <c r="P815" i="1"/>
  <c r="V815" i="1" s="1"/>
  <c r="AB815" i="1" s="1"/>
  <c r="AH815" i="1" s="1"/>
  <c r="AN815" i="1" s="1"/>
  <c r="I488" i="1"/>
  <c r="O489" i="1"/>
  <c r="U489" i="1" s="1"/>
  <c r="AA489" i="1" s="1"/>
  <c r="AG489" i="1" s="1"/>
  <c r="AM489" i="1" s="1"/>
  <c r="I779" i="1"/>
  <c r="O779" i="1" s="1"/>
  <c r="U779" i="1" s="1"/>
  <c r="AA779" i="1" s="1"/>
  <c r="AG779" i="1" s="1"/>
  <c r="AM779" i="1" s="1"/>
  <c r="O780" i="1"/>
  <c r="U780" i="1" s="1"/>
  <c r="AA780" i="1" s="1"/>
  <c r="AG780" i="1" s="1"/>
  <c r="AM780" i="1" s="1"/>
  <c r="I790" i="1"/>
  <c r="O790" i="1" s="1"/>
  <c r="U790" i="1" s="1"/>
  <c r="AA790" i="1" s="1"/>
  <c r="AG790" i="1" s="1"/>
  <c r="AM790" i="1" s="1"/>
  <c r="O791" i="1"/>
  <c r="U791" i="1" s="1"/>
  <c r="AA791" i="1" s="1"/>
  <c r="AG791" i="1" s="1"/>
  <c r="AM791" i="1" s="1"/>
  <c r="I809" i="1"/>
  <c r="O809" i="1" s="1"/>
  <c r="U809" i="1" s="1"/>
  <c r="AA809" i="1" s="1"/>
  <c r="AG809" i="1" s="1"/>
  <c r="AM809" i="1" s="1"/>
  <c r="O810" i="1"/>
  <c r="U810" i="1" s="1"/>
  <c r="AA810" i="1" s="1"/>
  <c r="AG810" i="1" s="1"/>
  <c r="AM810" i="1" s="1"/>
  <c r="I817" i="1"/>
  <c r="O817" i="1" s="1"/>
  <c r="U817" i="1" s="1"/>
  <c r="AA817" i="1" s="1"/>
  <c r="AG817" i="1" s="1"/>
  <c r="AM817" i="1" s="1"/>
  <c r="O820" i="1"/>
  <c r="U820" i="1" s="1"/>
  <c r="AA820" i="1" s="1"/>
  <c r="AG820" i="1" s="1"/>
  <c r="AM820" i="1" s="1"/>
  <c r="J488" i="1"/>
  <c r="P489" i="1"/>
  <c r="V489" i="1" s="1"/>
  <c r="AB489" i="1" s="1"/>
  <c r="AH489" i="1" s="1"/>
  <c r="AN489" i="1" s="1"/>
  <c r="J555" i="1"/>
  <c r="P555" i="1" s="1"/>
  <c r="V555" i="1" s="1"/>
  <c r="AB555" i="1" s="1"/>
  <c r="AH555" i="1" s="1"/>
  <c r="AN555" i="1" s="1"/>
  <c r="P556" i="1"/>
  <c r="V556" i="1" s="1"/>
  <c r="AB556" i="1" s="1"/>
  <c r="AH556" i="1" s="1"/>
  <c r="AN556" i="1" s="1"/>
  <c r="I561" i="1"/>
  <c r="O561" i="1" s="1"/>
  <c r="U561" i="1" s="1"/>
  <c r="AA561" i="1" s="1"/>
  <c r="AG561" i="1" s="1"/>
  <c r="AM561" i="1" s="1"/>
  <c r="O566" i="1"/>
  <c r="U566" i="1" s="1"/>
  <c r="AA566" i="1" s="1"/>
  <c r="AG566" i="1" s="1"/>
  <c r="AM566" i="1" s="1"/>
  <c r="J561" i="1"/>
  <c r="P561" i="1" s="1"/>
  <c r="V561" i="1" s="1"/>
  <c r="AB561" i="1" s="1"/>
  <c r="AH561" i="1" s="1"/>
  <c r="AN561" i="1" s="1"/>
  <c r="P566" i="1"/>
  <c r="V566" i="1" s="1"/>
  <c r="AB566" i="1" s="1"/>
  <c r="AH566" i="1" s="1"/>
  <c r="AN566" i="1" s="1"/>
  <c r="I555" i="1"/>
  <c r="O555" i="1" s="1"/>
  <c r="U555" i="1" s="1"/>
  <c r="AA555" i="1" s="1"/>
  <c r="AG555" i="1" s="1"/>
  <c r="AM555" i="1" s="1"/>
  <c r="O556" i="1"/>
  <c r="U556" i="1" s="1"/>
  <c r="AA556" i="1" s="1"/>
  <c r="AG556" i="1" s="1"/>
  <c r="AM556" i="1" s="1"/>
  <c r="J19" i="1"/>
  <c r="P19" i="1" s="1"/>
  <c r="V19" i="1" s="1"/>
  <c r="AB19" i="1" s="1"/>
  <c r="AH19" i="1" s="1"/>
  <c r="AN19" i="1" s="1"/>
  <c r="P20" i="1"/>
  <c r="V20" i="1" s="1"/>
  <c r="AB20" i="1" s="1"/>
  <c r="AH20" i="1" s="1"/>
  <c r="AN20" i="1" s="1"/>
  <c r="J28" i="1"/>
  <c r="P28" i="1" s="1"/>
  <c r="V28" i="1" s="1"/>
  <c r="AB28" i="1" s="1"/>
  <c r="AH28" i="1" s="1"/>
  <c r="AN28" i="1" s="1"/>
  <c r="P29" i="1"/>
  <c r="V29" i="1" s="1"/>
  <c r="AB29" i="1" s="1"/>
  <c r="AH29" i="1" s="1"/>
  <c r="AN29" i="1" s="1"/>
  <c r="J34" i="1"/>
  <c r="P34" i="1" s="1"/>
  <c r="V34" i="1" s="1"/>
  <c r="AB34" i="1" s="1"/>
  <c r="AH34" i="1" s="1"/>
  <c r="AN34" i="1" s="1"/>
  <c r="P35" i="1"/>
  <c r="V35" i="1" s="1"/>
  <c r="AB35" i="1" s="1"/>
  <c r="AH35" i="1" s="1"/>
  <c r="AN35" i="1" s="1"/>
  <c r="J47" i="1"/>
  <c r="P47" i="1" s="1"/>
  <c r="V47" i="1" s="1"/>
  <c r="AB47" i="1" s="1"/>
  <c r="AH47" i="1" s="1"/>
  <c r="AN47" i="1" s="1"/>
  <c r="P48" i="1"/>
  <c r="V48" i="1" s="1"/>
  <c r="AB48" i="1" s="1"/>
  <c r="AH48" i="1" s="1"/>
  <c r="AN48" i="1" s="1"/>
  <c r="J56" i="1"/>
  <c r="P56" i="1" s="1"/>
  <c r="V56" i="1" s="1"/>
  <c r="AB56" i="1" s="1"/>
  <c r="AH56" i="1" s="1"/>
  <c r="AN56" i="1" s="1"/>
  <c r="P57" i="1"/>
  <c r="V57" i="1" s="1"/>
  <c r="AB57" i="1" s="1"/>
  <c r="AH57" i="1" s="1"/>
  <c r="AN57" i="1" s="1"/>
  <c r="J86" i="1"/>
  <c r="P86" i="1" s="1"/>
  <c r="V86" i="1" s="1"/>
  <c r="AB86" i="1" s="1"/>
  <c r="AH86" i="1" s="1"/>
  <c r="AN86" i="1" s="1"/>
  <c r="P87" i="1"/>
  <c r="V87" i="1" s="1"/>
  <c r="AB87" i="1" s="1"/>
  <c r="AH87" i="1" s="1"/>
  <c r="AN87" i="1" s="1"/>
  <c r="J115" i="1"/>
  <c r="P116" i="1"/>
  <c r="V116" i="1" s="1"/>
  <c r="AB116" i="1" s="1"/>
  <c r="AH116" i="1" s="1"/>
  <c r="AN116" i="1" s="1"/>
  <c r="J127" i="1"/>
  <c r="P127" i="1" s="1"/>
  <c r="V127" i="1" s="1"/>
  <c r="AB127" i="1" s="1"/>
  <c r="AH127" i="1" s="1"/>
  <c r="AN127" i="1" s="1"/>
  <c r="P128" i="1"/>
  <c r="V128" i="1" s="1"/>
  <c r="AB128" i="1" s="1"/>
  <c r="AH128" i="1" s="1"/>
  <c r="AN128" i="1" s="1"/>
  <c r="J168" i="1"/>
  <c r="P168" i="1" s="1"/>
  <c r="V168" i="1" s="1"/>
  <c r="AB168" i="1" s="1"/>
  <c r="AH168" i="1" s="1"/>
  <c r="AN168" i="1" s="1"/>
  <c r="P169" i="1"/>
  <c r="V169" i="1" s="1"/>
  <c r="AB169" i="1" s="1"/>
  <c r="AH169" i="1" s="1"/>
  <c r="AN169" i="1" s="1"/>
  <c r="J174" i="1"/>
  <c r="P174" i="1" s="1"/>
  <c r="V174" i="1" s="1"/>
  <c r="AB174" i="1" s="1"/>
  <c r="AH174" i="1" s="1"/>
  <c r="AN174" i="1" s="1"/>
  <c r="P175" i="1"/>
  <c r="V175" i="1" s="1"/>
  <c r="AB175" i="1" s="1"/>
  <c r="AH175" i="1" s="1"/>
  <c r="AN175" i="1" s="1"/>
  <c r="J180" i="1"/>
  <c r="P180" i="1" s="1"/>
  <c r="V180" i="1" s="1"/>
  <c r="AB180" i="1" s="1"/>
  <c r="AH180" i="1" s="1"/>
  <c r="AN180" i="1" s="1"/>
  <c r="P181" i="1"/>
  <c r="V181" i="1" s="1"/>
  <c r="AB181" i="1" s="1"/>
  <c r="AH181" i="1" s="1"/>
  <c r="AN181" i="1" s="1"/>
  <c r="J214" i="1"/>
  <c r="P214" i="1" s="1"/>
  <c r="V214" i="1" s="1"/>
  <c r="AB214" i="1" s="1"/>
  <c r="AH214" i="1" s="1"/>
  <c r="AN214" i="1" s="1"/>
  <c r="P215" i="1"/>
  <c r="V215" i="1" s="1"/>
  <c r="AB215" i="1" s="1"/>
  <c r="AH215" i="1" s="1"/>
  <c r="AN215" i="1" s="1"/>
  <c r="J220" i="1"/>
  <c r="P220" i="1" s="1"/>
  <c r="V220" i="1" s="1"/>
  <c r="AB220" i="1" s="1"/>
  <c r="AH220" i="1" s="1"/>
  <c r="AN220" i="1" s="1"/>
  <c r="P221" i="1"/>
  <c r="V221" i="1" s="1"/>
  <c r="AB221" i="1" s="1"/>
  <c r="AH221" i="1" s="1"/>
  <c r="AN221" i="1" s="1"/>
  <c r="J223" i="1"/>
  <c r="P223" i="1" s="1"/>
  <c r="V223" i="1" s="1"/>
  <c r="AB223" i="1" s="1"/>
  <c r="AH223" i="1" s="1"/>
  <c r="AN223" i="1" s="1"/>
  <c r="P224" i="1"/>
  <c r="V224" i="1" s="1"/>
  <c r="AB224" i="1" s="1"/>
  <c r="AH224" i="1" s="1"/>
  <c r="AN224" i="1" s="1"/>
  <c r="J245" i="1"/>
  <c r="P245" i="1" s="1"/>
  <c r="V245" i="1" s="1"/>
  <c r="AB245" i="1" s="1"/>
  <c r="AH245" i="1" s="1"/>
  <c r="AN245" i="1" s="1"/>
  <c r="P246" i="1"/>
  <c r="V246" i="1" s="1"/>
  <c r="AB246" i="1" s="1"/>
  <c r="AH246" i="1" s="1"/>
  <c r="AN246" i="1" s="1"/>
  <c r="J248" i="1"/>
  <c r="P248" i="1" s="1"/>
  <c r="V248" i="1" s="1"/>
  <c r="AB248" i="1" s="1"/>
  <c r="AH248" i="1" s="1"/>
  <c r="AN248" i="1" s="1"/>
  <c r="P249" i="1"/>
  <c r="V249" i="1" s="1"/>
  <c r="AB249" i="1" s="1"/>
  <c r="AH249" i="1" s="1"/>
  <c r="AN249" i="1" s="1"/>
  <c r="J260" i="1"/>
  <c r="P260" i="1" s="1"/>
  <c r="V260" i="1" s="1"/>
  <c r="AB260" i="1" s="1"/>
  <c r="AH260" i="1" s="1"/>
  <c r="AN260" i="1" s="1"/>
  <c r="P261" i="1"/>
  <c r="V261" i="1" s="1"/>
  <c r="AB261" i="1" s="1"/>
  <c r="AH261" i="1" s="1"/>
  <c r="AN261" i="1" s="1"/>
  <c r="J267" i="1"/>
  <c r="P267" i="1" s="1"/>
  <c r="V267" i="1" s="1"/>
  <c r="AB267" i="1" s="1"/>
  <c r="AH267" i="1" s="1"/>
  <c r="AN267" i="1" s="1"/>
  <c r="P268" i="1"/>
  <c r="V268" i="1" s="1"/>
  <c r="AB268" i="1" s="1"/>
  <c r="AH268" i="1" s="1"/>
  <c r="AN268" i="1" s="1"/>
  <c r="J273" i="1"/>
  <c r="P273" i="1" s="1"/>
  <c r="V273" i="1" s="1"/>
  <c r="AB273" i="1" s="1"/>
  <c r="AH273" i="1" s="1"/>
  <c r="AN273" i="1" s="1"/>
  <c r="P274" i="1"/>
  <c r="V274" i="1" s="1"/>
  <c r="AB274" i="1" s="1"/>
  <c r="AH274" i="1" s="1"/>
  <c r="AN274" i="1" s="1"/>
  <c r="J297" i="1"/>
  <c r="P297" i="1" s="1"/>
  <c r="V297" i="1" s="1"/>
  <c r="AB297" i="1" s="1"/>
  <c r="AH297" i="1" s="1"/>
  <c r="AN297" i="1" s="1"/>
  <c r="P298" i="1"/>
  <c r="V298" i="1" s="1"/>
  <c r="AB298" i="1" s="1"/>
  <c r="AH298" i="1" s="1"/>
  <c r="AN298" i="1" s="1"/>
  <c r="J317" i="1"/>
  <c r="P317" i="1" s="1"/>
  <c r="V317" i="1" s="1"/>
  <c r="AB317" i="1" s="1"/>
  <c r="AH317" i="1" s="1"/>
  <c r="AN317" i="1" s="1"/>
  <c r="P320" i="1"/>
  <c r="V320" i="1" s="1"/>
  <c r="AB320" i="1" s="1"/>
  <c r="AH320" i="1" s="1"/>
  <c r="AN320" i="1" s="1"/>
  <c r="J330" i="1"/>
  <c r="P331" i="1"/>
  <c r="V331" i="1" s="1"/>
  <c r="AB331" i="1" s="1"/>
  <c r="AH331" i="1" s="1"/>
  <c r="AN331" i="1" s="1"/>
  <c r="J361" i="1"/>
  <c r="P361" i="1" s="1"/>
  <c r="V361" i="1" s="1"/>
  <c r="AB361" i="1" s="1"/>
  <c r="AH361" i="1" s="1"/>
  <c r="AN361" i="1" s="1"/>
  <c r="P362" i="1"/>
  <c r="V362" i="1" s="1"/>
  <c r="AB362" i="1" s="1"/>
  <c r="AH362" i="1" s="1"/>
  <c r="AN362" i="1" s="1"/>
  <c r="J380" i="1"/>
  <c r="J368" i="1" s="1"/>
  <c r="P368" i="1" s="1"/>
  <c r="V368" i="1" s="1"/>
  <c r="AB368" i="1" s="1"/>
  <c r="AH368" i="1" s="1"/>
  <c r="AN368" i="1" s="1"/>
  <c r="P381" i="1"/>
  <c r="V381" i="1" s="1"/>
  <c r="AB381" i="1" s="1"/>
  <c r="AH381" i="1" s="1"/>
  <c r="AN381" i="1" s="1"/>
  <c r="J500" i="1"/>
  <c r="P501" i="1"/>
  <c r="V501" i="1" s="1"/>
  <c r="AB501" i="1" s="1"/>
  <c r="AH501" i="1" s="1"/>
  <c r="AN501" i="1" s="1"/>
  <c r="I22" i="1"/>
  <c r="O22" i="1" s="1"/>
  <c r="U22" i="1" s="1"/>
  <c r="AA22" i="1" s="1"/>
  <c r="AG22" i="1" s="1"/>
  <c r="AM22" i="1" s="1"/>
  <c r="O23" i="1"/>
  <c r="U23" i="1" s="1"/>
  <c r="AA23" i="1" s="1"/>
  <c r="AG23" i="1" s="1"/>
  <c r="AM23" i="1" s="1"/>
  <c r="I31" i="1"/>
  <c r="O31" i="1" s="1"/>
  <c r="U31" i="1" s="1"/>
  <c r="AA31" i="1" s="1"/>
  <c r="AG31" i="1" s="1"/>
  <c r="AM31" i="1" s="1"/>
  <c r="O32" i="1"/>
  <c r="U32" i="1" s="1"/>
  <c r="AA32" i="1" s="1"/>
  <c r="AG32" i="1" s="1"/>
  <c r="AM32" i="1" s="1"/>
  <c r="I44" i="1"/>
  <c r="O45" i="1"/>
  <c r="U45" i="1" s="1"/>
  <c r="AA45" i="1" s="1"/>
  <c r="AG45" i="1" s="1"/>
  <c r="AM45" i="1" s="1"/>
  <c r="I50" i="1"/>
  <c r="O50" i="1" s="1"/>
  <c r="U50" i="1" s="1"/>
  <c r="AA50" i="1" s="1"/>
  <c r="AG50" i="1" s="1"/>
  <c r="AM50" i="1" s="1"/>
  <c r="O51" i="1"/>
  <c r="U51" i="1" s="1"/>
  <c r="AA51" i="1" s="1"/>
  <c r="AG51" i="1" s="1"/>
  <c r="AM51" i="1" s="1"/>
  <c r="I62" i="1"/>
  <c r="O62" i="1" s="1"/>
  <c r="U62" i="1" s="1"/>
  <c r="AA62" i="1" s="1"/>
  <c r="AG62" i="1" s="1"/>
  <c r="AM62" i="1" s="1"/>
  <c r="O63" i="1"/>
  <c r="U63" i="1" s="1"/>
  <c r="AA63" i="1" s="1"/>
  <c r="AG63" i="1" s="1"/>
  <c r="AM63" i="1" s="1"/>
  <c r="I89" i="1"/>
  <c r="O89" i="1" s="1"/>
  <c r="U89" i="1" s="1"/>
  <c r="AA89" i="1" s="1"/>
  <c r="AG89" i="1" s="1"/>
  <c r="AM89" i="1" s="1"/>
  <c r="O90" i="1"/>
  <c r="U90" i="1" s="1"/>
  <c r="AA90" i="1" s="1"/>
  <c r="AG90" i="1" s="1"/>
  <c r="AM90" i="1" s="1"/>
  <c r="I124" i="1"/>
  <c r="O124" i="1" s="1"/>
  <c r="U124" i="1" s="1"/>
  <c r="AA124" i="1" s="1"/>
  <c r="AG124" i="1" s="1"/>
  <c r="AM124" i="1" s="1"/>
  <c r="O125" i="1"/>
  <c r="U125" i="1" s="1"/>
  <c r="AA125" i="1" s="1"/>
  <c r="AG125" i="1" s="1"/>
  <c r="AM125" i="1" s="1"/>
  <c r="I130" i="1"/>
  <c r="O130" i="1" s="1"/>
  <c r="U130" i="1" s="1"/>
  <c r="AA130" i="1" s="1"/>
  <c r="AG130" i="1" s="1"/>
  <c r="AM130" i="1" s="1"/>
  <c r="O131" i="1"/>
  <c r="U131" i="1" s="1"/>
  <c r="AA131" i="1" s="1"/>
  <c r="AG131" i="1" s="1"/>
  <c r="AM131" i="1" s="1"/>
  <c r="I171" i="1"/>
  <c r="O171" i="1" s="1"/>
  <c r="U171" i="1" s="1"/>
  <c r="AA171" i="1" s="1"/>
  <c r="AG171" i="1" s="1"/>
  <c r="AM171" i="1" s="1"/>
  <c r="O172" i="1"/>
  <c r="U172" i="1" s="1"/>
  <c r="AA172" i="1" s="1"/>
  <c r="AG172" i="1" s="1"/>
  <c r="AM172" i="1" s="1"/>
  <c r="I177" i="1"/>
  <c r="O177" i="1" s="1"/>
  <c r="U177" i="1" s="1"/>
  <c r="AA177" i="1" s="1"/>
  <c r="AG177" i="1" s="1"/>
  <c r="AM177" i="1" s="1"/>
  <c r="O178" i="1"/>
  <c r="U178" i="1" s="1"/>
  <c r="AA178" i="1" s="1"/>
  <c r="AG178" i="1" s="1"/>
  <c r="AM178" i="1" s="1"/>
  <c r="I183" i="1"/>
  <c r="O183" i="1" s="1"/>
  <c r="U183" i="1" s="1"/>
  <c r="AA183" i="1" s="1"/>
  <c r="AG183" i="1" s="1"/>
  <c r="AM183" i="1" s="1"/>
  <c r="O184" i="1"/>
  <c r="U184" i="1" s="1"/>
  <c r="AA184" i="1" s="1"/>
  <c r="AG184" i="1" s="1"/>
  <c r="AM184" i="1" s="1"/>
  <c r="I217" i="1"/>
  <c r="O217" i="1" s="1"/>
  <c r="U217" i="1" s="1"/>
  <c r="AA217" i="1" s="1"/>
  <c r="AG217" i="1" s="1"/>
  <c r="AM217" i="1" s="1"/>
  <c r="O218" i="1"/>
  <c r="U218" i="1" s="1"/>
  <c r="AA218" i="1" s="1"/>
  <c r="AG218" i="1" s="1"/>
  <c r="AM218" i="1" s="1"/>
  <c r="I229" i="1"/>
  <c r="O229" i="1" s="1"/>
  <c r="U229" i="1" s="1"/>
  <c r="AA229" i="1" s="1"/>
  <c r="AG229" i="1" s="1"/>
  <c r="AM229" i="1" s="1"/>
  <c r="O230" i="1"/>
  <c r="U230" i="1" s="1"/>
  <c r="AA230" i="1" s="1"/>
  <c r="AG230" i="1" s="1"/>
  <c r="AM230" i="1" s="1"/>
  <c r="I242" i="1"/>
  <c r="O242" i="1" s="1"/>
  <c r="U242" i="1" s="1"/>
  <c r="AA242" i="1" s="1"/>
  <c r="AG242" i="1" s="1"/>
  <c r="AM242" i="1" s="1"/>
  <c r="O243" i="1"/>
  <c r="U243" i="1" s="1"/>
  <c r="AA243" i="1" s="1"/>
  <c r="AG243" i="1" s="1"/>
  <c r="AM243" i="1" s="1"/>
  <c r="I257" i="1"/>
  <c r="O257" i="1" s="1"/>
  <c r="U257" i="1" s="1"/>
  <c r="AA257" i="1" s="1"/>
  <c r="AG257" i="1" s="1"/>
  <c r="AM257" i="1" s="1"/>
  <c r="O258" i="1"/>
  <c r="U258" i="1" s="1"/>
  <c r="AA258" i="1" s="1"/>
  <c r="AG258" i="1" s="1"/>
  <c r="AM258" i="1" s="1"/>
  <c r="I254" i="1"/>
  <c r="O254" i="1" s="1"/>
  <c r="U254" i="1" s="1"/>
  <c r="AA254" i="1" s="1"/>
  <c r="AG254" i="1" s="1"/>
  <c r="AM254" i="1" s="1"/>
  <c r="O255" i="1"/>
  <c r="U255" i="1" s="1"/>
  <c r="AA255" i="1" s="1"/>
  <c r="AG255" i="1" s="1"/>
  <c r="AM255" i="1" s="1"/>
  <c r="I264" i="1"/>
  <c r="O264" i="1" s="1"/>
  <c r="U264" i="1" s="1"/>
  <c r="AA264" i="1" s="1"/>
  <c r="AG264" i="1" s="1"/>
  <c r="AM264" i="1" s="1"/>
  <c r="O265" i="1"/>
  <c r="U265" i="1" s="1"/>
  <c r="AA265" i="1" s="1"/>
  <c r="AG265" i="1" s="1"/>
  <c r="AM265" i="1" s="1"/>
  <c r="I270" i="1"/>
  <c r="O270" i="1" s="1"/>
  <c r="U270" i="1" s="1"/>
  <c r="AA270" i="1" s="1"/>
  <c r="AG270" i="1" s="1"/>
  <c r="AM270" i="1" s="1"/>
  <c r="O271" i="1"/>
  <c r="U271" i="1" s="1"/>
  <c r="AA271" i="1" s="1"/>
  <c r="AG271" i="1" s="1"/>
  <c r="AM271" i="1" s="1"/>
  <c r="I291" i="1"/>
  <c r="O291" i="1" s="1"/>
  <c r="U291" i="1" s="1"/>
  <c r="AA291" i="1" s="1"/>
  <c r="AG291" i="1" s="1"/>
  <c r="AM291" i="1" s="1"/>
  <c r="O292" i="1"/>
  <c r="U292" i="1" s="1"/>
  <c r="AA292" i="1" s="1"/>
  <c r="AG292" i="1" s="1"/>
  <c r="AM292" i="1" s="1"/>
  <c r="I303" i="1"/>
  <c r="O303" i="1" s="1"/>
  <c r="U303" i="1" s="1"/>
  <c r="AA303" i="1" s="1"/>
  <c r="AG303" i="1" s="1"/>
  <c r="AM303" i="1" s="1"/>
  <c r="O304" i="1"/>
  <c r="U304" i="1" s="1"/>
  <c r="AA304" i="1" s="1"/>
  <c r="AG304" i="1" s="1"/>
  <c r="AM304" i="1" s="1"/>
  <c r="I314" i="1"/>
  <c r="O314" i="1" s="1"/>
  <c r="U314" i="1" s="1"/>
  <c r="AA314" i="1" s="1"/>
  <c r="AG314" i="1" s="1"/>
  <c r="AM314" i="1" s="1"/>
  <c r="O315" i="1"/>
  <c r="U315" i="1" s="1"/>
  <c r="AA315" i="1" s="1"/>
  <c r="AG315" i="1" s="1"/>
  <c r="AM315" i="1" s="1"/>
  <c r="I347" i="1"/>
  <c r="O347" i="1" s="1"/>
  <c r="U347" i="1" s="1"/>
  <c r="AA347" i="1" s="1"/>
  <c r="AG347" i="1" s="1"/>
  <c r="AM347" i="1" s="1"/>
  <c r="O348" i="1"/>
  <c r="U348" i="1" s="1"/>
  <c r="AA348" i="1" s="1"/>
  <c r="AG348" i="1" s="1"/>
  <c r="AM348" i="1" s="1"/>
  <c r="O375" i="1"/>
  <c r="U375" i="1" s="1"/>
  <c r="AA375" i="1" s="1"/>
  <c r="AG375" i="1" s="1"/>
  <c r="AM375" i="1" s="1"/>
  <c r="I412" i="1"/>
  <c r="O412" i="1" s="1"/>
  <c r="U412" i="1" s="1"/>
  <c r="AA412" i="1" s="1"/>
  <c r="AG412" i="1" s="1"/>
  <c r="AM412" i="1" s="1"/>
  <c r="O413" i="1"/>
  <c r="U413" i="1" s="1"/>
  <c r="AA413" i="1" s="1"/>
  <c r="AG413" i="1" s="1"/>
  <c r="AM413" i="1" s="1"/>
  <c r="I440" i="1"/>
  <c r="O441" i="1"/>
  <c r="U441" i="1" s="1"/>
  <c r="AA441" i="1" s="1"/>
  <c r="AG441" i="1" s="1"/>
  <c r="AM441" i="1" s="1"/>
  <c r="I505" i="1"/>
  <c r="O506" i="1"/>
  <c r="U506" i="1" s="1"/>
  <c r="AA506" i="1" s="1"/>
  <c r="AG506" i="1" s="1"/>
  <c r="AM506" i="1" s="1"/>
  <c r="J22" i="1"/>
  <c r="P22" i="1" s="1"/>
  <c r="V22" i="1" s="1"/>
  <c r="AB22" i="1" s="1"/>
  <c r="AH22" i="1" s="1"/>
  <c r="AN22" i="1" s="1"/>
  <c r="P23" i="1"/>
  <c r="V23" i="1" s="1"/>
  <c r="AB23" i="1" s="1"/>
  <c r="AH23" i="1" s="1"/>
  <c r="AN23" i="1" s="1"/>
  <c r="J31" i="1"/>
  <c r="P31" i="1" s="1"/>
  <c r="V31" i="1" s="1"/>
  <c r="AB31" i="1" s="1"/>
  <c r="AH31" i="1" s="1"/>
  <c r="AN31" i="1" s="1"/>
  <c r="P32" i="1"/>
  <c r="V32" i="1" s="1"/>
  <c r="AB32" i="1" s="1"/>
  <c r="AH32" i="1" s="1"/>
  <c r="AN32" i="1" s="1"/>
  <c r="J44" i="1"/>
  <c r="P45" i="1"/>
  <c r="V45" i="1" s="1"/>
  <c r="AB45" i="1" s="1"/>
  <c r="AH45" i="1" s="1"/>
  <c r="AN45" i="1" s="1"/>
  <c r="J50" i="1"/>
  <c r="P50" i="1" s="1"/>
  <c r="V50" i="1" s="1"/>
  <c r="AB50" i="1" s="1"/>
  <c r="AH50" i="1" s="1"/>
  <c r="AN50" i="1" s="1"/>
  <c r="P51" i="1"/>
  <c r="V51" i="1" s="1"/>
  <c r="AB51" i="1" s="1"/>
  <c r="AH51" i="1" s="1"/>
  <c r="AN51" i="1" s="1"/>
  <c r="J62" i="1"/>
  <c r="P62" i="1" s="1"/>
  <c r="V62" i="1" s="1"/>
  <c r="AB62" i="1" s="1"/>
  <c r="AH62" i="1" s="1"/>
  <c r="AN62" i="1" s="1"/>
  <c r="P63" i="1"/>
  <c r="V63" i="1" s="1"/>
  <c r="AB63" i="1" s="1"/>
  <c r="AH63" i="1" s="1"/>
  <c r="AN63" i="1" s="1"/>
  <c r="J89" i="1"/>
  <c r="P89" i="1" s="1"/>
  <c r="V89" i="1" s="1"/>
  <c r="AB89" i="1" s="1"/>
  <c r="AH89" i="1" s="1"/>
  <c r="AN89" i="1" s="1"/>
  <c r="P90" i="1"/>
  <c r="V90" i="1" s="1"/>
  <c r="AB90" i="1" s="1"/>
  <c r="AH90" i="1" s="1"/>
  <c r="AN90" i="1" s="1"/>
  <c r="J124" i="1"/>
  <c r="P124" i="1" s="1"/>
  <c r="V124" i="1" s="1"/>
  <c r="AB124" i="1" s="1"/>
  <c r="AH124" i="1" s="1"/>
  <c r="AN124" i="1" s="1"/>
  <c r="P125" i="1"/>
  <c r="V125" i="1" s="1"/>
  <c r="AB125" i="1" s="1"/>
  <c r="AH125" i="1" s="1"/>
  <c r="AN125" i="1" s="1"/>
  <c r="J130" i="1"/>
  <c r="P130" i="1" s="1"/>
  <c r="V130" i="1" s="1"/>
  <c r="AB130" i="1" s="1"/>
  <c r="AH130" i="1" s="1"/>
  <c r="AN130" i="1" s="1"/>
  <c r="P131" i="1"/>
  <c r="V131" i="1" s="1"/>
  <c r="AB131" i="1" s="1"/>
  <c r="AH131" i="1" s="1"/>
  <c r="AN131" i="1" s="1"/>
  <c r="J171" i="1"/>
  <c r="P171" i="1" s="1"/>
  <c r="V171" i="1" s="1"/>
  <c r="AB171" i="1" s="1"/>
  <c r="AH171" i="1" s="1"/>
  <c r="AN171" i="1" s="1"/>
  <c r="P172" i="1"/>
  <c r="V172" i="1" s="1"/>
  <c r="AB172" i="1" s="1"/>
  <c r="AH172" i="1" s="1"/>
  <c r="AN172" i="1" s="1"/>
  <c r="J177" i="1"/>
  <c r="P177" i="1" s="1"/>
  <c r="V177" i="1" s="1"/>
  <c r="AB177" i="1" s="1"/>
  <c r="AH177" i="1" s="1"/>
  <c r="AN177" i="1" s="1"/>
  <c r="P178" i="1"/>
  <c r="V178" i="1" s="1"/>
  <c r="AB178" i="1" s="1"/>
  <c r="AH178" i="1" s="1"/>
  <c r="AN178" i="1" s="1"/>
  <c r="J183" i="1"/>
  <c r="P183" i="1" s="1"/>
  <c r="V183" i="1" s="1"/>
  <c r="AB183" i="1" s="1"/>
  <c r="AH183" i="1" s="1"/>
  <c r="AN183" i="1" s="1"/>
  <c r="P184" i="1"/>
  <c r="V184" i="1" s="1"/>
  <c r="AB184" i="1" s="1"/>
  <c r="AH184" i="1" s="1"/>
  <c r="AN184" i="1" s="1"/>
  <c r="J217" i="1"/>
  <c r="P217" i="1" s="1"/>
  <c r="V217" i="1" s="1"/>
  <c r="AB217" i="1" s="1"/>
  <c r="AH217" i="1" s="1"/>
  <c r="AN217" i="1" s="1"/>
  <c r="P218" i="1"/>
  <c r="V218" i="1" s="1"/>
  <c r="AB218" i="1" s="1"/>
  <c r="AH218" i="1" s="1"/>
  <c r="AN218" i="1" s="1"/>
  <c r="J229" i="1"/>
  <c r="P229" i="1" s="1"/>
  <c r="V229" i="1" s="1"/>
  <c r="AB229" i="1" s="1"/>
  <c r="AH229" i="1" s="1"/>
  <c r="AN229" i="1" s="1"/>
  <c r="P230" i="1"/>
  <c r="V230" i="1" s="1"/>
  <c r="AB230" i="1" s="1"/>
  <c r="AH230" i="1" s="1"/>
  <c r="AN230" i="1" s="1"/>
  <c r="J242" i="1"/>
  <c r="P242" i="1" s="1"/>
  <c r="V242" i="1" s="1"/>
  <c r="AB242" i="1" s="1"/>
  <c r="AH242" i="1" s="1"/>
  <c r="AN242" i="1" s="1"/>
  <c r="P243" i="1"/>
  <c r="V243" i="1" s="1"/>
  <c r="AB243" i="1" s="1"/>
  <c r="AH243" i="1" s="1"/>
  <c r="AN243" i="1" s="1"/>
  <c r="J257" i="1"/>
  <c r="P257" i="1" s="1"/>
  <c r="V257" i="1" s="1"/>
  <c r="AB257" i="1" s="1"/>
  <c r="AH257" i="1" s="1"/>
  <c r="AN257" i="1" s="1"/>
  <c r="P258" i="1"/>
  <c r="V258" i="1" s="1"/>
  <c r="AB258" i="1" s="1"/>
  <c r="AH258" i="1" s="1"/>
  <c r="AN258" i="1" s="1"/>
  <c r="J254" i="1"/>
  <c r="P254" i="1" s="1"/>
  <c r="V254" i="1" s="1"/>
  <c r="AB254" i="1" s="1"/>
  <c r="AH254" i="1" s="1"/>
  <c r="AN254" i="1" s="1"/>
  <c r="P255" i="1"/>
  <c r="V255" i="1" s="1"/>
  <c r="AB255" i="1" s="1"/>
  <c r="AH255" i="1" s="1"/>
  <c r="AN255" i="1" s="1"/>
  <c r="J264" i="1"/>
  <c r="P264" i="1" s="1"/>
  <c r="V264" i="1" s="1"/>
  <c r="AB264" i="1" s="1"/>
  <c r="AH264" i="1" s="1"/>
  <c r="AN264" i="1" s="1"/>
  <c r="P265" i="1"/>
  <c r="V265" i="1" s="1"/>
  <c r="AB265" i="1" s="1"/>
  <c r="AH265" i="1" s="1"/>
  <c r="AN265" i="1" s="1"/>
  <c r="J270" i="1"/>
  <c r="P270" i="1" s="1"/>
  <c r="V270" i="1" s="1"/>
  <c r="AB270" i="1" s="1"/>
  <c r="AH270" i="1" s="1"/>
  <c r="AN270" i="1" s="1"/>
  <c r="P271" i="1"/>
  <c r="V271" i="1" s="1"/>
  <c r="AB271" i="1" s="1"/>
  <c r="AH271" i="1" s="1"/>
  <c r="AN271" i="1" s="1"/>
  <c r="J291" i="1"/>
  <c r="P291" i="1" s="1"/>
  <c r="V291" i="1" s="1"/>
  <c r="AB291" i="1" s="1"/>
  <c r="AH291" i="1" s="1"/>
  <c r="AN291" i="1" s="1"/>
  <c r="P292" i="1"/>
  <c r="V292" i="1" s="1"/>
  <c r="AB292" i="1" s="1"/>
  <c r="AH292" i="1" s="1"/>
  <c r="AN292" i="1" s="1"/>
  <c r="J303" i="1"/>
  <c r="P303" i="1" s="1"/>
  <c r="V303" i="1" s="1"/>
  <c r="AB303" i="1" s="1"/>
  <c r="AH303" i="1" s="1"/>
  <c r="AN303" i="1" s="1"/>
  <c r="P304" i="1"/>
  <c r="V304" i="1" s="1"/>
  <c r="AB304" i="1" s="1"/>
  <c r="AH304" i="1" s="1"/>
  <c r="AN304" i="1" s="1"/>
  <c r="J314" i="1"/>
  <c r="P314" i="1" s="1"/>
  <c r="V314" i="1" s="1"/>
  <c r="AB314" i="1" s="1"/>
  <c r="AH314" i="1" s="1"/>
  <c r="AN314" i="1" s="1"/>
  <c r="P315" i="1"/>
  <c r="V315" i="1" s="1"/>
  <c r="AB315" i="1" s="1"/>
  <c r="AH315" i="1" s="1"/>
  <c r="AN315" i="1" s="1"/>
  <c r="J347" i="1"/>
  <c r="P347" i="1" s="1"/>
  <c r="V347" i="1" s="1"/>
  <c r="AB347" i="1" s="1"/>
  <c r="AH347" i="1" s="1"/>
  <c r="AN347" i="1" s="1"/>
  <c r="P348" i="1"/>
  <c r="V348" i="1" s="1"/>
  <c r="AB348" i="1" s="1"/>
  <c r="AH348" i="1" s="1"/>
  <c r="AN348" i="1" s="1"/>
  <c r="P375" i="1"/>
  <c r="V375" i="1" s="1"/>
  <c r="AB375" i="1" s="1"/>
  <c r="AH375" i="1" s="1"/>
  <c r="AN375" i="1" s="1"/>
  <c r="J412" i="1"/>
  <c r="P412" i="1" s="1"/>
  <c r="V412" i="1" s="1"/>
  <c r="AB412" i="1" s="1"/>
  <c r="AH412" i="1" s="1"/>
  <c r="AN412" i="1" s="1"/>
  <c r="P413" i="1"/>
  <c r="V413" i="1" s="1"/>
  <c r="AB413" i="1" s="1"/>
  <c r="AH413" i="1" s="1"/>
  <c r="AN413" i="1" s="1"/>
  <c r="J440" i="1"/>
  <c r="P441" i="1"/>
  <c r="V441" i="1" s="1"/>
  <c r="AB441" i="1" s="1"/>
  <c r="AH441" i="1" s="1"/>
  <c r="AN441" i="1" s="1"/>
  <c r="J505" i="1"/>
  <c r="P506" i="1"/>
  <c r="V506" i="1" s="1"/>
  <c r="AB506" i="1" s="1"/>
  <c r="AH506" i="1" s="1"/>
  <c r="AN506" i="1" s="1"/>
  <c r="I19" i="1"/>
  <c r="O19" i="1" s="1"/>
  <c r="U19" i="1" s="1"/>
  <c r="AA19" i="1" s="1"/>
  <c r="AG19" i="1" s="1"/>
  <c r="AM19" i="1" s="1"/>
  <c r="O20" i="1"/>
  <c r="U20" i="1" s="1"/>
  <c r="AA20" i="1" s="1"/>
  <c r="AG20" i="1" s="1"/>
  <c r="AM20" i="1" s="1"/>
  <c r="I28" i="1"/>
  <c r="O28" i="1" s="1"/>
  <c r="U28" i="1" s="1"/>
  <c r="AA28" i="1" s="1"/>
  <c r="AG28" i="1" s="1"/>
  <c r="AM28" i="1" s="1"/>
  <c r="O29" i="1"/>
  <c r="U29" i="1" s="1"/>
  <c r="AA29" i="1" s="1"/>
  <c r="AG29" i="1" s="1"/>
  <c r="AM29" i="1" s="1"/>
  <c r="I34" i="1"/>
  <c r="O34" i="1" s="1"/>
  <c r="U34" i="1" s="1"/>
  <c r="AA34" i="1" s="1"/>
  <c r="AG34" i="1" s="1"/>
  <c r="AM34" i="1" s="1"/>
  <c r="O35" i="1"/>
  <c r="U35" i="1" s="1"/>
  <c r="AA35" i="1" s="1"/>
  <c r="AG35" i="1" s="1"/>
  <c r="AM35" i="1" s="1"/>
  <c r="I47" i="1"/>
  <c r="O47" i="1" s="1"/>
  <c r="U47" i="1" s="1"/>
  <c r="AA47" i="1" s="1"/>
  <c r="AG47" i="1" s="1"/>
  <c r="AM47" i="1" s="1"/>
  <c r="O48" i="1"/>
  <c r="U48" i="1" s="1"/>
  <c r="AA48" i="1" s="1"/>
  <c r="AG48" i="1" s="1"/>
  <c r="AM48" i="1" s="1"/>
  <c r="I56" i="1"/>
  <c r="O56" i="1" s="1"/>
  <c r="U56" i="1" s="1"/>
  <c r="AA56" i="1" s="1"/>
  <c r="AG56" i="1" s="1"/>
  <c r="AM56" i="1" s="1"/>
  <c r="O57" i="1"/>
  <c r="U57" i="1" s="1"/>
  <c r="AA57" i="1" s="1"/>
  <c r="AG57" i="1" s="1"/>
  <c r="AM57" i="1" s="1"/>
  <c r="I65" i="1"/>
  <c r="O65" i="1" s="1"/>
  <c r="U65" i="1" s="1"/>
  <c r="AA65" i="1" s="1"/>
  <c r="AG65" i="1" s="1"/>
  <c r="AM65" i="1" s="1"/>
  <c r="O66" i="1"/>
  <c r="U66" i="1" s="1"/>
  <c r="AA66" i="1" s="1"/>
  <c r="AG66" i="1" s="1"/>
  <c r="AM66" i="1" s="1"/>
  <c r="I86" i="1"/>
  <c r="O86" i="1" s="1"/>
  <c r="U86" i="1" s="1"/>
  <c r="AA86" i="1" s="1"/>
  <c r="AG86" i="1" s="1"/>
  <c r="AM86" i="1" s="1"/>
  <c r="O87" i="1"/>
  <c r="U87" i="1" s="1"/>
  <c r="AA87" i="1" s="1"/>
  <c r="AG87" i="1" s="1"/>
  <c r="AM87" i="1" s="1"/>
  <c r="I115" i="1"/>
  <c r="O116" i="1"/>
  <c r="U116" i="1" s="1"/>
  <c r="AA116" i="1" s="1"/>
  <c r="AG116" i="1" s="1"/>
  <c r="AM116" i="1" s="1"/>
  <c r="I127" i="1"/>
  <c r="O127" i="1" s="1"/>
  <c r="U127" i="1" s="1"/>
  <c r="AA127" i="1" s="1"/>
  <c r="AG127" i="1" s="1"/>
  <c r="AM127" i="1" s="1"/>
  <c r="O128" i="1"/>
  <c r="U128" i="1" s="1"/>
  <c r="AA128" i="1" s="1"/>
  <c r="AG128" i="1" s="1"/>
  <c r="AM128" i="1" s="1"/>
  <c r="I168" i="1"/>
  <c r="O168" i="1" s="1"/>
  <c r="U168" i="1" s="1"/>
  <c r="AA168" i="1" s="1"/>
  <c r="AG168" i="1" s="1"/>
  <c r="AM168" i="1" s="1"/>
  <c r="O169" i="1"/>
  <c r="U169" i="1" s="1"/>
  <c r="AA169" i="1" s="1"/>
  <c r="AG169" i="1" s="1"/>
  <c r="AM169" i="1" s="1"/>
  <c r="I174" i="1"/>
  <c r="O174" i="1" s="1"/>
  <c r="U174" i="1" s="1"/>
  <c r="AA174" i="1" s="1"/>
  <c r="AG174" i="1" s="1"/>
  <c r="AM174" i="1" s="1"/>
  <c r="O175" i="1"/>
  <c r="U175" i="1" s="1"/>
  <c r="AA175" i="1" s="1"/>
  <c r="AG175" i="1" s="1"/>
  <c r="AM175" i="1" s="1"/>
  <c r="I180" i="1"/>
  <c r="O180" i="1" s="1"/>
  <c r="U180" i="1" s="1"/>
  <c r="AA180" i="1" s="1"/>
  <c r="AG180" i="1" s="1"/>
  <c r="AM180" i="1" s="1"/>
  <c r="O181" i="1"/>
  <c r="U181" i="1" s="1"/>
  <c r="AA181" i="1" s="1"/>
  <c r="AG181" i="1" s="1"/>
  <c r="AM181" i="1" s="1"/>
  <c r="I214" i="1"/>
  <c r="O214" i="1" s="1"/>
  <c r="U214" i="1" s="1"/>
  <c r="AA214" i="1" s="1"/>
  <c r="AG214" i="1" s="1"/>
  <c r="AM214" i="1" s="1"/>
  <c r="O215" i="1"/>
  <c r="U215" i="1" s="1"/>
  <c r="AA215" i="1" s="1"/>
  <c r="AG215" i="1" s="1"/>
  <c r="AM215" i="1" s="1"/>
  <c r="I220" i="1"/>
  <c r="O220" i="1" s="1"/>
  <c r="U220" i="1" s="1"/>
  <c r="AA220" i="1" s="1"/>
  <c r="AG220" i="1" s="1"/>
  <c r="AM220" i="1" s="1"/>
  <c r="O221" i="1"/>
  <c r="U221" i="1" s="1"/>
  <c r="AA221" i="1" s="1"/>
  <c r="AG221" i="1" s="1"/>
  <c r="AM221" i="1" s="1"/>
  <c r="I223" i="1"/>
  <c r="O223" i="1" s="1"/>
  <c r="U223" i="1" s="1"/>
  <c r="AA223" i="1" s="1"/>
  <c r="AG223" i="1" s="1"/>
  <c r="AM223" i="1" s="1"/>
  <c r="O224" i="1"/>
  <c r="U224" i="1" s="1"/>
  <c r="AA224" i="1" s="1"/>
  <c r="AG224" i="1" s="1"/>
  <c r="AM224" i="1" s="1"/>
  <c r="I245" i="1"/>
  <c r="O245" i="1" s="1"/>
  <c r="U245" i="1" s="1"/>
  <c r="AA245" i="1" s="1"/>
  <c r="AG245" i="1" s="1"/>
  <c r="AM245" i="1" s="1"/>
  <c r="O246" i="1"/>
  <c r="U246" i="1" s="1"/>
  <c r="AA246" i="1" s="1"/>
  <c r="AG246" i="1" s="1"/>
  <c r="AM246" i="1" s="1"/>
  <c r="I248" i="1"/>
  <c r="O248" i="1" s="1"/>
  <c r="U248" i="1" s="1"/>
  <c r="AA248" i="1" s="1"/>
  <c r="AG248" i="1" s="1"/>
  <c r="AM248" i="1" s="1"/>
  <c r="O249" i="1"/>
  <c r="U249" i="1" s="1"/>
  <c r="AA249" i="1" s="1"/>
  <c r="AG249" i="1" s="1"/>
  <c r="AM249" i="1" s="1"/>
  <c r="I260" i="1"/>
  <c r="O260" i="1" s="1"/>
  <c r="U260" i="1" s="1"/>
  <c r="AA260" i="1" s="1"/>
  <c r="AG260" i="1" s="1"/>
  <c r="AM260" i="1" s="1"/>
  <c r="O261" i="1"/>
  <c r="U261" i="1" s="1"/>
  <c r="AA261" i="1" s="1"/>
  <c r="AG261" i="1" s="1"/>
  <c r="AM261" i="1" s="1"/>
  <c r="I267" i="1"/>
  <c r="O267" i="1" s="1"/>
  <c r="U267" i="1" s="1"/>
  <c r="AA267" i="1" s="1"/>
  <c r="AG267" i="1" s="1"/>
  <c r="AM267" i="1" s="1"/>
  <c r="O268" i="1"/>
  <c r="U268" i="1" s="1"/>
  <c r="AA268" i="1" s="1"/>
  <c r="AG268" i="1" s="1"/>
  <c r="AM268" i="1" s="1"/>
  <c r="I273" i="1"/>
  <c r="O273" i="1" s="1"/>
  <c r="U273" i="1" s="1"/>
  <c r="AA273" i="1" s="1"/>
  <c r="AG273" i="1" s="1"/>
  <c r="AM273" i="1" s="1"/>
  <c r="O274" i="1"/>
  <c r="U274" i="1" s="1"/>
  <c r="AA274" i="1" s="1"/>
  <c r="AG274" i="1" s="1"/>
  <c r="AM274" i="1" s="1"/>
  <c r="I297" i="1"/>
  <c r="O297" i="1" s="1"/>
  <c r="U297" i="1" s="1"/>
  <c r="AA297" i="1" s="1"/>
  <c r="AG297" i="1" s="1"/>
  <c r="AM297" i="1" s="1"/>
  <c r="O298" i="1"/>
  <c r="U298" i="1" s="1"/>
  <c r="AA298" i="1" s="1"/>
  <c r="AG298" i="1" s="1"/>
  <c r="AM298" i="1" s="1"/>
  <c r="I317" i="1"/>
  <c r="O317" i="1" s="1"/>
  <c r="U317" i="1" s="1"/>
  <c r="AA317" i="1" s="1"/>
  <c r="AG317" i="1" s="1"/>
  <c r="AM317" i="1" s="1"/>
  <c r="O320" i="1"/>
  <c r="U320" i="1" s="1"/>
  <c r="AA320" i="1" s="1"/>
  <c r="AG320" i="1" s="1"/>
  <c r="AM320" i="1" s="1"/>
  <c r="I330" i="1"/>
  <c r="O331" i="1"/>
  <c r="U331" i="1" s="1"/>
  <c r="AA331" i="1" s="1"/>
  <c r="AG331" i="1" s="1"/>
  <c r="AM331" i="1" s="1"/>
  <c r="I361" i="1"/>
  <c r="O361" i="1" s="1"/>
  <c r="U361" i="1" s="1"/>
  <c r="AA361" i="1" s="1"/>
  <c r="AG361" i="1" s="1"/>
  <c r="AM361" i="1" s="1"/>
  <c r="O362" i="1"/>
  <c r="U362" i="1" s="1"/>
  <c r="AA362" i="1" s="1"/>
  <c r="AG362" i="1" s="1"/>
  <c r="AM362" i="1" s="1"/>
  <c r="I380" i="1"/>
  <c r="I368" i="1" s="1"/>
  <c r="O368" i="1" s="1"/>
  <c r="U368" i="1" s="1"/>
  <c r="AA368" i="1" s="1"/>
  <c r="AG368" i="1" s="1"/>
  <c r="AM368" i="1" s="1"/>
  <c r="O381" i="1"/>
  <c r="U381" i="1" s="1"/>
  <c r="AA381" i="1" s="1"/>
  <c r="AG381" i="1" s="1"/>
  <c r="AM381" i="1" s="1"/>
  <c r="I500" i="1"/>
  <c r="O501" i="1"/>
  <c r="U501" i="1" s="1"/>
  <c r="AA501" i="1" s="1"/>
  <c r="AG501" i="1" s="1"/>
  <c r="AM501" i="1" s="1"/>
  <c r="I515" i="1"/>
  <c r="O516" i="1"/>
  <c r="U516" i="1" s="1"/>
  <c r="AA516" i="1" s="1"/>
  <c r="AG516" i="1" s="1"/>
  <c r="AM516" i="1" s="1"/>
  <c r="J65" i="1"/>
  <c r="P65" i="1" s="1"/>
  <c r="V65" i="1" s="1"/>
  <c r="AB65" i="1" s="1"/>
  <c r="AH65" i="1" s="1"/>
  <c r="AN65" i="1" s="1"/>
  <c r="P66" i="1"/>
  <c r="V66" i="1" s="1"/>
  <c r="AB66" i="1" s="1"/>
  <c r="AH66" i="1" s="1"/>
  <c r="AN66" i="1" s="1"/>
  <c r="J515" i="1"/>
  <c r="P516" i="1"/>
  <c r="V516" i="1" s="1"/>
  <c r="AB516" i="1" s="1"/>
  <c r="AH516" i="1" s="1"/>
  <c r="AN516" i="1" s="1"/>
  <c r="I451" i="1"/>
  <c r="O451" i="1" s="1"/>
  <c r="U451" i="1" s="1"/>
  <c r="AA451" i="1" s="1"/>
  <c r="AG451" i="1" s="1"/>
  <c r="AM451" i="1" s="1"/>
  <c r="J277" i="1"/>
  <c r="P278" i="1"/>
  <c r="V278" i="1" s="1"/>
  <c r="AB278" i="1" s="1"/>
  <c r="AH278" i="1" s="1"/>
  <c r="AN278" i="1" s="1"/>
  <c r="I727" i="1"/>
  <c r="O727" i="1" s="1"/>
  <c r="U727" i="1" s="1"/>
  <c r="AA727" i="1" s="1"/>
  <c r="AG727" i="1" s="1"/>
  <c r="AM727" i="1" s="1"/>
  <c r="J727" i="1"/>
  <c r="P727" i="1" s="1"/>
  <c r="V727" i="1" s="1"/>
  <c r="AB727" i="1" s="1"/>
  <c r="AH727" i="1" s="1"/>
  <c r="AN727" i="1" s="1"/>
  <c r="O415" i="1"/>
  <c r="U415" i="1" s="1"/>
  <c r="AA415" i="1" s="1"/>
  <c r="AG415" i="1" s="1"/>
  <c r="AM415" i="1" s="1"/>
  <c r="P415" i="1"/>
  <c r="V415" i="1" s="1"/>
  <c r="AB415" i="1" s="1"/>
  <c r="AH415" i="1" s="1"/>
  <c r="AN415" i="1" s="1"/>
  <c r="J350" i="1"/>
  <c r="J340" i="1"/>
  <c r="P340" i="1" s="1"/>
  <c r="V340" i="1" s="1"/>
  <c r="AB340" i="1" s="1"/>
  <c r="AH340" i="1" s="1"/>
  <c r="AN340" i="1" s="1"/>
  <c r="I350" i="1"/>
  <c r="I340" i="1"/>
  <c r="O340" i="1" s="1"/>
  <c r="U340" i="1" s="1"/>
  <c r="AA340" i="1" s="1"/>
  <c r="AG340" i="1" s="1"/>
  <c r="AM340" i="1" s="1"/>
  <c r="I140" i="1"/>
  <c r="J494" i="1"/>
  <c r="I388" i="1"/>
  <c r="O388" i="1" s="1"/>
  <c r="U388" i="1" s="1"/>
  <c r="AA388" i="1" s="1"/>
  <c r="AG388" i="1" s="1"/>
  <c r="AM388" i="1" s="1"/>
  <c r="J388" i="1"/>
  <c r="P388" i="1" s="1"/>
  <c r="V388" i="1" s="1"/>
  <c r="AB388" i="1" s="1"/>
  <c r="AH388" i="1" s="1"/>
  <c r="AN388" i="1" s="1"/>
  <c r="J740" i="1"/>
  <c r="P740" i="1" s="1"/>
  <c r="V740" i="1" s="1"/>
  <c r="AB740" i="1" s="1"/>
  <c r="AH740" i="1" s="1"/>
  <c r="AN740" i="1" s="1"/>
  <c r="I804" i="1"/>
  <c r="O804" i="1" s="1"/>
  <c r="U804" i="1" s="1"/>
  <c r="AA804" i="1" s="1"/>
  <c r="AG804" i="1" s="1"/>
  <c r="AM804" i="1" s="1"/>
  <c r="I494" i="1"/>
  <c r="I740" i="1"/>
  <c r="O740" i="1" s="1"/>
  <c r="U740" i="1" s="1"/>
  <c r="AA740" i="1" s="1"/>
  <c r="AG740" i="1" s="1"/>
  <c r="AM740" i="1" s="1"/>
  <c r="I701" i="1"/>
  <c r="O701" i="1" s="1"/>
  <c r="U701" i="1" s="1"/>
  <c r="AA701" i="1" s="1"/>
  <c r="AG701" i="1" s="1"/>
  <c r="AM701" i="1" s="1"/>
  <c r="J804" i="1"/>
  <c r="P804" i="1" s="1"/>
  <c r="V804" i="1" s="1"/>
  <c r="AB804" i="1" s="1"/>
  <c r="AH804" i="1" s="1"/>
  <c r="AN804" i="1" s="1"/>
  <c r="J140" i="1"/>
  <c r="J156" i="1"/>
  <c r="J701" i="1"/>
  <c r="P701" i="1" s="1"/>
  <c r="V701" i="1" s="1"/>
  <c r="AB701" i="1" s="1"/>
  <c r="AH701" i="1" s="1"/>
  <c r="AN701" i="1" s="1"/>
  <c r="I156" i="1"/>
  <c r="I393" i="1"/>
  <c r="O393" i="1" s="1"/>
  <c r="U393" i="1" s="1"/>
  <c r="AA393" i="1" s="1"/>
  <c r="AG393" i="1" s="1"/>
  <c r="AM393" i="1" s="1"/>
  <c r="O422" i="1"/>
  <c r="U422" i="1" s="1"/>
  <c r="AA422" i="1" s="1"/>
  <c r="AG422" i="1" s="1"/>
  <c r="AM422" i="1" s="1"/>
  <c r="J393" i="1"/>
  <c r="P393" i="1" s="1"/>
  <c r="V393" i="1" s="1"/>
  <c r="AB393" i="1" s="1"/>
  <c r="AH393" i="1" s="1"/>
  <c r="AN393" i="1" s="1"/>
  <c r="P422" i="1"/>
  <c r="V422" i="1" s="1"/>
  <c r="AB422" i="1" s="1"/>
  <c r="AH422" i="1" s="1"/>
  <c r="AN422" i="1" s="1"/>
  <c r="H757" i="1"/>
  <c r="H754" i="1"/>
  <c r="H751" i="1"/>
  <c r="H600" i="1"/>
  <c r="H556" i="1"/>
  <c r="H362" i="1"/>
  <c r="H348" i="1"/>
  <c r="H307" i="1"/>
  <c r="H255" i="1"/>
  <c r="H261" i="1"/>
  <c r="O695" i="1" l="1"/>
  <c r="O694" i="1" s="1"/>
  <c r="I694" i="1"/>
  <c r="P695" i="1"/>
  <c r="V695" i="1" s="1"/>
  <c r="J694" i="1"/>
  <c r="U695" i="1"/>
  <c r="O115" i="1"/>
  <c r="U115" i="1" s="1"/>
  <c r="AA115" i="1" s="1"/>
  <c r="AG115" i="1" s="1"/>
  <c r="AM115" i="1" s="1"/>
  <c r="I107" i="1"/>
  <c r="O107" i="1" s="1"/>
  <c r="U107" i="1" s="1"/>
  <c r="AA107" i="1" s="1"/>
  <c r="AG107" i="1" s="1"/>
  <c r="AM107" i="1" s="1"/>
  <c r="P115" i="1"/>
  <c r="V115" i="1" s="1"/>
  <c r="AB115" i="1" s="1"/>
  <c r="AH115" i="1" s="1"/>
  <c r="AN115" i="1" s="1"/>
  <c r="J107" i="1"/>
  <c r="P107" i="1" s="1"/>
  <c r="V107" i="1" s="1"/>
  <c r="AB107" i="1" s="1"/>
  <c r="AH107" i="1" s="1"/>
  <c r="AN107" i="1" s="1"/>
  <c r="P350" i="1"/>
  <c r="V350" i="1" s="1"/>
  <c r="AB350" i="1" s="1"/>
  <c r="AH350" i="1" s="1"/>
  <c r="AN350" i="1" s="1"/>
  <c r="J334" i="1"/>
  <c r="P334" i="1" s="1"/>
  <c r="V334" i="1" s="1"/>
  <c r="AB334" i="1" s="1"/>
  <c r="AH334" i="1" s="1"/>
  <c r="AN334" i="1" s="1"/>
  <c r="O350" i="1"/>
  <c r="U350" i="1" s="1"/>
  <c r="AA350" i="1" s="1"/>
  <c r="AG350" i="1" s="1"/>
  <c r="AM350" i="1" s="1"/>
  <c r="I334" i="1"/>
  <c r="O334" i="1" s="1"/>
  <c r="U334" i="1" s="1"/>
  <c r="AA334" i="1" s="1"/>
  <c r="AG334" i="1" s="1"/>
  <c r="AM334" i="1" s="1"/>
  <c r="I548" i="1"/>
  <c r="O548" i="1" s="1"/>
  <c r="U548" i="1" s="1"/>
  <c r="AA548" i="1" s="1"/>
  <c r="AG548" i="1" s="1"/>
  <c r="AM548" i="1" s="1"/>
  <c r="J548" i="1"/>
  <c r="P548" i="1" s="1"/>
  <c r="V548" i="1" s="1"/>
  <c r="AB548" i="1" s="1"/>
  <c r="AH548" i="1" s="1"/>
  <c r="AN548" i="1" s="1"/>
  <c r="P44" i="1"/>
  <c r="V44" i="1" s="1"/>
  <c r="AB44" i="1" s="1"/>
  <c r="AH44" i="1" s="1"/>
  <c r="AN44" i="1" s="1"/>
  <c r="J40" i="1"/>
  <c r="P40" i="1" s="1"/>
  <c r="V40" i="1" s="1"/>
  <c r="AB40" i="1" s="1"/>
  <c r="AH40" i="1" s="1"/>
  <c r="AN40" i="1" s="1"/>
  <c r="O44" i="1"/>
  <c r="U44" i="1" s="1"/>
  <c r="AA44" i="1" s="1"/>
  <c r="AG44" i="1" s="1"/>
  <c r="AM44" i="1" s="1"/>
  <c r="I40" i="1"/>
  <c r="O40" i="1" s="1"/>
  <c r="U40" i="1" s="1"/>
  <c r="AA40" i="1" s="1"/>
  <c r="AG40" i="1" s="1"/>
  <c r="AM40" i="1" s="1"/>
  <c r="I595" i="1"/>
  <c r="O595" i="1" s="1"/>
  <c r="U595" i="1" s="1"/>
  <c r="AA595" i="1" s="1"/>
  <c r="AG595" i="1" s="1"/>
  <c r="AM595" i="1" s="1"/>
  <c r="J595" i="1"/>
  <c r="P595" i="1" s="1"/>
  <c r="V595" i="1" s="1"/>
  <c r="AB595" i="1" s="1"/>
  <c r="AH595" i="1" s="1"/>
  <c r="AN595" i="1" s="1"/>
  <c r="H254" i="1"/>
  <c r="N254" i="1" s="1"/>
  <c r="T254" i="1" s="1"/>
  <c r="Z254" i="1" s="1"/>
  <c r="AF254" i="1" s="1"/>
  <c r="AL254" i="1" s="1"/>
  <c r="N255" i="1"/>
  <c r="T255" i="1" s="1"/>
  <c r="Z255" i="1" s="1"/>
  <c r="AF255" i="1" s="1"/>
  <c r="AL255" i="1" s="1"/>
  <c r="H750" i="1"/>
  <c r="N750" i="1" s="1"/>
  <c r="T750" i="1" s="1"/>
  <c r="Z750" i="1" s="1"/>
  <c r="AF750" i="1" s="1"/>
  <c r="AL750" i="1" s="1"/>
  <c r="N751" i="1"/>
  <c r="T751" i="1" s="1"/>
  <c r="Z751" i="1" s="1"/>
  <c r="AF751" i="1" s="1"/>
  <c r="AL751" i="1" s="1"/>
  <c r="J493" i="1"/>
  <c r="P493" i="1" s="1"/>
  <c r="V493" i="1" s="1"/>
  <c r="AB493" i="1" s="1"/>
  <c r="AH493" i="1" s="1"/>
  <c r="AN493" i="1" s="1"/>
  <c r="P494" i="1"/>
  <c r="V494" i="1" s="1"/>
  <c r="AB494" i="1" s="1"/>
  <c r="AH494" i="1" s="1"/>
  <c r="AN494" i="1" s="1"/>
  <c r="H306" i="1"/>
  <c r="N306" i="1" s="1"/>
  <c r="T306" i="1" s="1"/>
  <c r="Z306" i="1" s="1"/>
  <c r="AF306" i="1" s="1"/>
  <c r="AL306" i="1" s="1"/>
  <c r="N307" i="1"/>
  <c r="T307" i="1" s="1"/>
  <c r="Z307" i="1" s="1"/>
  <c r="AF307" i="1" s="1"/>
  <c r="AL307" i="1" s="1"/>
  <c r="H753" i="1"/>
  <c r="N753" i="1" s="1"/>
  <c r="T753" i="1" s="1"/>
  <c r="Z753" i="1" s="1"/>
  <c r="AF753" i="1" s="1"/>
  <c r="AL753" i="1" s="1"/>
  <c r="N754" i="1"/>
  <c r="T754" i="1" s="1"/>
  <c r="Z754" i="1" s="1"/>
  <c r="AF754" i="1" s="1"/>
  <c r="AL754" i="1" s="1"/>
  <c r="J155" i="1"/>
  <c r="P155" i="1" s="1"/>
  <c r="V155" i="1" s="1"/>
  <c r="AB155" i="1" s="1"/>
  <c r="AH155" i="1" s="1"/>
  <c r="AN155" i="1" s="1"/>
  <c r="P156" i="1"/>
  <c r="V156" i="1" s="1"/>
  <c r="AB156" i="1" s="1"/>
  <c r="AH156" i="1" s="1"/>
  <c r="AN156" i="1" s="1"/>
  <c r="I487" i="1"/>
  <c r="O487" i="1" s="1"/>
  <c r="U487" i="1" s="1"/>
  <c r="AA487" i="1" s="1"/>
  <c r="AG487" i="1" s="1"/>
  <c r="AM487" i="1" s="1"/>
  <c r="O488" i="1"/>
  <c r="U488" i="1" s="1"/>
  <c r="AA488" i="1" s="1"/>
  <c r="AG488" i="1" s="1"/>
  <c r="AM488" i="1" s="1"/>
  <c r="J590" i="1"/>
  <c r="P590" i="1" s="1"/>
  <c r="V590" i="1" s="1"/>
  <c r="AB590" i="1" s="1"/>
  <c r="AH590" i="1" s="1"/>
  <c r="AN590" i="1" s="1"/>
  <c r="P591" i="1"/>
  <c r="V591" i="1" s="1"/>
  <c r="AB591" i="1" s="1"/>
  <c r="AH591" i="1" s="1"/>
  <c r="AN591" i="1" s="1"/>
  <c r="H347" i="1"/>
  <c r="N347" i="1" s="1"/>
  <c r="T347" i="1" s="1"/>
  <c r="Z347" i="1" s="1"/>
  <c r="AF347" i="1" s="1"/>
  <c r="AL347" i="1" s="1"/>
  <c r="N348" i="1"/>
  <c r="T348" i="1" s="1"/>
  <c r="Z348" i="1" s="1"/>
  <c r="AF348" i="1" s="1"/>
  <c r="AL348" i="1" s="1"/>
  <c r="H555" i="1"/>
  <c r="N555" i="1" s="1"/>
  <c r="T555" i="1" s="1"/>
  <c r="Z555" i="1" s="1"/>
  <c r="AF555" i="1" s="1"/>
  <c r="AL555" i="1" s="1"/>
  <c r="N556" i="1"/>
  <c r="T556" i="1" s="1"/>
  <c r="Z556" i="1" s="1"/>
  <c r="AF556" i="1" s="1"/>
  <c r="AL556" i="1" s="1"/>
  <c r="H756" i="1"/>
  <c r="N756" i="1" s="1"/>
  <c r="T756" i="1" s="1"/>
  <c r="Z756" i="1" s="1"/>
  <c r="AF756" i="1" s="1"/>
  <c r="AL756" i="1" s="1"/>
  <c r="N757" i="1"/>
  <c r="T757" i="1" s="1"/>
  <c r="Z757" i="1" s="1"/>
  <c r="AF757" i="1" s="1"/>
  <c r="AL757" i="1" s="1"/>
  <c r="J139" i="1"/>
  <c r="P139" i="1" s="1"/>
  <c r="V139" i="1" s="1"/>
  <c r="AB139" i="1" s="1"/>
  <c r="AH139" i="1" s="1"/>
  <c r="AN139" i="1" s="1"/>
  <c r="P140" i="1"/>
  <c r="V140" i="1" s="1"/>
  <c r="AB140" i="1" s="1"/>
  <c r="AH140" i="1" s="1"/>
  <c r="AN140" i="1" s="1"/>
  <c r="I493" i="1"/>
  <c r="O493" i="1" s="1"/>
  <c r="U493" i="1" s="1"/>
  <c r="AA493" i="1" s="1"/>
  <c r="AG493" i="1" s="1"/>
  <c r="AM493" i="1" s="1"/>
  <c r="O494" i="1"/>
  <c r="U494" i="1" s="1"/>
  <c r="AA494" i="1" s="1"/>
  <c r="AG494" i="1" s="1"/>
  <c r="AM494" i="1" s="1"/>
  <c r="J167" i="1"/>
  <c r="P167" i="1" s="1"/>
  <c r="V167" i="1" s="1"/>
  <c r="AB167" i="1" s="1"/>
  <c r="AH167" i="1" s="1"/>
  <c r="AN167" i="1" s="1"/>
  <c r="I139" i="1"/>
  <c r="O139" i="1" s="1"/>
  <c r="U139" i="1" s="1"/>
  <c r="AA139" i="1" s="1"/>
  <c r="AG139" i="1" s="1"/>
  <c r="AM139" i="1" s="1"/>
  <c r="O140" i="1"/>
  <c r="U140" i="1" s="1"/>
  <c r="AA140" i="1" s="1"/>
  <c r="AG140" i="1" s="1"/>
  <c r="AM140" i="1" s="1"/>
  <c r="H260" i="1"/>
  <c r="N260" i="1" s="1"/>
  <c r="T260" i="1" s="1"/>
  <c r="Z260" i="1" s="1"/>
  <c r="AF260" i="1" s="1"/>
  <c r="AL260" i="1" s="1"/>
  <c r="N261" i="1"/>
  <c r="T261" i="1" s="1"/>
  <c r="Z261" i="1" s="1"/>
  <c r="AF261" i="1" s="1"/>
  <c r="AL261" i="1" s="1"/>
  <c r="H361" i="1"/>
  <c r="N361" i="1" s="1"/>
  <c r="T361" i="1" s="1"/>
  <c r="Z361" i="1" s="1"/>
  <c r="AF361" i="1" s="1"/>
  <c r="AL361" i="1" s="1"/>
  <c r="N362" i="1"/>
  <c r="T362" i="1" s="1"/>
  <c r="Z362" i="1" s="1"/>
  <c r="AF362" i="1" s="1"/>
  <c r="AL362" i="1" s="1"/>
  <c r="H599" i="1"/>
  <c r="N599" i="1" s="1"/>
  <c r="T599" i="1" s="1"/>
  <c r="Z599" i="1" s="1"/>
  <c r="AF599" i="1" s="1"/>
  <c r="AL599" i="1" s="1"/>
  <c r="N600" i="1"/>
  <c r="T600" i="1" s="1"/>
  <c r="Z600" i="1" s="1"/>
  <c r="AF600" i="1" s="1"/>
  <c r="AL600" i="1" s="1"/>
  <c r="I155" i="1"/>
  <c r="O155" i="1" s="1"/>
  <c r="U155" i="1" s="1"/>
  <c r="AA155" i="1" s="1"/>
  <c r="AG155" i="1" s="1"/>
  <c r="AM155" i="1" s="1"/>
  <c r="O156" i="1"/>
  <c r="U156" i="1" s="1"/>
  <c r="AA156" i="1" s="1"/>
  <c r="AG156" i="1" s="1"/>
  <c r="AM156" i="1" s="1"/>
  <c r="I207" i="1"/>
  <c r="O207" i="1" s="1"/>
  <c r="U207" i="1" s="1"/>
  <c r="AA207" i="1" s="1"/>
  <c r="AG207" i="1" s="1"/>
  <c r="AM207" i="1" s="1"/>
  <c r="J207" i="1"/>
  <c r="P207" i="1" s="1"/>
  <c r="V207" i="1" s="1"/>
  <c r="AB207" i="1" s="1"/>
  <c r="AH207" i="1" s="1"/>
  <c r="AN207" i="1" s="1"/>
  <c r="J18" i="1"/>
  <c r="P18" i="1" s="1"/>
  <c r="V18" i="1" s="1"/>
  <c r="AB18" i="1" s="1"/>
  <c r="AH18" i="1" s="1"/>
  <c r="AN18" i="1" s="1"/>
  <c r="J487" i="1"/>
  <c r="P487" i="1" s="1"/>
  <c r="V487" i="1" s="1"/>
  <c r="AB487" i="1" s="1"/>
  <c r="AH487" i="1" s="1"/>
  <c r="AN487" i="1" s="1"/>
  <c r="P488" i="1"/>
  <c r="V488" i="1" s="1"/>
  <c r="AB488" i="1" s="1"/>
  <c r="AH488" i="1" s="1"/>
  <c r="AN488" i="1" s="1"/>
  <c r="I590" i="1"/>
  <c r="O590" i="1" s="1"/>
  <c r="U590" i="1" s="1"/>
  <c r="AA590" i="1" s="1"/>
  <c r="AG590" i="1" s="1"/>
  <c r="AM590" i="1" s="1"/>
  <c r="O591" i="1"/>
  <c r="U591" i="1" s="1"/>
  <c r="AA591" i="1" s="1"/>
  <c r="AG591" i="1" s="1"/>
  <c r="AM591" i="1" s="1"/>
  <c r="I18" i="1"/>
  <c r="O18" i="1" s="1"/>
  <c r="U18" i="1" s="1"/>
  <c r="AA18" i="1" s="1"/>
  <c r="AG18" i="1" s="1"/>
  <c r="AM18" i="1" s="1"/>
  <c r="I263" i="1"/>
  <c r="O263" i="1" s="1"/>
  <c r="U263" i="1" s="1"/>
  <c r="AA263" i="1" s="1"/>
  <c r="AG263" i="1" s="1"/>
  <c r="AM263" i="1" s="1"/>
  <c r="I499" i="1"/>
  <c r="O499" i="1" s="1"/>
  <c r="U499" i="1" s="1"/>
  <c r="AA499" i="1" s="1"/>
  <c r="AG499" i="1" s="1"/>
  <c r="AM499" i="1" s="1"/>
  <c r="O500" i="1"/>
  <c r="U500" i="1" s="1"/>
  <c r="AA500" i="1" s="1"/>
  <c r="AG500" i="1" s="1"/>
  <c r="AM500" i="1" s="1"/>
  <c r="O380" i="1"/>
  <c r="U380" i="1" s="1"/>
  <c r="AA380" i="1" s="1"/>
  <c r="AG380" i="1" s="1"/>
  <c r="AM380" i="1" s="1"/>
  <c r="I329" i="1"/>
  <c r="O329" i="1" s="1"/>
  <c r="U329" i="1" s="1"/>
  <c r="AA329" i="1" s="1"/>
  <c r="AG329" i="1" s="1"/>
  <c r="AM329" i="1" s="1"/>
  <c r="O330" i="1"/>
  <c r="U330" i="1" s="1"/>
  <c r="AA330" i="1" s="1"/>
  <c r="AG330" i="1" s="1"/>
  <c r="AM330" i="1" s="1"/>
  <c r="J439" i="1"/>
  <c r="P440" i="1"/>
  <c r="V440" i="1" s="1"/>
  <c r="AB440" i="1" s="1"/>
  <c r="AH440" i="1" s="1"/>
  <c r="AN440" i="1" s="1"/>
  <c r="J235" i="1"/>
  <c r="P235" i="1" s="1"/>
  <c r="V235" i="1" s="1"/>
  <c r="AB235" i="1" s="1"/>
  <c r="AH235" i="1" s="1"/>
  <c r="AN235" i="1" s="1"/>
  <c r="J290" i="1"/>
  <c r="P290" i="1" s="1"/>
  <c r="V290" i="1" s="1"/>
  <c r="AB290" i="1" s="1"/>
  <c r="AH290" i="1" s="1"/>
  <c r="AN290" i="1" s="1"/>
  <c r="I167" i="1"/>
  <c r="O167" i="1" s="1"/>
  <c r="U167" i="1" s="1"/>
  <c r="AA167" i="1" s="1"/>
  <c r="AG167" i="1" s="1"/>
  <c r="AM167" i="1" s="1"/>
  <c r="I235" i="1"/>
  <c r="O235" i="1" s="1"/>
  <c r="U235" i="1" s="1"/>
  <c r="AA235" i="1" s="1"/>
  <c r="AG235" i="1" s="1"/>
  <c r="AM235" i="1" s="1"/>
  <c r="I290" i="1"/>
  <c r="O290" i="1" s="1"/>
  <c r="U290" i="1" s="1"/>
  <c r="AA290" i="1" s="1"/>
  <c r="AG290" i="1" s="1"/>
  <c r="AM290" i="1" s="1"/>
  <c r="J514" i="1"/>
  <c r="P514" i="1" s="1"/>
  <c r="V514" i="1" s="1"/>
  <c r="AB514" i="1" s="1"/>
  <c r="AH514" i="1" s="1"/>
  <c r="AN514" i="1" s="1"/>
  <c r="P515" i="1"/>
  <c r="V515" i="1" s="1"/>
  <c r="AB515" i="1" s="1"/>
  <c r="AH515" i="1" s="1"/>
  <c r="AN515" i="1" s="1"/>
  <c r="I514" i="1"/>
  <c r="O514" i="1" s="1"/>
  <c r="U514" i="1" s="1"/>
  <c r="AA514" i="1" s="1"/>
  <c r="AG514" i="1" s="1"/>
  <c r="AM514" i="1" s="1"/>
  <c r="O515" i="1"/>
  <c r="U515" i="1" s="1"/>
  <c r="AA515" i="1" s="1"/>
  <c r="AG515" i="1" s="1"/>
  <c r="AM515" i="1" s="1"/>
  <c r="J504" i="1"/>
  <c r="P504" i="1" s="1"/>
  <c r="V504" i="1" s="1"/>
  <c r="AB504" i="1" s="1"/>
  <c r="AH504" i="1" s="1"/>
  <c r="AN504" i="1" s="1"/>
  <c r="P505" i="1"/>
  <c r="V505" i="1" s="1"/>
  <c r="AB505" i="1" s="1"/>
  <c r="AH505" i="1" s="1"/>
  <c r="AN505" i="1" s="1"/>
  <c r="I439" i="1"/>
  <c r="O440" i="1"/>
  <c r="U440" i="1" s="1"/>
  <c r="AA440" i="1" s="1"/>
  <c r="AG440" i="1" s="1"/>
  <c r="AM440" i="1" s="1"/>
  <c r="J499" i="1"/>
  <c r="P499" i="1" s="1"/>
  <c r="V499" i="1" s="1"/>
  <c r="AB499" i="1" s="1"/>
  <c r="AH499" i="1" s="1"/>
  <c r="AN499" i="1" s="1"/>
  <c r="P500" i="1"/>
  <c r="V500" i="1" s="1"/>
  <c r="AB500" i="1" s="1"/>
  <c r="AH500" i="1" s="1"/>
  <c r="AN500" i="1" s="1"/>
  <c r="P380" i="1"/>
  <c r="V380" i="1" s="1"/>
  <c r="AB380" i="1" s="1"/>
  <c r="AH380" i="1" s="1"/>
  <c r="AN380" i="1" s="1"/>
  <c r="J329" i="1"/>
  <c r="P329" i="1" s="1"/>
  <c r="V329" i="1" s="1"/>
  <c r="AB329" i="1" s="1"/>
  <c r="AH329" i="1" s="1"/>
  <c r="AN329" i="1" s="1"/>
  <c r="P330" i="1"/>
  <c r="V330" i="1" s="1"/>
  <c r="AB330" i="1" s="1"/>
  <c r="AH330" i="1" s="1"/>
  <c r="AN330" i="1" s="1"/>
  <c r="J263" i="1"/>
  <c r="P263" i="1" s="1"/>
  <c r="V263" i="1" s="1"/>
  <c r="AB263" i="1" s="1"/>
  <c r="AH263" i="1" s="1"/>
  <c r="AN263" i="1" s="1"/>
  <c r="J276" i="1"/>
  <c r="P276" i="1" s="1"/>
  <c r="V276" i="1" s="1"/>
  <c r="AB276" i="1" s="1"/>
  <c r="AH276" i="1" s="1"/>
  <c r="AN276" i="1" s="1"/>
  <c r="P277" i="1"/>
  <c r="V277" i="1" s="1"/>
  <c r="AB277" i="1" s="1"/>
  <c r="AH277" i="1" s="1"/>
  <c r="AN277" i="1" s="1"/>
  <c r="I504" i="1"/>
  <c r="O504" i="1" s="1"/>
  <c r="U504" i="1" s="1"/>
  <c r="AA504" i="1" s="1"/>
  <c r="AG504" i="1" s="1"/>
  <c r="AM504" i="1" s="1"/>
  <c r="O505" i="1"/>
  <c r="U505" i="1" s="1"/>
  <c r="AA505" i="1" s="1"/>
  <c r="AG505" i="1" s="1"/>
  <c r="AM505" i="1" s="1"/>
  <c r="I387" i="1"/>
  <c r="O387" i="1" s="1"/>
  <c r="U387" i="1" s="1"/>
  <c r="AA387" i="1" s="1"/>
  <c r="AG387" i="1" s="1"/>
  <c r="AM387" i="1" s="1"/>
  <c r="J387" i="1"/>
  <c r="P387" i="1" s="1"/>
  <c r="V387" i="1" s="1"/>
  <c r="AB387" i="1" s="1"/>
  <c r="AH387" i="1" s="1"/>
  <c r="AN387" i="1" s="1"/>
  <c r="I408" i="1"/>
  <c r="J408" i="1"/>
  <c r="P694" i="1" l="1"/>
  <c r="AB695" i="1"/>
  <c r="V694" i="1"/>
  <c r="AA695" i="1"/>
  <c r="U694" i="1"/>
  <c r="P439" i="1"/>
  <c r="V439" i="1" s="1"/>
  <c r="AB439" i="1" s="1"/>
  <c r="AH439" i="1" s="1"/>
  <c r="AN439" i="1" s="1"/>
  <c r="J407" i="1"/>
  <c r="P407" i="1" s="1"/>
  <c r="V407" i="1" s="1"/>
  <c r="AB407" i="1" s="1"/>
  <c r="AH407" i="1" s="1"/>
  <c r="AN407" i="1" s="1"/>
  <c r="O439" i="1"/>
  <c r="U439" i="1" s="1"/>
  <c r="AA439" i="1" s="1"/>
  <c r="AG439" i="1" s="1"/>
  <c r="AM439" i="1" s="1"/>
  <c r="I407" i="1"/>
  <c r="O407" i="1" s="1"/>
  <c r="U407" i="1" s="1"/>
  <c r="AA407" i="1" s="1"/>
  <c r="AG407" i="1" s="1"/>
  <c r="AM407" i="1" s="1"/>
  <c r="I206" i="1"/>
  <c r="O206" i="1" s="1"/>
  <c r="U206" i="1" s="1"/>
  <c r="AA206" i="1" s="1"/>
  <c r="AG206" i="1" s="1"/>
  <c r="AM206" i="1" s="1"/>
  <c r="J492" i="1"/>
  <c r="P492" i="1" s="1"/>
  <c r="V492" i="1" s="1"/>
  <c r="AB492" i="1" s="1"/>
  <c r="AH492" i="1" s="1"/>
  <c r="AN492" i="1" s="1"/>
  <c r="P408" i="1"/>
  <c r="V408" i="1" s="1"/>
  <c r="AB408" i="1" s="1"/>
  <c r="AH408" i="1" s="1"/>
  <c r="AN408" i="1" s="1"/>
  <c r="I17" i="1"/>
  <c r="O17" i="1" s="1"/>
  <c r="U17" i="1" s="1"/>
  <c r="AA17" i="1" s="1"/>
  <c r="AG17" i="1" s="1"/>
  <c r="AM17" i="1" s="1"/>
  <c r="O408" i="1"/>
  <c r="U408" i="1" s="1"/>
  <c r="AA408" i="1" s="1"/>
  <c r="AG408" i="1" s="1"/>
  <c r="AM408" i="1" s="1"/>
  <c r="J206" i="1"/>
  <c r="P206" i="1" s="1"/>
  <c r="V206" i="1" s="1"/>
  <c r="AB206" i="1" s="1"/>
  <c r="AH206" i="1" s="1"/>
  <c r="AN206" i="1" s="1"/>
  <c r="J17" i="1"/>
  <c r="P17" i="1" s="1"/>
  <c r="V17" i="1" s="1"/>
  <c r="AB17" i="1" s="1"/>
  <c r="AH17" i="1" s="1"/>
  <c r="AN17" i="1" s="1"/>
  <c r="I492" i="1"/>
  <c r="O492" i="1" s="1"/>
  <c r="U492" i="1" s="1"/>
  <c r="AA492" i="1" s="1"/>
  <c r="AG492" i="1" s="1"/>
  <c r="AM492" i="1" s="1"/>
  <c r="AG695" i="1" l="1"/>
  <c r="AM695" i="1" s="1"/>
  <c r="AA694" i="1"/>
  <c r="AG694" i="1" s="1"/>
  <c r="AM694" i="1" s="1"/>
  <c r="AH695" i="1"/>
  <c r="AN695" i="1" s="1"/>
  <c r="AB694" i="1"/>
  <c r="AH694" i="1" s="1"/>
  <c r="AN694" i="1" s="1"/>
  <c r="N415" i="1"/>
  <c r="T415" i="1" s="1"/>
  <c r="Z415" i="1" s="1"/>
  <c r="AF415" i="1" s="1"/>
  <c r="AL415" i="1" s="1"/>
  <c r="I16" i="1"/>
  <c r="J16" i="1"/>
  <c r="N422" i="1" l="1"/>
  <c r="T422" i="1" s="1"/>
  <c r="Z422" i="1" s="1"/>
  <c r="AF422" i="1" s="1"/>
  <c r="AL422" i="1" s="1"/>
  <c r="J827" i="1"/>
  <c r="P827" i="1" s="1"/>
  <c r="V827" i="1" s="1"/>
  <c r="AB827" i="1" s="1"/>
  <c r="AH827" i="1" s="1"/>
  <c r="AN827" i="1" s="1"/>
  <c r="P16" i="1"/>
  <c r="V16" i="1" s="1"/>
  <c r="AB16" i="1" s="1"/>
  <c r="AH16" i="1" s="1"/>
  <c r="AN16" i="1" s="1"/>
  <c r="I827" i="1"/>
  <c r="O827" i="1" s="1"/>
  <c r="U827" i="1" s="1"/>
  <c r="AA827" i="1" s="1"/>
  <c r="AG827" i="1" s="1"/>
  <c r="AM827" i="1" s="1"/>
  <c r="O16" i="1"/>
  <c r="U16" i="1" s="1"/>
  <c r="AA16" i="1" s="1"/>
  <c r="AG16" i="1" s="1"/>
  <c r="AM16" i="1" s="1"/>
  <c r="H131" i="1"/>
  <c r="H128" i="1"/>
  <c r="H113" i="1"/>
  <c r="H108" i="1" s="1"/>
  <c r="N108" i="1" s="1"/>
  <c r="T108" i="1" s="1"/>
  <c r="Z108" i="1" s="1"/>
  <c r="AF108" i="1" s="1"/>
  <c r="AL108" i="1" s="1"/>
  <c r="H66" i="1"/>
  <c r="H32" i="1"/>
  <c r="H375" i="1"/>
  <c r="N375" i="1" l="1"/>
  <c r="T375" i="1" s="1"/>
  <c r="Z375" i="1" s="1"/>
  <c r="AF375" i="1" s="1"/>
  <c r="AL375" i="1" s="1"/>
  <c r="H374" i="1"/>
  <c r="N374" i="1" s="1"/>
  <c r="T374" i="1" s="1"/>
  <c r="Z374" i="1" s="1"/>
  <c r="AF374" i="1" s="1"/>
  <c r="AL374" i="1" s="1"/>
  <c r="H130" i="1"/>
  <c r="N130" i="1" s="1"/>
  <c r="T130" i="1" s="1"/>
  <c r="Z130" i="1" s="1"/>
  <c r="AF130" i="1" s="1"/>
  <c r="AL130" i="1" s="1"/>
  <c r="N131" i="1"/>
  <c r="T131" i="1" s="1"/>
  <c r="Z131" i="1" s="1"/>
  <c r="AF131" i="1" s="1"/>
  <c r="AL131" i="1" s="1"/>
  <c r="H65" i="1"/>
  <c r="N65" i="1" s="1"/>
  <c r="T65" i="1" s="1"/>
  <c r="Z65" i="1" s="1"/>
  <c r="AF65" i="1" s="1"/>
  <c r="AL65" i="1" s="1"/>
  <c r="N66" i="1"/>
  <c r="T66" i="1" s="1"/>
  <c r="Z66" i="1" s="1"/>
  <c r="AF66" i="1" s="1"/>
  <c r="AL66" i="1" s="1"/>
  <c r="H127" i="1"/>
  <c r="N127" i="1" s="1"/>
  <c r="T127" i="1" s="1"/>
  <c r="Z127" i="1" s="1"/>
  <c r="AF127" i="1" s="1"/>
  <c r="AL127" i="1" s="1"/>
  <c r="N128" i="1"/>
  <c r="T128" i="1" s="1"/>
  <c r="Z128" i="1" s="1"/>
  <c r="AF128" i="1" s="1"/>
  <c r="AL128" i="1" s="1"/>
  <c r="H31" i="1"/>
  <c r="N31" i="1" s="1"/>
  <c r="T31" i="1" s="1"/>
  <c r="Z31" i="1" s="1"/>
  <c r="AF31" i="1" s="1"/>
  <c r="AL31" i="1" s="1"/>
  <c r="N32" i="1"/>
  <c r="T32" i="1" s="1"/>
  <c r="Z32" i="1" s="1"/>
  <c r="AF32" i="1" s="1"/>
  <c r="AL32" i="1" s="1"/>
  <c r="N113" i="1"/>
  <c r="T113" i="1" s="1"/>
  <c r="Z113" i="1" s="1"/>
  <c r="AF113" i="1" s="1"/>
  <c r="AL113" i="1" s="1"/>
  <c r="H732" i="1"/>
  <c r="N732" i="1" s="1"/>
  <c r="T732" i="1" s="1"/>
  <c r="Z732" i="1" s="1"/>
  <c r="AF732" i="1" s="1"/>
  <c r="AL732" i="1" s="1"/>
  <c r="H159" i="1" l="1"/>
  <c r="N159" i="1" s="1"/>
  <c r="T159" i="1" s="1"/>
  <c r="Z159" i="1" s="1"/>
  <c r="AF159" i="1" s="1"/>
  <c r="AL159" i="1" s="1"/>
  <c r="H90" i="1"/>
  <c r="H57" i="1"/>
  <c r="H56" i="1" l="1"/>
  <c r="N56" i="1" s="1"/>
  <c r="T56" i="1" s="1"/>
  <c r="Z56" i="1" s="1"/>
  <c r="AF56" i="1" s="1"/>
  <c r="AL56" i="1" s="1"/>
  <c r="N57" i="1"/>
  <c r="T57" i="1" s="1"/>
  <c r="Z57" i="1" s="1"/>
  <c r="AF57" i="1" s="1"/>
  <c r="AL57" i="1" s="1"/>
  <c r="H89" i="1"/>
  <c r="N89" i="1" s="1"/>
  <c r="T89" i="1" s="1"/>
  <c r="Z89" i="1" s="1"/>
  <c r="AF89" i="1" s="1"/>
  <c r="AL89" i="1" s="1"/>
  <c r="N90" i="1"/>
  <c r="T90" i="1" s="1"/>
  <c r="Z90" i="1" s="1"/>
  <c r="AF90" i="1" s="1"/>
  <c r="AL90" i="1" s="1"/>
  <c r="H725" i="1"/>
  <c r="N725" i="1" s="1"/>
  <c r="T725" i="1" s="1"/>
  <c r="Z725" i="1" s="1"/>
  <c r="AF725" i="1" s="1"/>
  <c r="AL725" i="1" s="1"/>
  <c r="H708" i="1"/>
  <c r="N708" i="1" s="1"/>
  <c r="T708" i="1" s="1"/>
  <c r="Z708" i="1" s="1"/>
  <c r="AF708" i="1" s="1"/>
  <c r="AL708" i="1" s="1"/>
  <c r="H603" i="1"/>
  <c r="N603" i="1" s="1"/>
  <c r="T603" i="1" s="1"/>
  <c r="Z603" i="1" s="1"/>
  <c r="AF603" i="1" s="1"/>
  <c r="AL603" i="1" s="1"/>
  <c r="H602" i="1" l="1"/>
  <c r="N602" i="1" s="1"/>
  <c r="T602" i="1" s="1"/>
  <c r="Z602" i="1" s="1"/>
  <c r="AF602" i="1" s="1"/>
  <c r="AL602" i="1" s="1"/>
  <c r="H724" i="1"/>
  <c r="N724" i="1" s="1"/>
  <c r="T724" i="1" s="1"/>
  <c r="Z724" i="1" s="1"/>
  <c r="AF724" i="1" s="1"/>
  <c r="AL724" i="1" s="1"/>
  <c r="H566" i="1"/>
  <c r="N566" i="1" s="1"/>
  <c r="T566" i="1" s="1"/>
  <c r="Z566" i="1" s="1"/>
  <c r="AF566" i="1" s="1"/>
  <c r="AL566" i="1" s="1"/>
  <c r="H304" i="1"/>
  <c r="N304" i="1" s="1"/>
  <c r="T304" i="1" s="1"/>
  <c r="Z304" i="1" s="1"/>
  <c r="AF304" i="1" s="1"/>
  <c r="AL304" i="1" s="1"/>
  <c r="H323" i="1"/>
  <c r="N323" i="1" s="1"/>
  <c r="T323" i="1" s="1"/>
  <c r="Z323" i="1" s="1"/>
  <c r="AF323" i="1" s="1"/>
  <c r="AL323" i="1" s="1"/>
  <c r="H320" i="1"/>
  <c r="N320" i="1" s="1"/>
  <c r="T320" i="1" s="1"/>
  <c r="Z320" i="1" s="1"/>
  <c r="AF320" i="1" s="1"/>
  <c r="AL320" i="1" s="1"/>
  <c r="H315" i="1"/>
  <c r="N315" i="1" s="1"/>
  <c r="T315" i="1" s="1"/>
  <c r="Z315" i="1" s="1"/>
  <c r="AF315" i="1" s="1"/>
  <c r="AL315" i="1" s="1"/>
  <c r="H292" i="1"/>
  <c r="N292" i="1" s="1"/>
  <c r="T292" i="1" s="1"/>
  <c r="Z292" i="1" s="1"/>
  <c r="AF292" i="1" s="1"/>
  <c r="AL292" i="1" s="1"/>
  <c r="H298" i="1"/>
  <c r="N298" i="1" s="1"/>
  <c r="T298" i="1" s="1"/>
  <c r="Z298" i="1" s="1"/>
  <c r="AF298" i="1" s="1"/>
  <c r="AL298" i="1" s="1"/>
  <c r="H317" i="1" l="1"/>
  <c r="N317" i="1" s="1"/>
  <c r="T317" i="1" s="1"/>
  <c r="Z317" i="1" s="1"/>
  <c r="AF317" i="1" s="1"/>
  <c r="AL317" i="1" s="1"/>
  <c r="H303" i="1"/>
  <c r="N303" i="1" s="1"/>
  <c r="T303" i="1" s="1"/>
  <c r="Z303" i="1" s="1"/>
  <c r="AF303" i="1" s="1"/>
  <c r="AL303" i="1" s="1"/>
  <c r="H561" i="1"/>
  <c r="H297" i="1"/>
  <c r="N297" i="1" s="1"/>
  <c r="T297" i="1" s="1"/>
  <c r="Z297" i="1" s="1"/>
  <c r="AF297" i="1" s="1"/>
  <c r="AL297" i="1" s="1"/>
  <c r="H314" i="1"/>
  <c r="N314" i="1" s="1"/>
  <c r="T314" i="1" s="1"/>
  <c r="Z314" i="1" s="1"/>
  <c r="AF314" i="1" s="1"/>
  <c r="AL314" i="1" s="1"/>
  <c r="H291" i="1"/>
  <c r="N291" i="1" s="1"/>
  <c r="T291" i="1" s="1"/>
  <c r="Z291" i="1" s="1"/>
  <c r="AF291" i="1" s="1"/>
  <c r="AL291" i="1" s="1"/>
  <c r="H322" i="1"/>
  <c r="N322" i="1" s="1"/>
  <c r="T322" i="1" s="1"/>
  <c r="Z322" i="1" s="1"/>
  <c r="AF322" i="1" s="1"/>
  <c r="AL322" i="1" s="1"/>
  <c r="H548" i="1" l="1"/>
  <c r="N548" i="1" s="1"/>
  <c r="T548" i="1" s="1"/>
  <c r="Z548" i="1" s="1"/>
  <c r="AF548" i="1" s="1"/>
  <c r="AL548" i="1" s="1"/>
  <c r="N561" i="1"/>
  <c r="T561" i="1" s="1"/>
  <c r="Z561" i="1" s="1"/>
  <c r="AF561" i="1" s="1"/>
  <c r="AL561" i="1" s="1"/>
  <c r="H290" i="1"/>
  <c r="N290" i="1" s="1"/>
  <c r="T290" i="1" s="1"/>
  <c r="Z290" i="1" s="1"/>
  <c r="AF290" i="1" s="1"/>
  <c r="AL290" i="1" s="1"/>
  <c r="H143" i="1"/>
  <c r="N143" i="1" s="1"/>
  <c r="T143" i="1" s="1"/>
  <c r="Z143" i="1" s="1"/>
  <c r="AF143" i="1" s="1"/>
  <c r="AL143" i="1" s="1"/>
  <c r="H820" i="1" l="1"/>
  <c r="H817" i="1" l="1"/>
  <c r="N817" i="1" s="1"/>
  <c r="T817" i="1" s="1"/>
  <c r="Z817" i="1" s="1"/>
  <c r="AF817" i="1" s="1"/>
  <c r="AL817" i="1" s="1"/>
  <c r="N820" i="1"/>
  <c r="T820" i="1" s="1"/>
  <c r="Z820" i="1" s="1"/>
  <c r="AF820" i="1" s="1"/>
  <c r="AL820" i="1" s="1"/>
  <c r="H396" i="1"/>
  <c r="N396" i="1" s="1"/>
  <c r="T396" i="1" s="1"/>
  <c r="Z396" i="1" s="1"/>
  <c r="AF396" i="1" s="1"/>
  <c r="AL396" i="1" s="1"/>
  <c r="H391" i="1"/>
  <c r="N391" i="1" s="1"/>
  <c r="T391" i="1" s="1"/>
  <c r="Z391" i="1" s="1"/>
  <c r="AF391" i="1" s="1"/>
  <c r="AL391" i="1" s="1"/>
  <c r="H606" i="1"/>
  <c r="N606" i="1" s="1"/>
  <c r="T606" i="1" s="1"/>
  <c r="Z606" i="1" s="1"/>
  <c r="AF606" i="1" s="1"/>
  <c r="AL606" i="1" s="1"/>
  <c r="H181" i="1"/>
  <c r="N181" i="1" s="1"/>
  <c r="T181" i="1" s="1"/>
  <c r="Z181" i="1" s="1"/>
  <c r="AF181" i="1" s="1"/>
  <c r="AL181" i="1" s="1"/>
  <c r="H48" i="1"/>
  <c r="N48" i="1" s="1"/>
  <c r="T48" i="1" s="1"/>
  <c r="Z48" i="1" s="1"/>
  <c r="AF48" i="1" s="1"/>
  <c r="AL48" i="1" s="1"/>
  <c r="H23" i="1"/>
  <c r="N23" i="1" s="1"/>
  <c r="T23" i="1" s="1"/>
  <c r="Z23" i="1" s="1"/>
  <c r="AF23" i="1" s="1"/>
  <c r="AL23" i="1" s="1"/>
  <c r="H47" i="1" l="1"/>
  <c r="N47" i="1" s="1"/>
  <c r="T47" i="1" s="1"/>
  <c r="Z47" i="1" s="1"/>
  <c r="AF47" i="1" s="1"/>
  <c r="AL47" i="1" s="1"/>
  <c r="H180" i="1"/>
  <c r="N180" i="1" s="1"/>
  <c r="T180" i="1" s="1"/>
  <c r="Z180" i="1" s="1"/>
  <c r="AF180" i="1" s="1"/>
  <c r="AL180" i="1" s="1"/>
  <c r="H22" i="1"/>
  <c r="N22" i="1" s="1"/>
  <c r="T22" i="1" s="1"/>
  <c r="Z22" i="1" s="1"/>
  <c r="AF22" i="1" s="1"/>
  <c r="AL22" i="1" s="1"/>
  <c r="H605" i="1"/>
  <c r="H774" i="1"/>
  <c r="H595" i="1" l="1"/>
  <c r="N595" i="1" s="1"/>
  <c r="T595" i="1" s="1"/>
  <c r="Z595" i="1" s="1"/>
  <c r="AF595" i="1" s="1"/>
  <c r="AL595" i="1" s="1"/>
  <c r="N605" i="1"/>
  <c r="T605" i="1" s="1"/>
  <c r="Z605" i="1" s="1"/>
  <c r="AF605" i="1" s="1"/>
  <c r="AL605" i="1" s="1"/>
  <c r="H769" i="1"/>
  <c r="N769" i="1" s="1"/>
  <c r="T769" i="1" s="1"/>
  <c r="Z769" i="1" s="1"/>
  <c r="AF769" i="1" s="1"/>
  <c r="AL769" i="1" s="1"/>
  <c r="N774" i="1"/>
  <c r="T774" i="1" s="1"/>
  <c r="Z774" i="1" s="1"/>
  <c r="AF774" i="1" s="1"/>
  <c r="AL774" i="1" s="1"/>
  <c r="H243" i="1"/>
  <c r="N243" i="1" s="1"/>
  <c r="T243" i="1" s="1"/>
  <c r="Z243" i="1" s="1"/>
  <c r="AF243" i="1" s="1"/>
  <c r="AL243" i="1" s="1"/>
  <c r="H242" i="1" l="1"/>
  <c r="N242" i="1" s="1"/>
  <c r="T242" i="1" s="1"/>
  <c r="Z242" i="1" s="1"/>
  <c r="AF242" i="1" s="1"/>
  <c r="AL242" i="1" s="1"/>
  <c r="H501" i="1"/>
  <c r="N501" i="1" s="1"/>
  <c r="T501" i="1" s="1"/>
  <c r="Z501" i="1" s="1"/>
  <c r="AF501" i="1" s="1"/>
  <c r="AL501" i="1" s="1"/>
  <c r="H497" i="1"/>
  <c r="N497" i="1" s="1"/>
  <c r="T497" i="1" s="1"/>
  <c r="Z497" i="1" s="1"/>
  <c r="AF497" i="1" s="1"/>
  <c r="AL497" i="1" s="1"/>
  <c r="H495" i="1"/>
  <c r="N495" i="1" s="1"/>
  <c r="T495" i="1" s="1"/>
  <c r="Z495" i="1" s="1"/>
  <c r="AF495" i="1" s="1"/>
  <c r="AL495" i="1" s="1"/>
  <c r="H494" i="1" l="1"/>
  <c r="H500" i="1"/>
  <c r="N500" i="1" s="1"/>
  <c r="T500" i="1" s="1"/>
  <c r="Z500" i="1" s="1"/>
  <c r="AF500" i="1" s="1"/>
  <c r="AL500" i="1" s="1"/>
  <c r="H493" i="1" l="1"/>
  <c r="N493" i="1" s="1"/>
  <c r="T493" i="1" s="1"/>
  <c r="Z493" i="1" s="1"/>
  <c r="AF493" i="1" s="1"/>
  <c r="AL493" i="1" s="1"/>
  <c r="N494" i="1"/>
  <c r="T494" i="1" s="1"/>
  <c r="Z494" i="1" s="1"/>
  <c r="AF494" i="1" s="1"/>
  <c r="AL494" i="1" s="1"/>
  <c r="H499" i="1"/>
  <c r="N499" i="1" s="1"/>
  <c r="T499" i="1" s="1"/>
  <c r="Z499" i="1" s="1"/>
  <c r="AF499" i="1" s="1"/>
  <c r="AL499" i="1" s="1"/>
  <c r="H807" i="1"/>
  <c r="N807" i="1" s="1"/>
  <c r="T807" i="1" s="1"/>
  <c r="Z807" i="1" s="1"/>
  <c r="AF807" i="1" s="1"/>
  <c r="AL807" i="1" s="1"/>
  <c r="H810" i="1"/>
  <c r="N810" i="1" s="1"/>
  <c r="T810" i="1" s="1"/>
  <c r="Z810" i="1" s="1"/>
  <c r="AF810" i="1" s="1"/>
  <c r="AL810" i="1" s="1"/>
  <c r="H492" i="1" l="1"/>
  <c r="N492" i="1" s="1"/>
  <c r="T492" i="1" s="1"/>
  <c r="Z492" i="1" s="1"/>
  <c r="AF492" i="1" s="1"/>
  <c r="AL492" i="1" s="1"/>
  <c r="H809" i="1"/>
  <c r="N809" i="1" s="1"/>
  <c r="T809" i="1" s="1"/>
  <c r="Z809" i="1" s="1"/>
  <c r="AF809" i="1" s="1"/>
  <c r="AL809" i="1" s="1"/>
  <c r="H341" i="1" l="1"/>
  <c r="N341" i="1" s="1"/>
  <c r="T341" i="1" s="1"/>
  <c r="Z341" i="1" s="1"/>
  <c r="AF341" i="1" s="1"/>
  <c r="AL341" i="1" s="1"/>
  <c r="H343" i="1"/>
  <c r="N343" i="1" s="1"/>
  <c r="T343" i="1" s="1"/>
  <c r="Z343" i="1" s="1"/>
  <c r="AF343" i="1" s="1"/>
  <c r="AL343" i="1" s="1"/>
  <c r="H353" i="1"/>
  <c r="N353" i="1" s="1"/>
  <c r="T353" i="1" s="1"/>
  <c r="Z353" i="1" s="1"/>
  <c r="AF353" i="1" s="1"/>
  <c r="AL353" i="1" s="1"/>
  <c r="H351" i="1"/>
  <c r="N351" i="1" s="1"/>
  <c r="T351" i="1" s="1"/>
  <c r="Z351" i="1" s="1"/>
  <c r="AF351" i="1" s="1"/>
  <c r="AL351" i="1" s="1"/>
  <c r="H696" i="1"/>
  <c r="N696" i="1" s="1"/>
  <c r="T696" i="1" s="1"/>
  <c r="Z696" i="1" s="1"/>
  <c r="AF696" i="1" s="1"/>
  <c r="AL696" i="1" s="1"/>
  <c r="H441" i="1"/>
  <c r="N441" i="1" s="1"/>
  <c r="T441" i="1" s="1"/>
  <c r="Z441" i="1" s="1"/>
  <c r="AF441" i="1" s="1"/>
  <c r="AL441" i="1" s="1"/>
  <c r="H413" i="1"/>
  <c r="N413" i="1" s="1"/>
  <c r="T413" i="1" s="1"/>
  <c r="Z413" i="1" s="1"/>
  <c r="AF413" i="1" s="1"/>
  <c r="AL413" i="1" s="1"/>
  <c r="H265" i="1"/>
  <c r="N265" i="1" s="1"/>
  <c r="T265" i="1" s="1"/>
  <c r="Z265" i="1" s="1"/>
  <c r="AF265" i="1" s="1"/>
  <c r="AL265" i="1" s="1"/>
  <c r="H268" i="1"/>
  <c r="N268" i="1" s="1"/>
  <c r="T268" i="1" s="1"/>
  <c r="Z268" i="1" s="1"/>
  <c r="AF268" i="1" s="1"/>
  <c r="AL268" i="1" s="1"/>
  <c r="H258" i="1"/>
  <c r="N258" i="1" s="1"/>
  <c r="T258" i="1" s="1"/>
  <c r="Z258" i="1" s="1"/>
  <c r="AF258" i="1" s="1"/>
  <c r="AL258" i="1" s="1"/>
  <c r="H249" i="1"/>
  <c r="N249" i="1" s="1"/>
  <c r="T249" i="1" s="1"/>
  <c r="Z249" i="1" s="1"/>
  <c r="AF249" i="1" s="1"/>
  <c r="AL249" i="1" s="1"/>
  <c r="H230" i="1"/>
  <c r="N230" i="1" s="1"/>
  <c r="T230" i="1" s="1"/>
  <c r="Z230" i="1" s="1"/>
  <c r="AF230" i="1" s="1"/>
  <c r="AL230" i="1" s="1"/>
  <c r="H175" i="1"/>
  <c r="N175" i="1" s="1"/>
  <c r="T175" i="1" s="1"/>
  <c r="Z175" i="1" s="1"/>
  <c r="AF175" i="1" s="1"/>
  <c r="AL175" i="1" s="1"/>
  <c r="H87" i="1"/>
  <c r="N87" i="1" s="1"/>
  <c r="T87" i="1" s="1"/>
  <c r="Z87" i="1" s="1"/>
  <c r="AF87" i="1" s="1"/>
  <c r="AL87" i="1" s="1"/>
  <c r="H791" i="1"/>
  <c r="N791" i="1" s="1"/>
  <c r="T791" i="1" s="1"/>
  <c r="Z791" i="1" s="1"/>
  <c r="AF791" i="1" s="1"/>
  <c r="AL791" i="1" s="1"/>
  <c r="H702" i="1"/>
  <c r="N702" i="1" s="1"/>
  <c r="T702" i="1" s="1"/>
  <c r="Z702" i="1" s="1"/>
  <c r="AF702" i="1" s="1"/>
  <c r="AL702" i="1" s="1"/>
  <c r="H274" i="1"/>
  <c r="N274" i="1" s="1"/>
  <c r="T274" i="1" s="1"/>
  <c r="Z274" i="1" s="1"/>
  <c r="AF274" i="1" s="1"/>
  <c r="AL274" i="1" s="1"/>
  <c r="H169" i="1"/>
  <c r="N169" i="1" s="1"/>
  <c r="T169" i="1" s="1"/>
  <c r="Z169" i="1" s="1"/>
  <c r="AF169" i="1" s="1"/>
  <c r="AL169" i="1" s="1"/>
  <c r="H125" i="1"/>
  <c r="N125" i="1" s="1"/>
  <c r="T125" i="1" s="1"/>
  <c r="Z125" i="1" s="1"/>
  <c r="AF125" i="1" s="1"/>
  <c r="AL125" i="1" s="1"/>
  <c r="H63" i="1"/>
  <c r="N63" i="1" s="1"/>
  <c r="T63" i="1" s="1"/>
  <c r="Z63" i="1" s="1"/>
  <c r="AF63" i="1" s="1"/>
  <c r="AL63" i="1" s="1"/>
  <c r="H29" i="1"/>
  <c r="N29" i="1" s="1"/>
  <c r="T29" i="1" s="1"/>
  <c r="Z29" i="1" s="1"/>
  <c r="AF29" i="1" s="1"/>
  <c r="AL29" i="1" s="1"/>
  <c r="H178" i="1"/>
  <c r="N178" i="1" s="1"/>
  <c r="T178" i="1" s="1"/>
  <c r="Z178" i="1" s="1"/>
  <c r="AF178" i="1" s="1"/>
  <c r="AL178" i="1" s="1"/>
  <c r="H20" i="1"/>
  <c r="N20" i="1" s="1"/>
  <c r="T20" i="1" s="1"/>
  <c r="Z20" i="1" s="1"/>
  <c r="AF20" i="1" s="1"/>
  <c r="AL20" i="1" s="1"/>
  <c r="H35" i="1"/>
  <c r="N35" i="1" s="1"/>
  <c r="T35" i="1" s="1"/>
  <c r="Z35" i="1" s="1"/>
  <c r="AF35" i="1" s="1"/>
  <c r="AL35" i="1" s="1"/>
  <c r="H45" i="1"/>
  <c r="N45" i="1" s="1"/>
  <c r="T45" i="1" s="1"/>
  <c r="Z45" i="1" s="1"/>
  <c r="AF45" i="1" s="1"/>
  <c r="AL45" i="1" s="1"/>
  <c r="H51" i="1"/>
  <c r="N51" i="1" s="1"/>
  <c r="T51" i="1" s="1"/>
  <c r="Z51" i="1" s="1"/>
  <c r="AF51" i="1" s="1"/>
  <c r="AL51" i="1" s="1"/>
  <c r="H116" i="1"/>
  <c r="N116" i="1" s="1"/>
  <c r="T116" i="1" s="1"/>
  <c r="Z116" i="1" s="1"/>
  <c r="AF116" i="1" s="1"/>
  <c r="AL116" i="1" s="1"/>
  <c r="H141" i="1"/>
  <c r="N141" i="1" s="1"/>
  <c r="T141" i="1" s="1"/>
  <c r="Z141" i="1" s="1"/>
  <c r="AF141" i="1" s="1"/>
  <c r="AL141" i="1" s="1"/>
  <c r="H146" i="1"/>
  <c r="N146" i="1" s="1"/>
  <c r="T146" i="1" s="1"/>
  <c r="Z146" i="1" s="1"/>
  <c r="AF146" i="1" s="1"/>
  <c r="AL146" i="1" s="1"/>
  <c r="H157" i="1"/>
  <c r="N157" i="1" s="1"/>
  <c r="T157" i="1" s="1"/>
  <c r="Z157" i="1" s="1"/>
  <c r="AF157" i="1" s="1"/>
  <c r="AL157" i="1" s="1"/>
  <c r="H162" i="1"/>
  <c r="N162" i="1" s="1"/>
  <c r="T162" i="1" s="1"/>
  <c r="Z162" i="1" s="1"/>
  <c r="AF162" i="1" s="1"/>
  <c r="AL162" i="1" s="1"/>
  <c r="H172" i="1"/>
  <c r="N172" i="1" s="1"/>
  <c r="T172" i="1" s="1"/>
  <c r="Z172" i="1" s="1"/>
  <c r="AF172" i="1" s="1"/>
  <c r="AL172" i="1" s="1"/>
  <c r="H184" i="1"/>
  <c r="N184" i="1" s="1"/>
  <c r="T184" i="1" s="1"/>
  <c r="Z184" i="1" s="1"/>
  <c r="AF184" i="1" s="1"/>
  <c r="AL184" i="1" s="1"/>
  <c r="H215" i="1"/>
  <c r="N215" i="1" s="1"/>
  <c r="T215" i="1" s="1"/>
  <c r="Z215" i="1" s="1"/>
  <c r="AF215" i="1" s="1"/>
  <c r="AL215" i="1" s="1"/>
  <c r="H218" i="1"/>
  <c r="N218" i="1" s="1"/>
  <c r="T218" i="1" s="1"/>
  <c r="Z218" i="1" s="1"/>
  <c r="AF218" i="1" s="1"/>
  <c r="AL218" i="1" s="1"/>
  <c r="H221" i="1"/>
  <c r="N221" i="1" s="1"/>
  <c r="T221" i="1" s="1"/>
  <c r="Z221" i="1" s="1"/>
  <c r="AF221" i="1" s="1"/>
  <c r="AL221" i="1" s="1"/>
  <c r="H224" i="1"/>
  <c r="N224" i="1" s="1"/>
  <c r="T224" i="1" s="1"/>
  <c r="Z224" i="1" s="1"/>
  <c r="AF224" i="1" s="1"/>
  <c r="AL224" i="1" s="1"/>
  <c r="H246" i="1"/>
  <c r="N246" i="1" s="1"/>
  <c r="T246" i="1" s="1"/>
  <c r="Z246" i="1" s="1"/>
  <c r="AF246" i="1" s="1"/>
  <c r="AL246" i="1" s="1"/>
  <c r="H271" i="1"/>
  <c r="N271" i="1" s="1"/>
  <c r="T271" i="1" s="1"/>
  <c r="Z271" i="1" s="1"/>
  <c r="AF271" i="1" s="1"/>
  <c r="AL271" i="1" s="1"/>
  <c r="H331" i="1"/>
  <c r="N331" i="1" s="1"/>
  <c r="T331" i="1" s="1"/>
  <c r="Z331" i="1" s="1"/>
  <c r="AF331" i="1" s="1"/>
  <c r="AL331" i="1" s="1"/>
  <c r="H381" i="1"/>
  <c r="N381" i="1" s="1"/>
  <c r="T381" i="1" s="1"/>
  <c r="Z381" i="1" s="1"/>
  <c r="AF381" i="1" s="1"/>
  <c r="AL381" i="1" s="1"/>
  <c r="H389" i="1"/>
  <c r="N389" i="1" s="1"/>
  <c r="T389" i="1" s="1"/>
  <c r="Z389" i="1" s="1"/>
  <c r="AF389" i="1" s="1"/>
  <c r="AL389" i="1" s="1"/>
  <c r="H394" i="1"/>
  <c r="N394" i="1" s="1"/>
  <c r="T394" i="1" s="1"/>
  <c r="Z394" i="1" s="1"/>
  <c r="AF394" i="1" s="1"/>
  <c r="AL394" i="1" s="1"/>
  <c r="H506" i="1"/>
  <c r="N506" i="1" s="1"/>
  <c r="T506" i="1" s="1"/>
  <c r="Z506" i="1" s="1"/>
  <c r="AF506" i="1" s="1"/>
  <c r="AL506" i="1" s="1"/>
  <c r="H516" i="1"/>
  <c r="N516" i="1" s="1"/>
  <c r="T516" i="1" s="1"/>
  <c r="Z516" i="1" s="1"/>
  <c r="AF516" i="1" s="1"/>
  <c r="AL516" i="1" s="1"/>
  <c r="H592" i="1"/>
  <c r="N592" i="1" s="1"/>
  <c r="T592" i="1" s="1"/>
  <c r="Z592" i="1" s="1"/>
  <c r="AF592" i="1" s="1"/>
  <c r="AL592" i="1" s="1"/>
  <c r="H704" i="1"/>
  <c r="N704" i="1" s="1"/>
  <c r="T704" i="1" s="1"/>
  <c r="Z704" i="1" s="1"/>
  <c r="AF704" i="1" s="1"/>
  <c r="AL704" i="1" s="1"/>
  <c r="H741" i="1"/>
  <c r="N741" i="1" s="1"/>
  <c r="T741" i="1" s="1"/>
  <c r="Z741" i="1" s="1"/>
  <c r="AF741" i="1" s="1"/>
  <c r="AL741" i="1" s="1"/>
  <c r="H743" i="1"/>
  <c r="N743" i="1" s="1"/>
  <c r="T743" i="1" s="1"/>
  <c r="Z743" i="1" s="1"/>
  <c r="AF743" i="1" s="1"/>
  <c r="AL743" i="1" s="1"/>
  <c r="H728" i="1"/>
  <c r="N728" i="1" s="1"/>
  <c r="T728" i="1" s="1"/>
  <c r="Z728" i="1" s="1"/>
  <c r="AF728" i="1" s="1"/>
  <c r="AL728" i="1" s="1"/>
  <c r="H730" i="1"/>
  <c r="N730" i="1" s="1"/>
  <c r="T730" i="1" s="1"/>
  <c r="Z730" i="1" s="1"/>
  <c r="AF730" i="1" s="1"/>
  <c r="AL730" i="1" s="1"/>
  <c r="H735" i="1"/>
  <c r="N735" i="1" s="1"/>
  <c r="T735" i="1" s="1"/>
  <c r="Z735" i="1" s="1"/>
  <c r="AF735" i="1" s="1"/>
  <c r="AL735" i="1" s="1"/>
  <c r="H762" i="1"/>
  <c r="H780" i="1"/>
  <c r="N780" i="1" s="1"/>
  <c r="T780" i="1" s="1"/>
  <c r="Z780" i="1" s="1"/>
  <c r="AF780" i="1" s="1"/>
  <c r="AL780" i="1" s="1"/>
  <c r="H783" i="1"/>
  <c r="H794" i="1"/>
  <c r="H805" i="1"/>
  <c r="N805" i="1" s="1"/>
  <c r="T805" i="1" s="1"/>
  <c r="Z805" i="1" s="1"/>
  <c r="AF805" i="1" s="1"/>
  <c r="AL805" i="1" s="1"/>
  <c r="H815" i="1"/>
  <c r="H699" i="1"/>
  <c r="H782" i="1" l="1"/>
  <c r="N782" i="1" s="1"/>
  <c r="T782" i="1" s="1"/>
  <c r="Z782" i="1" s="1"/>
  <c r="AF782" i="1" s="1"/>
  <c r="AL782" i="1" s="1"/>
  <c r="N783" i="1"/>
  <c r="T783" i="1" s="1"/>
  <c r="Z783" i="1" s="1"/>
  <c r="AF783" i="1" s="1"/>
  <c r="AL783" i="1" s="1"/>
  <c r="H698" i="1"/>
  <c r="N698" i="1" s="1"/>
  <c r="T698" i="1" s="1"/>
  <c r="Z698" i="1" s="1"/>
  <c r="AF698" i="1" s="1"/>
  <c r="AL698" i="1" s="1"/>
  <c r="N699" i="1"/>
  <c r="T699" i="1" s="1"/>
  <c r="Z699" i="1" s="1"/>
  <c r="AF699" i="1" s="1"/>
  <c r="AL699" i="1" s="1"/>
  <c r="H812" i="1"/>
  <c r="N812" i="1" s="1"/>
  <c r="T812" i="1" s="1"/>
  <c r="Z812" i="1" s="1"/>
  <c r="AF812" i="1" s="1"/>
  <c r="AL812" i="1" s="1"/>
  <c r="N815" i="1"/>
  <c r="T815" i="1" s="1"/>
  <c r="Z815" i="1" s="1"/>
  <c r="AF815" i="1" s="1"/>
  <c r="AL815" i="1" s="1"/>
  <c r="H793" i="1"/>
  <c r="N793" i="1" s="1"/>
  <c r="T793" i="1" s="1"/>
  <c r="Z793" i="1" s="1"/>
  <c r="AF793" i="1" s="1"/>
  <c r="AL793" i="1" s="1"/>
  <c r="N794" i="1"/>
  <c r="T794" i="1" s="1"/>
  <c r="Z794" i="1" s="1"/>
  <c r="AF794" i="1" s="1"/>
  <c r="AL794" i="1" s="1"/>
  <c r="H759" i="1"/>
  <c r="N759" i="1" s="1"/>
  <c r="T759" i="1" s="1"/>
  <c r="Z759" i="1" s="1"/>
  <c r="AF759" i="1" s="1"/>
  <c r="AL759" i="1" s="1"/>
  <c r="N762" i="1"/>
  <c r="T762" i="1" s="1"/>
  <c r="Z762" i="1" s="1"/>
  <c r="AF762" i="1" s="1"/>
  <c r="AL762" i="1" s="1"/>
  <c r="H727" i="1"/>
  <c r="N727" i="1" s="1"/>
  <c r="T727" i="1" s="1"/>
  <c r="Z727" i="1" s="1"/>
  <c r="AF727" i="1" s="1"/>
  <c r="AL727" i="1" s="1"/>
  <c r="H350" i="1"/>
  <c r="H340" i="1"/>
  <c r="N340" i="1" s="1"/>
  <c r="T340" i="1" s="1"/>
  <c r="Z340" i="1" s="1"/>
  <c r="AF340" i="1" s="1"/>
  <c r="AL340" i="1" s="1"/>
  <c r="H740" i="1"/>
  <c r="N740" i="1" s="1"/>
  <c r="T740" i="1" s="1"/>
  <c r="Z740" i="1" s="1"/>
  <c r="AF740" i="1" s="1"/>
  <c r="AL740" i="1" s="1"/>
  <c r="H388" i="1"/>
  <c r="N388" i="1" s="1"/>
  <c r="T388" i="1" s="1"/>
  <c r="Z388" i="1" s="1"/>
  <c r="AF388" i="1" s="1"/>
  <c r="AL388" i="1" s="1"/>
  <c r="H217" i="1"/>
  <c r="N217" i="1" s="1"/>
  <c r="T217" i="1" s="1"/>
  <c r="Z217" i="1" s="1"/>
  <c r="AF217" i="1" s="1"/>
  <c r="AL217" i="1" s="1"/>
  <c r="H44" i="1"/>
  <c r="H393" i="1"/>
  <c r="N393" i="1" s="1"/>
  <c r="T393" i="1" s="1"/>
  <c r="Z393" i="1" s="1"/>
  <c r="AF393" i="1" s="1"/>
  <c r="AL393" i="1" s="1"/>
  <c r="H140" i="1"/>
  <c r="H156" i="1"/>
  <c r="H174" i="1"/>
  <c r="N174" i="1" s="1"/>
  <c r="T174" i="1" s="1"/>
  <c r="Z174" i="1" s="1"/>
  <c r="AF174" i="1" s="1"/>
  <c r="AL174" i="1" s="1"/>
  <c r="H505" i="1"/>
  <c r="N505" i="1" s="1"/>
  <c r="T505" i="1" s="1"/>
  <c r="Z505" i="1" s="1"/>
  <c r="AF505" i="1" s="1"/>
  <c r="AL505" i="1" s="1"/>
  <c r="H380" i="1"/>
  <c r="H368" i="1" s="1"/>
  <c r="N368" i="1" s="1"/>
  <c r="T368" i="1" s="1"/>
  <c r="Z368" i="1" s="1"/>
  <c r="AF368" i="1" s="1"/>
  <c r="AL368" i="1" s="1"/>
  <c r="H183" i="1"/>
  <c r="N183" i="1" s="1"/>
  <c r="T183" i="1" s="1"/>
  <c r="Z183" i="1" s="1"/>
  <c r="AF183" i="1" s="1"/>
  <c r="AL183" i="1" s="1"/>
  <c r="H177" i="1"/>
  <c r="N177" i="1" s="1"/>
  <c r="T177" i="1" s="1"/>
  <c r="Z177" i="1" s="1"/>
  <c r="AF177" i="1" s="1"/>
  <c r="AL177" i="1" s="1"/>
  <c r="H124" i="1"/>
  <c r="N124" i="1" s="1"/>
  <c r="T124" i="1" s="1"/>
  <c r="Z124" i="1" s="1"/>
  <c r="AF124" i="1" s="1"/>
  <c r="AL124" i="1" s="1"/>
  <c r="H257" i="1"/>
  <c r="N257" i="1" s="1"/>
  <c r="T257" i="1" s="1"/>
  <c r="Z257" i="1" s="1"/>
  <c r="AF257" i="1" s="1"/>
  <c r="AL257" i="1" s="1"/>
  <c r="H412" i="1"/>
  <c r="H408" i="1" s="1"/>
  <c r="H440" i="1"/>
  <c r="H804" i="1"/>
  <c r="N804" i="1" s="1"/>
  <c r="T804" i="1" s="1"/>
  <c r="Z804" i="1" s="1"/>
  <c r="AF804" i="1" s="1"/>
  <c r="AL804" i="1" s="1"/>
  <c r="H223" i="1"/>
  <c r="N223" i="1" s="1"/>
  <c r="T223" i="1" s="1"/>
  <c r="Z223" i="1" s="1"/>
  <c r="AF223" i="1" s="1"/>
  <c r="AL223" i="1" s="1"/>
  <c r="H214" i="1"/>
  <c r="N214" i="1" s="1"/>
  <c r="T214" i="1" s="1"/>
  <c r="Z214" i="1" s="1"/>
  <c r="AF214" i="1" s="1"/>
  <c r="AL214" i="1" s="1"/>
  <c r="H19" i="1"/>
  <c r="N19" i="1" s="1"/>
  <c r="T19" i="1" s="1"/>
  <c r="Z19" i="1" s="1"/>
  <c r="AF19" i="1" s="1"/>
  <c r="AL19" i="1" s="1"/>
  <c r="H248" i="1"/>
  <c r="N248" i="1" s="1"/>
  <c r="T248" i="1" s="1"/>
  <c r="Z248" i="1" s="1"/>
  <c r="AF248" i="1" s="1"/>
  <c r="AL248" i="1" s="1"/>
  <c r="H515" i="1"/>
  <c r="N515" i="1" s="1"/>
  <c r="T515" i="1" s="1"/>
  <c r="Z515" i="1" s="1"/>
  <c r="AF515" i="1" s="1"/>
  <c r="AL515" i="1" s="1"/>
  <c r="H330" i="1"/>
  <c r="H245" i="1"/>
  <c r="N245" i="1" s="1"/>
  <c r="T245" i="1" s="1"/>
  <c r="Z245" i="1" s="1"/>
  <c r="AF245" i="1" s="1"/>
  <c r="AL245" i="1" s="1"/>
  <c r="H115" i="1"/>
  <c r="H50" i="1"/>
  <c r="N50" i="1" s="1"/>
  <c r="T50" i="1" s="1"/>
  <c r="Z50" i="1" s="1"/>
  <c r="AF50" i="1" s="1"/>
  <c r="AL50" i="1" s="1"/>
  <c r="H28" i="1"/>
  <c r="N28" i="1" s="1"/>
  <c r="T28" i="1" s="1"/>
  <c r="Z28" i="1" s="1"/>
  <c r="AF28" i="1" s="1"/>
  <c r="AL28" i="1" s="1"/>
  <c r="H168" i="1"/>
  <c r="N168" i="1" s="1"/>
  <c r="T168" i="1" s="1"/>
  <c r="Z168" i="1" s="1"/>
  <c r="AF168" i="1" s="1"/>
  <c r="AL168" i="1" s="1"/>
  <c r="H790" i="1"/>
  <c r="N790" i="1" s="1"/>
  <c r="T790" i="1" s="1"/>
  <c r="Z790" i="1" s="1"/>
  <c r="AF790" i="1" s="1"/>
  <c r="AL790" i="1" s="1"/>
  <c r="H86" i="1"/>
  <c r="N86" i="1" s="1"/>
  <c r="T86" i="1" s="1"/>
  <c r="Z86" i="1" s="1"/>
  <c r="AF86" i="1" s="1"/>
  <c r="AL86" i="1" s="1"/>
  <c r="H229" i="1"/>
  <c r="N229" i="1" s="1"/>
  <c r="T229" i="1" s="1"/>
  <c r="Z229" i="1" s="1"/>
  <c r="AF229" i="1" s="1"/>
  <c r="AL229" i="1" s="1"/>
  <c r="H34" i="1"/>
  <c r="N34" i="1" s="1"/>
  <c r="T34" i="1" s="1"/>
  <c r="Z34" i="1" s="1"/>
  <c r="AF34" i="1" s="1"/>
  <c r="AL34" i="1" s="1"/>
  <c r="H171" i="1"/>
  <c r="N171" i="1" s="1"/>
  <c r="T171" i="1" s="1"/>
  <c r="Z171" i="1" s="1"/>
  <c r="AF171" i="1" s="1"/>
  <c r="AL171" i="1" s="1"/>
  <c r="H701" i="1"/>
  <c r="N701" i="1" s="1"/>
  <c r="T701" i="1" s="1"/>
  <c r="Z701" i="1" s="1"/>
  <c r="AF701" i="1" s="1"/>
  <c r="AL701" i="1" s="1"/>
  <c r="H267" i="1"/>
  <c r="N267" i="1" s="1"/>
  <c r="T267" i="1" s="1"/>
  <c r="Z267" i="1" s="1"/>
  <c r="AF267" i="1" s="1"/>
  <c r="AL267" i="1" s="1"/>
  <c r="H62" i="1"/>
  <c r="N62" i="1" s="1"/>
  <c r="T62" i="1" s="1"/>
  <c r="Z62" i="1" s="1"/>
  <c r="AF62" i="1" s="1"/>
  <c r="AL62" i="1" s="1"/>
  <c r="H591" i="1"/>
  <c r="H270" i="1"/>
  <c r="N270" i="1" s="1"/>
  <c r="T270" i="1" s="1"/>
  <c r="Z270" i="1" s="1"/>
  <c r="AF270" i="1" s="1"/>
  <c r="AL270" i="1" s="1"/>
  <c r="H264" i="1"/>
  <c r="N264" i="1" s="1"/>
  <c r="T264" i="1" s="1"/>
  <c r="Z264" i="1" s="1"/>
  <c r="AF264" i="1" s="1"/>
  <c r="AL264" i="1" s="1"/>
  <c r="H273" i="1"/>
  <c r="N273" i="1" s="1"/>
  <c r="T273" i="1" s="1"/>
  <c r="Z273" i="1" s="1"/>
  <c r="AF273" i="1" s="1"/>
  <c r="AL273" i="1" s="1"/>
  <c r="H220" i="1"/>
  <c r="N220" i="1" s="1"/>
  <c r="T220" i="1" s="1"/>
  <c r="Z220" i="1" s="1"/>
  <c r="AF220" i="1" s="1"/>
  <c r="AL220" i="1" s="1"/>
  <c r="H779" i="1"/>
  <c r="N779" i="1" s="1"/>
  <c r="T779" i="1" s="1"/>
  <c r="Z779" i="1" s="1"/>
  <c r="AF779" i="1" s="1"/>
  <c r="AL779" i="1" s="1"/>
  <c r="H734" i="1"/>
  <c r="N734" i="1" s="1"/>
  <c r="T734" i="1" s="1"/>
  <c r="Z734" i="1" s="1"/>
  <c r="AF734" i="1" s="1"/>
  <c r="AL734" i="1" s="1"/>
  <c r="H695" i="1"/>
  <c r="N695" i="1" l="1"/>
  <c r="T695" i="1" s="1"/>
  <c r="H694" i="1"/>
  <c r="N115" i="1"/>
  <c r="T115" i="1" s="1"/>
  <c r="Z115" i="1" s="1"/>
  <c r="AF115" i="1" s="1"/>
  <c r="AL115" i="1" s="1"/>
  <c r="H107" i="1"/>
  <c r="N107" i="1" s="1"/>
  <c r="T107" i="1" s="1"/>
  <c r="Z107" i="1" s="1"/>
  <c r="AF107" i="1" s="1"/>
  <c r="AL107" i="1" s="1"/>
  <c r="N350" i="1"/>
  <c r="T350" i="1" s="1"/>
  <c r="Z350" i="1" s="1"/>
  <c r="AF350" i="1" s="1"/>
  <c r="AL350" i="1" s="1"/>
  <c r="H334" i="1"/>
  <c r="N334" i="1" s="1"/>
  <c r="T334" i="1" s="1"/>
  <c r="Z334" i="1" s="1"/>
  <c r="AF334" i="1" s="1"/>
  <c r="AL334" i="1" s="1"/>
  <c r="N44" i="1"/>
  <c r="T44" i="1" s="1"/>
  <c r="Z44" i="1" s="1"/>
  <c r="AF44" i="1" s="1"/>
  <c r="AL44" i="1" s="1"/>
  <c r="H40" i="1"/>
  <c r="N40" i="1" s="1"/>
  <c r="T40" i="1" s="1"/>
  <c r="Z40" i="1" s="1"/>
  <c r="AF40" i="1" s="1"/>
  <c r="AL40" i="1" s="1"/>
  <c r="N408" i="1"/>
  <c r="T408" i="1" s="1"/>
  <c r="Z408" i="1" s="1"/>
  <c r="AF408" i="1" s="1"/>
  <c r="AL408" i="1" s="1"/>
  <c r="N412" i="1"/>
  <c r="T412" i="1" s="1"/>
  <c r="Z412" i="1" s="1"/>
  <c r="AF412" i="1" s="1"/>
  <c r="AL412" i="1" s="1"/>
  <c r="H155" i="1"/>
  <c r="N155" i="1" s="1"/>
  <c r="T155" i="1" s="1"/>
  <c r="Z155" i="1" s="1"/>
  <c r="AF155" i="1" s="1"/>
  <c r="AL155" i="1" s="1"/>
  <c r="N156" i="1"/>
  <c r="T156" i="1" s="1"/>
  <c r="Z156" i="1" s="1"/>
  <c r="AF156" i="1" s="1"/>
  <c r="AL156" i="1" s="1"/>
  <c r="H590" i="1"/>
  <c r="N590" i="1" s="1"/>
  <c r="T590" i="1" s="1"/>
  <c r="Z590" i="1" s="1"/>
  <c r="AF590" i="1" s="1"/>
  <c r="AL590" i="1" s="1"/>
  <c r="N591" i="1"/>
  <c r="T591" i="1" s="1"/>
  <c r="Z591" i="1" s="1"/>
  <c r="AF591" i="1" s="1"/>
  <c r="AL591" i="1" s="1"/>
  <c r="H139" i="1"/>
  <c r="N139" i="1" s="1"/>
  <c r="T139" i="1" s="1"/>
  <c r="Z139" i="1" s="1"/>
  <c r="AF139" i="1" s="1"/>
  <c r="AL139" i="1" s="1"/>
  <c r="N140" i="1"/>
  <c r="T140" i="1" s="1"/>
  <c r="Z140" i="1" s="1"/>
  <c r="AF140" i="1" s="1"/>
  <c r="AL140" i="1" s="1"/>
  <c r="H329" i="1"/>
  <c r="N329" i="1" s="1"/>
  <c r="T329" i="1" s="1"/>
  <c r="Z329" i="1" s="1"/>
  <c r="AF329" i="1" s="1"/>
  <c r="AL329" i="1" s="1"/>
  <c r="N330" i="1"/>
  <c r="T330" i="1" s="1"/>
  <c r="Z330" i="1" s="1"/>
  <c r="AF330" i="1" s="1"/>
  <c r="AL330" i="1" s="1"/>
  <c r="N380" i="1"/>
  <c r="T380" i="1" s="1"/>
  <c r="Z380" i="1" s="1"/>
  <c r="AF380" i="1" s="1"/>
  <c r="AL380" i="1" s="1"/>
  <c r="H439" i="1"/>
  <c r="N440" i="1"/>
  <c r="T440" i="1" s="1"/>
  <c r="Z440" i="1" s="1"/>
  <c r="AF440" i="1" s="1"/>
  <c r="AL440" i="1" s="1"/>
  <c r="H167" i="1"/>
  <c r="N167" i="1" s="1"/>
  <c r="T167" i="1" s="1"/>
  <c r="Z167" i="1" s="1"/>
  <c r="AF167" i="1" s="1"/>
  <c r="AL167" i="1" s="1"/>
  <c r="H387" i="1"/>
  <c r="N387" i="1" s="1"/>
  <c r="T387" i="1" s="1"/>
  <c r="Z387" i="1" s="1"/>
  <c r="AF387" i="1" s="1"/>
  <c r="AL387" i="1" s="1"/>
  <c r="H235" i="1"/>
  <c r="N235" i="1" s="1"/>
  <c r="T235" i="1" s="1"/>
  <c r="Z235" i="1" s="1"/>
  <c r="AF235" i="1" s="1"/>
  <c r="AL235" i="1" s="1"/>
  <c r="H18" i="1"/>
  <c r="N18" i="1" s="1"/>
  <c r="T18" i="1" s="1"/>
  <c r="Z18" i="1" s="1"/>
  <c r="AF18" i="1" s="1"/>
  <c r="AL18" i="1" s="1"/>
  <c r="H207" i="1"/>
  <c r="N207" i="1" s="1"/>
  <c r="T207" i="1" s="1"/>
  <c r="Z207" i="1" s="1"/>
  <c r="AF207" i="1" s="1"/>
  <c r="AL207" i="1" s="1"/>
  <c r="H263" i="1"/>
  <c r="N263" i="1" s="1"/>
  <c r="T263" i="1" s="1"/>
  <c r="Z263" i="1" s="1"/>
  <c r="AF263" i="1" s="1"/>
  <c r="AL263" i="1" s="1"/>
  <c r="H504" i="1"/>
  <c r="N504" i="1" s="1"/>
  <c r="T504" i="1" s="1"/>
  <c r="Z504" i="1" s="1"/>
  <c r="AF504" i="1" s="1"/>
  <c r="AL504" i="1" s="1"/>
  <c r="H487" i="1"/>
  <c r="N487" i="1" s="1"/>
  <c r="T487" i="1" s="1"/>
  <c r="Z487" i="1" s="1"/>
  <c r="AF487" i="1" s="1"/>
  <c r="AL487" i="1" s="1"/>
  <c r="H514" i="1"/>
  <c r="N514" i="1" s="1"/>
  <c r="T514" i="1" s="1"/>
  <c r="Z514" i="1" s="1"/>
  <c r="AF514" i="1" s="1"/>
  <c r="AL514" i="1" s="1"/>
  <c r="H530" i="1"/>
  <c r="N530" i="1" s="1"/>
  <c r="T530" i="1" s="1"/>
  <c r="Z530" i="1" s="1"/>
  <c r="AF530" i="1" s="1"/>
  <c r="AL530" i="1" s="1"/>
  <c r="N694" i="1" l="1"/>
  <c r="Z695" i="1"/>
  <c r="T694" i="1"/>
  <c r="N439" i="1"/>
  <c r="T439" i="1" s="1"/>
  <c r="Z439" i="1" s="1"/>
  <c r="AF439" i="1" s="1"/>
  <c r="AL439" i="1" s="1"/>
  <c r="H407" i="1"/>
  <c r="N407" i="1" s="1"/>
  <c r="T407" i="1" s="1"/>
  <c r="Z407" i="1" s="1"/>
  <c r="AF407" i="1" s="1"/>
  <c r="AL407" i="1" s="1"/>
  <c r="H17" i="1"/>
  <c r="N17" i="1" s="1"/>
  <c r="T17" i="1" s="1"/>
  <c r="Z17" i="1" s="1"/>
  <c r="AF17" i="1" s="1"/>
  <c r="AL17" i="1" s="1"/>
  <c r="H206" i="1"/>
  <c r="N206" i="1" s="1"/>
  <c r="T206" i="1" s="1"/>
  <c r="Z206" i="1" s="1"/>
  <c r="AF206" i="1" s="1"/>
  <c r="AL206" i="1" s="1"/>
  <c r="AF695" i="1" l="1"/>
  <c r="AL695" i="1" s="1"/>
  <c r="Z694" i="1"/>
  <c r="AF694" i="1" s="1"/>
  <c r="AL694" i="1" s="1"/>
  <c r="H16" i="1"/>
  <c r="H827" i="1" l="1"/>
  <c r="N827" i="1" s="1"/>
  <c r="T827" i="1" s="1"/>
  <c r="Z827" i="1" s="1"/>
  <c r="AF827" i="1" s="1"/>
  <c r="AL827" i="1" s="1"/>
  <c r="N16" i="1"/>
  <c r="T16" i="1" s="1"/>
  <c r="Z16" i="1" s="1"/>
  <c r="AF16" i="1" s="1"/>
  <c r="AL16" i="1" s="1"/>
  <c r="K828" i="1" l="1"/>
  <c r="L828" i="1"/>
  <c r="M828" i="1"/>
  <c r="AL829" i="1" l="1"/>
  <c r="AF829" i="1"/>
  <c r="AM829" i="1"/>
  <c r="AG829" i="1"/>
  <c r="AN829" i="1"/>
  <c r="AH829" i="1"/>
</calcChain>
</file>

<file path=xl/sharedStrings.xml><?xml version="1.0" encoding="utf-8"?>
<sst xmlns="http://schemas.openxmlformats.org/spreadsheetml/2006/main" count="4543" uniqueCount="473">
  <si>
    <t>№ п/п</t>
  </si>
  <si>
    <t xml:space="preserve">Наименование </t>
  </si>
  <si>
    <t>Целевая статья</t>
  </si>
  <si>
    <t>1</t>
  </si>
  <si>
    <t>4</t>
  </si>
  <si>
    <t>5</t>
  </si>
  <si>
    <t>6</t>
  </si>
  <si>
    <t>7</t>
  </si>
  <si>
    <t>10</t>
  </si>
  <si>
    <t>03</t>
  </si>
  <si>
    <t>2</t>
  </si>
  <si>
    <t>04</t>
  </si>
  <si>
    <t>12</t>
  </si>
  <si>
    <t>01</t>
  </si>
  <si>
    <t>3</t>
  </si>
  <si>
    <t>07</t>
  </si>
  <si>
    <t>02</t>
  </si>
  <si>
    <t>11</t>
  </si>
  <si>
    <t>Итого</t>
  </si>
  <si>
    <t>15</t>
  </si>
  <si>
    <t>16</t>
  </si>
  <si>
    <t>0</t>
  </si>
  <si>
    <t>Организация отдыха детей в каникулярное время</t>
  </si>
  <si>
    <t>1.1</t>
  </si>
  <si>
    <t>1.2</t>
  </si>
  <si>
    <t>1.3</t>
  </si>
  <si>
    <t>1.4</t>
  </si>
  <si>
    <t>1.5</t>
  </si>
  <si>
    <t>06</t>
  </si>
  <si>
    <t>Проведение мероприятий профилактической направленности для несовершеннолетних</t>
  </si>
  <si>
    <t>Осуществление государственных полномочий по формированию торгового реестра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</si>
  <si>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</si>
  <si>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200</t>
  </si>
  <si>
    <t>240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</si>
  <si>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</si>
  <si>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</si>
  <si>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300</t>
  </si>
  <si>
    <t>320</t>
  </si>
  <si>
    <t>Социальные выплаты гражданам, кроме публичных нормативных социальных выплат</t>
  </si>
  <si>
    <t>600</t>
  </si>
  <si>
    <t>610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</si>
  <si>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</si>
  <si>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</si>
  <si>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Мероприятия в области образования</t>
  </si>
  <si>
    <t xml:space="preserve">Развитие территориального общественного самоуправления Архангельской области </t>
  </si>
  <si>
    <t>800</t>
  </si>
  <si>
    <t>810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</si>
  <si>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</si>
  <si>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</si>
  <si>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100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</si>
  <si>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</si>
  <si>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</si>
  <si>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</si>
  <si>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50</t>
  </si>
  <si>
    <t>Обеспечение деятельности библиотек</t>
  </si>
  <si>
    <t>Расходы на содержание органов местного самоуправления и обеспечение их функций</t>
  </si>
  <si>
    <t>Уплата налогов, сборов и иных платежей</t>
  </si>
  <si>
    <t>850</t>
  </si>
  <si>
    <t>Представительские расходы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</si>
  <si>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</si>
  <si>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Осуществление государственных полномочий в сфере охраны труда</t>
  </si>
  <si>
    <t>Резервные средства</t>
  </si>
  <si>
    <t>870</t>
  </si>
  <si>
    <t>Расходы на обеспечение деятельности казенных учреждений</t>
  </si>
  <si>
    <t>Расходы на выплаты персоналу казенных учреждений</t>
  </si>
  <si>
    <t>110</t>
  </si>
  <si>
    <t>Социальные помощь</t>
  </si>
  <si>
    <t>Иные выплаты населению</t>
  </si>
  <si>
    <t>360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</si>
  <si>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</si>
  <si>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</si>
  <si>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</si>
  <si>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</si>
  <si>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I</t>
  </si>
  <si>
    <t>МУНИЦИПАЛЬНЫЕ ПРОГРАММЫ</t>
  </si>
  <si>
    <t>II</t>
  </si>
  <si>
    <t>Непрограммные направления деятельности</t>
  </si>
  <si>
    <t>Подпрограмма «Сохранение и развитие традиционной народной культуры, историко-культурного наследия, самодеятельного художественного творчества, культурно-досуговой деятельности»</t>
  </si>
  <si>
    <t>Подпрограмма «Организация библиотечной деятельности и информационного обслуживания»</t>
  </si>
  <si>
    <t>2.1</t>
  </si>
  <si>
    <t>2.2</t>
  </si>
  <si>
    <t>Подпрограмма "Организация предоставления дополнительного образования в ДШИ №15, поддержка и развитие детского и юношеского творчества"</t>
  </si>
  <si>
    <t>2.3</t>
  </si>
  <si>
    <t>Поддержка и развитие детского юношеского творчества</t>
  </si>
  <si>
    <t>Обеспечение деятельности ДШИ № 15</t>
  </si>
  <si>
    <t>05</t>
  </si>
  <si>
    <t>Подпрограмма «Повышение доступности и качества дошкольного образования»</t>
  </si>
  <si>
    <t xml:space="preserve">Обеспечение деятельности образовательных учреждений, реализующих программы дошкольного образования 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</si>
  <si>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</si>
  <si>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Обеспечение деятельности образовательных учреждений, реализующих программы начального общего, основного общего, среднего общего образования</t>
  </si>
  <si>
    <t>Подпрограмма «Повышение доступности и качества общего образования»</t>
  </si>
  <si>
    <t>Подпрограмма «Повышение доступности и качества дополнительного образования»</t>
  </si>
  <si>
    <t>Обеспечение деятельности образовательных учреждений, реализующих программы дополнительного образования</t>
  </si>
  <si>
    <t>Подпрограмма «Развитие системы выявления, поддержки и сопровождения одаренных и талантливых детей»</t>
  </si>
  <si>
    <t>Подпрограмма «Содействие повышению квалификации и переподготовки руководящих и педагогических кадров»</t>
  </si>
  <si>
    <t>Подпрограмма «Создание условий для сохранения и укрепления здоровья детей»</t>
  </si>
  <si>
    <t xml:space="preserve">Обеспечение деятельности детского оздоровительно-образовательного центра "Стрела"  </t>
  </si>
  <si>
    <t>Осуществление государственных полномочий по выплате вознаграждений профессиональным опекунам</t>
  </si>
  <si>
    <t>1.6</t>
  </si>
  <si>
    <t>Вид расхо-дов</t>
  </si>
  <si>
    <t>00</t>
  </si>
  <si>
    <t>00000</t>
  </si>
  <si>
    <t>24090</t>
  </si>
  <si>
    <t>24140</t>
  </si>
  <si>
    <t>24100</t>
  </si>
  <si>
    <t>27050</t>
  </si>
  <si>
    <t>24210</t>
  </si>
  <si>
    <t>24120</t>
  </si>
  <si>
    <t>24190</t>
  </si>
  <si>
    <t>25010</t>
  </si>
  <si>
    <t>25080</t>
  </si>
  <si>
    <t>25100</t>
  </si>
  <si>
    <t>25090</t>
  </si>
  <si>
    <t>25130</t>
  </si>
  <si>
    <t>25140</t>
  </si>
  <si>
    <t>27340</t>
  </si>
  <si>
    <t>27350</t>
  </si>
  <si>
    <t>27060</t>
  </si>
  <si>
    <t>21110</t>
  </si>
  <si>
    <t>22230</t>
  </si>
  <si>
    <t>25410</t>
  </si>
  <si>
    <t>20020</t>
  </si>
  <si>
    <t>20030</t>
  </si>
  <si>
    <t>20060</t>
  </si>
  <si>
    <t>20110</t>
  </si>
  <si>
    <t>20120</t>
  </si>
  <si>
    <t>21060</t>
  </si>
  <si>
    <t>21750</t>
  </si>
  <si>
    <t>23030</t>
  </si>
  <si>
    <t>27030</t>
  </si>
  <si>
    <t>27040</t>
  </si>
  <si>
    <t>27100</t>
  </si>
  <si>
    <t>27110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</si>
  <si>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</si>
  <si>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21010</t>
  </si>
  <si>
    <t>21180</t>
  </si>
  <si>
    <t>Обеспечение деятельности туристского культурно-музейного центра «Кимжа»</t>
  </si>
  <si>
    <t>400</t>
  </si>
  <si>
    <t>410</t>
  </si>
  <si>
    <t>Капитальные вложения в объекты недвижимого имущества государственной (муниципальной) собственности</t>
  </si>
  <si>
    <t xml:space="preserve">Бюджетные инвестиции </t>
  </si>
  <si>
    <t>27450</t>
  </si>
  <si>
    <t>20</t>
  </si>
  <si>
    <t>20500</t>
  </si>
  <si>
    <t>Выплата единовременного пособия молодым специалистам</t>
  </si>
  <si>
    <t>к решению Собрания депутатов</t>
  </si>
  <si>
    <t>24110</t>
  </si>
  <si>
    <t>Трудоустройство несовершеннолетних граждан в период каникулярного времени</t>
  </si>
  <si>
    <t>S8420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</si>
  <si>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</si>
  <si>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S8330</t>
  </si>
  <si>
    <t>08</t>
  </si>
  <si>
    <t>Подпрограмма «Жилищное строительство»</t>
  </si>
  <si>
    <t>Подпрограмма "Капитальный, текущий ремонты и реконструкция"</t>
  </si>
  <si>
    <t>26030</t>
  </si>
  <si>
    <t>8.1</t>
  </si>
  <si>
    <t>8.3</t>
  </si>
  <si>
    <t>8.2</t>
  </si>
  <si>
    <t>18</t>
  </si>
  <si>
    <t>20010</t>
  </si>
  <si>
    <t xml:space="preserve">Выплата пенсии за выслугу лет лицам, замещавшим муниципальные должности </t>
  </si>
  <si>
    <t>Премии и гранты</t>
  </si>
  <si>
    <t>350</t>
  </si>
  <si>
    <t>24220</t>
  </si>
  <si>
    <t>21530</t>
  </si>
  <si>
    <t>Финансовая поддержка субъектов малого и среднего предпринимательства</t>
  </si>
  <si>
    <t>20100</t>
  </si>
  <si>
    <t>Резервные средства для финансового обеспечения расходов в целях софинансирования субсидий и иных межбюджетных трансфертов, поступающих из областного бюджета</t>
  </si>
  <si>
    <t>L3042</t>
  </si>
  <si>
    <t>27400</t>
  </si>
  <si>
    <t>Расходы на проведение мероприятий за счет благотворительной помощи</t>
  </si>
  <si>
    <t>24080</t>
  </si>
  <si>
    <t>620</t>
  </si>
  <si>
    <t>630</t>
  </si>
  <si>
    <t>Обеспечение функционирования модели персонифицированного финансирования дополнительного образования детей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</si>
  <si>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</si>
  <si>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</si>
  <si>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</si>
  <si>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Публичные нормативные социальные выплаты гражданам</t>
  </si>
  <si>
    <t>310</t>
  </si>
  <si>
    <t>S6560</t>
  </si>
  <si>
    <t>F3</t>
  </si>
  <si>
    <t>67483</t>
  </si>
  <si>
    <t>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</si>
  <si>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–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</si>
  <si>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</si>
  <si>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Закупка товаров, работ и услуг для обеспечения государственных (муниципальных) нужд</t>
  </si>
  <si>
    <t>L5198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</si>
  <si>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</si>
  <si>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22240</t>
  </si>
  <si>
    <t>23050</t>
  </si>
  <si>
    <t>20830</t>
  </si>
  <si>
    <t>Мероприятия по предупреждению чрезвычайных ситуаций и стихийных бедствий</t>
  </si>
  <si>
    <t>22030</t>
  </si>
  <si>
    <t>Расходы на обеспечение деятельности контрольно-счетной комиссии</t>
  </si>
  <si>
    <t>20240</t>
  </si>
  <si>
    <t>L5760</t>
  </si>
  <si>
    <t>2024 год</t>
  </si>
  <si>
    <t>2025 год</t>
  </si>
  <si>
    <t>09</t>
  </si>
  <si>
    <t>Подпрограмма «Организация и обеспечение бюджетного процесса в Мезенском муниципальном округе»</t>
  </si>
  <si>
    <t>Подпрограмма «Управление муниципальным долгом Мезенского муниципального округа»</t>
  </si>
  <si>
    <t>Непрограммные расходы</t>
  </si>
  <si>
    <t>2.4</t>
  </si>
  <si>
    <t>Организация и проведение соревнований конников на лошадях мезенской породы</t>
  </si>
  <si>
    <t>21</t>
  </si>
  <si>
    <t>14</t>
  </si>
  <si>
    <t>21700</t>
  </si>
  <si>
    <t>17</t>
  </si>
  <si>
    <t>0000</t>
  </si>
  <si>
    <t>11.1</t>
  </si>
  <si>
    <t>11.2</t>
  </si>
  <si>
    <t>22</t>
  </si>
  <si>
    <t xml:space="preserve">Капитальный и текущий ремонты в муниципальных учреждениях, модернизация и приобретение основных средств 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</si>
  <si>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</si>
  <si>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Возмещение расходов по предоставлению мер социальной поддержки отдельных категорий квалифицированных специалистов, работающих и проживающих в сельской местности</t>
  </si>
  <si>
    <t>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</si>
  <si>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</si>
  <si>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Мероприятия в области культуры</t>
  </si>
  <si>
    <t>Обеспечение деятельности Домов культуры</t>
  </si>
  <si>
    <t>Создание и приобретение справочных и иных материалов</t>
  </si>
  <si>
    <t>Реализация мероприятий по социально-экономическому развитию муниципальных округов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</si>
  <si>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</si>
  <si>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S6820</t>
  </si>
  <si>
    <t>Подпрограмма «Развитие туристского культурно-музейного центра «Кимжа»</t>
  </si>
  <si>
    <t>Организация и проведение сельскохозяйственной ярмарки</t>
  </si>
  <si>
    <t>Создание условий для обеспечения товарами первой необходимости жителей труднодоступных и малонаселенных пунктов</t>
  </si>
  <si>
    <t>S8220</t>
  </si>
  <si>
    <t>Мероприятия в области туризма</t>
  </si>
  <si>
    <t xml:space="preserve">Создание условий для предоставления транспортных услуг и организация транспортного обслуживания населения водным транспортом в границах  муниципального округа </t>
  </si>
  <si>
    <t>Создание условий для предоставления транспортных услуг и организация транспортного обслуживания населения автомобильным транспортом в границах  муниципального округа</t>
  </si>
  <si>
    <t>23080</t>
  </si>
  <si>
    <t xml:space="preserve">Организация мероприятий по содержанию и текущему ремонту автомобильных дорог местного значения для обеспечения качественного проезда и безопасности движения транспортных средств   </t>
  </si>
  <si>
    <t>23040</t>
  </si>
  <si>
    <t>Обеспечение комплексного развития сельских территорий</t>
  </si>
  <si>
    <t>Проведение спортивных мероприятий</t>
  </si>
  <si>
    <t>Участие в областных и всероссийских соревнованиях</t>
  </si>
  <si>
    <t>Взносы на капитальный ремонт многоквартирных домов,  находящихся в муниципальной собственности</t>
  </si>
  <si>
    <t>20070</t>
  </si>
  <si>
    <t>Содержание муниципального имущества</t>
  </si>
  <si>
    <t>20080</t>
  </si>
  <si>
    <t>Паспортизация, инвентаризация и оценка технического состояния муниципального имущества</t>
  </si>
  <si>
    <t>20090</t>
  </si>
  <si>
    <t>Выполнение кадастровых работ</t>
  </si>
  <si>
    <t>Информирование жителей муниципального округа по вопросам противодействия терроризму и экстремизму</t>
  </si>
  <si>
    <t>Проведение мероприятий  для молодежи</t>
  </si>
  <si>
    <t>Мероприятия в сфере профилактики правонарушений</t>
  </si>
  <si>
    <t>Реализация мероприятий по обеспечению жильем молодых семей</t>
  </si>
  <si>
    <t>L4970</t>
  </si>
  <si>
    <t>Создание резерва материальных ресурсов, приобретение имущества для предупреждения и ликвидации чрезвычайных ситуации и их последствий</t>
  </si>
  <si>
    <t>20800</t>
  </si>
  <si>
    <t>Осуществление мероприятий по обеспечению пожарной безопасности</t>
  </si>
  <si>
    <t>20820</t>
  </si>
  <si>
    <t>Резервный фонд администрации Мезенского муниципального округа</t>
  </si>
  <si>
    <t>Обеспечение безопасности людей на водных объектах</t>
  </si>
  <si>
    <t>20840</t>
  </si>
  <si>
    <t>19</t>
  </si>
  <si>
    <t>Мероприятия по поддержке социально ориентированных некоммерческих организаций</t>
  </si>
  <si>
    <t>20200</t>
  </si>
  <si>
    <t>Содержание мест (площадок) для ТКО</t>
  </si>
  <si>
    <t>20410</t>
  </si>
  <si>
    <t>Мероприятия по ликвидации мест несанкционированного размещения отходов</t>
  </si>
  <si>
    <t>20420</t>
  </si>
  <si>
    <t>20440</t>
  </si>
  <si>
    <t>Глава муниципального округа</t>
  </si>
  <si>
    <t>Председатель представительного органа муниципального округа</t>
  </si>
  <si>
    <t>Расходы на обеспечение деятельности представительного органа муниципального округа</t>
  </si>
  <si>
    <t xml:space="preserve">Обеспечение деятельности МАУ </t>
  </si>
  <si>
    <t>20260</t>
  </si>
  <si>
    <t>Мероприятия в области коммунального хозяйства</t>
  </si>
  <si>
    <t>20270</t>
  </si>
  <si>
    <t>Организация ритуальных услуг и содержание мест захоронения</t>
  </si>
  <si>
    <t>20310</t>
  </si>
  <si>
    <t xml:space="preserve">Мероприятия по благоустройству на территории муниципального округа </t>
  </si>
  <si>
    <t>20330</t>
  </si>
  <si>
    <t>20340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</si>
  <si>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</si>
  <si>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УСЛОВНО УТВЕРЖДАЕМЫЕ РАСХОДЫ</t>
  </si>
  <si>
    <t>Приложение № 5</t>
  </si>
  <si>
    <t>Реализация образовательных программ (кроме персонифицированного финансирования)</t>
  </si>
  <si>
    <t>Реализация образовательных программ (в рамках персонифицированного финансирования)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</si>
  <si>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</si>
  <si>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Сумма, рублей</t>
  </si>
  <si>
    <t>Расходы связанные с реализацией Положения о нагрудном знаке "За заслуги перед Мезенским районом"</t>
  </si>
  <si>
    <t>Мезенского муниципального округа</t>
  </si>
  <si>
    <t>2026 год</t>
  </si>
  <si>
    <t xml:space="preserve">Муниципальная программа «Развитие образования в Мезенском муниципальном округе Архангельской области» </t>
  </si>
  <si>
    <t>Муниципальная программа «Развитие сферы культуры Мезенского муниципального округа Архангельской области»</t>
  </si>
  <si>
    <t>Муниципальная программа «Экономическое развитие и инвестиционная деятельность на территории Мезенского муниципального округа Архангельской области»</t>
  </si>
  <si>
    <t>Муниципальная программа «Развитие туризма на территории Мезенского муниципального округа Архангельской области»</t>
  </si>
  <si>
    <t>Муниципальная программа «Развитие транспортной системы и дорожного хозяйства в Мезенском муниципальном округе Архангельской области»</t>
  </si>
  <si>
    <t>Муниципальная программа «Комплексное развитие сельских территорий Мезенского муниципального округа Архангельской области»</t>
  </si>
  <si>
    <t>Муниципальная программа «Развитие физической культуры и спорта на территории Мезенского муниципального округа Архангельской области»</t>
  </si>
  <si>
    <t>Муниципальная программа «Развитие строительства, капитальный и текущий ремонты объектов на территории Мезенского муниципального округа Архангельской области»</t>
  </si>
  <si>
    <t>Муниципальная программа «Развитие имущественно - земельных отношений в Мезенском муниципальном округе Архангельской области»</t>
  </si>
  <si>
    <t>Муниципальная программа «Развитие территориального общественного самоуправления в Мезенском муниципальном округе Архангельской области»</t>
  </si>
  <si>
    <t>Муниципальная программа «Управление муниципальными финансами и муниципальным долгом Мезенского муниципального округа Архангельской области»</t>
  </si>
  <si>
    <t>Муниципальная программа «Профилактика безнадзорности и правонарушений несовершеннолетних на территории Мезенского муниципального округа Архангельской области»</t>
  </si>
  <si>
    <t>Муниципальная программа «Противодействие экстремизму и профилактика терроризма на территории Мезенского муниципального округа Архангельской области»</t>
  </si>
  <si>
    <t>Муниципальная программа «Молодёжь Мезенского муниципального округа Архангельской области»</t>
  </si>
  <si>
    <t>Муниципальная программа «Профилактика правонарушений в Мезенском муниципальном округе Архангельской области»</t>
  </si>
  <si>
    <t>Муниципальная программа «Обеспечение жильём молодых семей Мезенского муниципального округа Архангельской области»</t>
  </si>
  <si>
    <t>Муниципальная программа «Защита населения и территории Мезенского муниципального округа Архангельской области от чрезвычайных ситуаций природного и техногенного характера, обеспечение пожарной безопасности и безопасности людей на водных объектах»</t>
  </si>
  <si>
    <t>Муниципальная программа «Развитие гражданского общества и поддержка социально ориентированных некоммерческих организаций Мезенского муниципального округа Архангельской области»</t>
  </si>
  <si>
    <t>Муниципальная программа «Развитие здравоохранения Мезенского муниципального округа Архангельской области»</t>
  </si>
  <si>
    <t>Муниципальная программа «Обеспечение экологической безопасности на территории Мезенского муниципального округа Архангельской области»</t>
  </si>
  <si>
    <t>Муниципальная программа «Формирование современной городской среды в Мезенском муниципальном округе Архангельской области»</t>
  </si>
  <si>
    <t>23</t>
  </si>
  <si>
    <t>Муниципальная программа «Развитие жилищно-коммунального хозяйства в Мезенском муниципальном округе Архангельской области»</t>
  </si>
  <si>
    <t>Муниципальная программа «Развитие системы инициативного бюджетирования в Мезенском муниципальном округе Архангельской области»</t>
  </si>
  <si>
    <t>24</t>
  </si>
  <si>
    <t>Муниципальная программа «Улучшение условий и охраны труда на территории Мезенского муниципального округа»</t>
  </si>
  <si>
    <t>25</t>
  </si>
  <si>
    <t>Л8390</t>
  </si>
  <si>
    <t>Л8621</t>
  </si>
  <si>
    <t>Л8650</t>
  </si>
  <si>
    <t xml:space="preserve"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</si>
  <si>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>53032</t>
  </si>
  <si>
    <t>Л8622</t>
  </si>
  <si>
    <t>Л8320</t>
  </si>
  <si>
    <t>Э8160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</si>
  <si>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</si>
  <si>
    <t>Э8240</t>
  </si>
  <si>
    <t>Л8700</t>
  </si>
  <si>
    <t>Создание условий для обеспечения поселений услугами торговли, бюджетам муниципальных и городских округов Архангельской области на софинансирование расходов по созданию условий для обеспечения жителей муниципальных и городских округов Архангельской области услугами торговли</t>
  </si>
  <si>
    <t>S8270</t>
  </si>
  <si>
    <t>Л8690</t>
  </si>
  <si>
    <t>Выполнение работ по производству инженерно-геодезических и инженерно-геологических изысканий</t>
  </si>
  <si>
    <t>Модернизация и капитальный ремонт систем коммунальной инфраструктуры</t>
  </si>
  <si>
    <t>20540</t>
  </si>
  <si>
    <t>Повышение качества предоставляемых жилищно-коммунальных услуг потребителям</t>
  </si>
  <si>
    <t>20550</t>
  </si>
  <si>
    <t>Развитие системы инициативного бюджетирования в Мезенском муниципальном округе</t>
  </si>
  <si>
    <t>24830</t>
  </si>
  <si>
    <t xml:space="preserve">Улучшение условий и охраны труда у работодателей, расположенных на территории Мезенского муниципального округа </t>
  </si>
  <si>
    <t>20130</t>
  </si>
  <si>
    <t>Л8710</t>
  </si>
  <si>
    <t>Выполнение обязательств органами местного самоуправления</t>
  </si>
  <si>
    <t>20040</t>
  </si>
  <si>
    <t xml:space="preserve">Резервные средства на оплату коммунальных услуг </t>
  </si>
  <si>
    <t>20230</t>
  </si>
  <si>
    <t>Проведение выборов представительного органа муниципального округа</t>
  </si>
  <si>
    <t>Специальные расходы</t>
  </si>
  <si>
    <t>21070</t>
  </si>
  <si>
    <t>880</t>
  </si>
  <si>
    <t>51181</t>
  </si>
  <si>
    <t>Осуществление первичного воинского учета органами местного самоуправления поселений, муниципальных и городских округов (субвенции бюджетам муниципальных районов, муниципальных округов и городских округов Архангельской области)</t>
  </si>
  <si>
    <t>51201</t>
  </si>
  <si>
    <t>Л8730</t>
  </si>
  <si>
    <t>Л8791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</si>
  <si>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</si>
  <si>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Л8792</t>
  </si>
  <si>
    <t>Л8793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</si>
  <si>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</si>
  <si>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 xml:space="preserve">от 14  декабря 2023 года № </t>
  </si>
  <si>
    <t>1.7</t>
  </si>
  <si>
    <t>Подпрограмма "Совершенствование системы предоставления услуг в сфере образования в Мезенском муниципальном округе"</t>
  </si>
  <si>
    <t>Предлагаемы поправки (+ увеличение, - уменьшение)</t>
  </si>
  <si>
    <t>Расходы связанные с реализацией Положения о звании "Почетный гражданин Мезенского муниципального округа"</t>
  </si>
  <si>
    <t>"Приложение № 5</t>
  </si>
  <si>
    <t>"</t>
  </si>
  <si>
    <t>Э4660</t>
  </si>
  <si>
    <t>Обеспечение мероприятий по организации предоставления дополнительных мер социальной поддержки семьям граждан, принимающих (принимавших) участие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реализуемых на платной основе муниципальными образовательными организациями, а также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</si>
  <si>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>EВ</t>
  </si>
  <si>
    <t>51792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</si>
  <si>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(для муниципальных общеобразовательных организаций)</t>
  </si>
  <si>
    <t>L7502</t>
  </si>
  <si>
    <t>Реализация мероприятий по модернизации школьных систем образования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</si>
  <si>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</si>
  <si>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</si>
  <si>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Подпрограмма «Социальное строительство»</t>
  </si>
  <si>
    <t>Строительство, реконструкция, капитальный ремонт школ, интернатов, детских садов</t>
  </si>
  <si>
    <t>24050</t>
  </si>
  <si>
    <t>S8400</t>
  </si>
  <si>
    <t>Проведение комплексных кадастровых работ (без федерального софинансирования)</t>
  </si>
  <si>
    <t>24831</t>
  </si>
  <si>
    <t>Реализация инициативного проекта "Ремонт тротуаров п. Каменка"</t>
  </si>
  <si>
    <t>24832</t>
  </si>
  <si>
    <t>Реализация инициативного проекта "Героев помним имена"</t>
  </si>
  <si>
    <t>24833</t>
  </si>
  <si>
    <t>Реализация инициативного проекта "Вставай на лыжи"</t>
  </si>
  <si>
    <t>24834</t>
  </si>
  <si>
    <t>Реализация инициативного проекта "Комфорт для зрителей"</t>
  </si>
  <si>
    <t>24835</t>
  </si>
  <si>
    <t>Реализация инициативного проекта "Порядок общественным местам"</t>
  </si>
  <si>
    <t>Э8890</t>
  </si>
  <si>
    <t>Реализация инициативных проектов в рамках реализации проекта "Комфортное Поморье"</t>
  </si>
  <si>
    <t>Э8891</t>
  </si>
  <si>
    <t>Э8892</t>
  </si>
  <si>
    <t>Э8893</t>
  </si>
  <si>
    <t>Э8894</t>
  </si>
  <si>
    <t>Э8895</t>
  </si>
  <si>
    <t>830</t>
  </si>
  <si>
    <t>Исполнение судебных актов</t>
  </si>
  <si>
    <t>20250</t>
  </si>
  <si>
    <t xml:space="preserve">Резервные средства на повышение оплаты труда не ниже МРОТ работникам органов местного самоуправления и муниципальных учреждений </t>
  </si>
  <si>
    <t>Распределение бюджетных ассигнований по целевым статьям (муниципальным программам Мезенского муниципального округа  и непрограммным направлениям деятельности), группам и подгруппам видов расходов классификации расходов бюджета                                                                      на 2024 год и на плановый период 2025 и 2026 годов</t>
  </si>
  <si>
    <t>Э6800</t>
  </si>
  <si>
    <t>Организация транспортного обслуживания населения на пассажирских муниципальных маршрутах водного транспорта</t>
  </si>
  <si>
    <t>R3032</t>
  </si>
  <si>
    <t>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</t>
  </si>
  <si>
    <t>S6960</t>
  </si>
  <si>
    <t>Оснащение (обновление материально- 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(иные межбюджетные трансферты бюджетам муниципальных районов, муниципальных округов и городских округов Архангельской области (создание новых мест в образовательных организациях различных типов для реализации дополнительных общеразвивающих программ всех направленностей))</t>
  </si>
  <si>
    <t>E2</t>
  </si>
  <si>
    <t>51712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</si>
  <si>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</si>
  <si>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S6980</t>
  </si>
  <si>
    <t>L4671</t>
  </si>
  <si>
    <t>L576Л</t>
  </si>
  <si>
    <t>Улучшение жилищных условий для привлечения молодых специалистов</t>
  </si>
  <si>
    <t>21590</t>
  </si>
  <si>
    <t>8.4</t>
  </si>
  <si>
    <t xml:space="preserve">Подпрограмма «Разработка нормативно-правовых актов в сфере градостроительной деятельности» </t>
  </si>
  <si>
    <t>26020</t>
  </si>
  <si>
    <t>Приведение нормативно-правовой базы администрации Мезенского муниципального округа в сфере градостроительной деятельности в соответствие действующему законодательству РФ</t>
  </si>
  <si>
    <t xml:space="preserve">Повышение безопасности объектов воинской славы на территории Мезенского муниципального округа </t>
  </si>
  <si>
    <t>27460</t>
  </si>
  <si>
    <t>L4971</t>
  </si>
  <si>
    <t>Разработка проектов санитарно-защитных зон артезианских скважин</t>
  </si>
  <si>
    <t>20450</t>
  </si>
  <si>
    <t>Реализация мероприятий по проведению информационного освещения всероссийского онлайн-голосования по выбору общественных территорий, планируемых к благоустройству на территории Архангельской области</t>
  </si>
  <si>
    <t>Реализация муниципальных программ формирования современной городской среды</t>
  </si>
  <si>
    <t>Э4950</t>
  </si>
  <si>
    <t>F2</t>
  </si>
  <si>
    <t>55551</t>
  </si>
  <si>
    <t>Строительство, реконструкция, капитальный ремонт, ремонт и содержание автомобильных дорог, находящихся в собственности муниципального округа за счет муниципального дорожного фонда</t>
  </si>
  <si>
    <t>Мероприятия по рекультивации земельных участков на территории муниципального округа</t>
  </si>
  <si>
    <t>Капитальный, текущий ремонты зданий, находящихся в муниципальной собственности</t>
  </si>
  <si>
    <t>Э4630</t>
  </si>
  <si>
    <t>Реализация мероприятий по модернизации учреждений отрасли культуры</t>
  </si>
  <si>
    <t>Э6852</t>
  </si>
  <si>
    <t>Реализация мероприятий по антитеррористической защищенности муниципальных образовательных организаций в Архангельской области (вне рамок регионального проекта "Модернизация школьных систем образования в Архангельской области" учреждениям общего образования)</t>
  </si>
  <si>
    <t>R3</t>
  </si>
  <si>
    <t>Ж6880</t>
  </si>
  <si>
    <t>Cоздание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</t>
  </si>
  <si>
    <t>S6360</t>
  </si>
  <si>
    <t>Организация транспортного обслуживания населения на пассажирских маршрутах автомобильного транспорта</t>
  </si>
  <si>
    <t>S0310</t>
  </si>
  <si>
    <t>Софинансирование капитальных вложений в объеты муниципальной собственности муниципальных образований Архангельской области</t>
  </si>
  <si>
    <t>S4420</t>
  </si>
  <si>
    <t>Ремонт, реконструкция, благоустройство и установка памятников, обелисков, мемориалов, памятных досок</t>
  </si>
  <si>
    <t>S6910</t>
  </si>
  <si>
    <t>Мероприятия по содействию трудоустройству несовершеннолетних граждан на территории Архангельской области</t>
  </si>
  <si>
    <t>Реализация мероприятий по модернизации школьных систем образования (вне рамок регионального проекта "Модернизация школьных систем образования в Архангельской области")</t>
  </si>
  <si>
    <t>Э4700</t>
  </si>
  <si>
    <t>Обеспечение участия в Маргаритинской ярмарке</t>
  </si>
  <si>
    <t>20210</t>
  </si>
  <si>
    <t>S8271</t>
  </si>
  <si>
    <t>S8272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</si>
  <si>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</si>
  <si>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Развитие системы обращения ЖБО</t>
  </si>
  <si>
    <t>20510</t>
  </si>
  <si>
    <t>Резервный фонд аджминистрации Мезенсукого муниципального округа</t>
  </si>
  <si>
    <t>Проведение комплексных кадастровых работ</t>
  </si>
  <si>
    <t>L5111</t>
  </si>
  <si>
    <t>Мероприятия по предупреждению и ликвидации чрезвычайных ситуаций природного и техногенного характера</t>
  </si>
  <si>
    <t>71580</t>
  </si>
  <si>
    <t>S1580</t>
  </si>
  <si>
    <t>Приобретение и установка автономных дымовых пожарных извещателей</t>
  </si>
  <si>
    <t>S6870</t>
  </si>
  <si>
    <t>Реализация мероприятий по оборудованию источников наружного противопожарного водоснабжения</t>
  </si>
  <si>
    <t>S6630</t>
  </si>
  <si>
    <t>Организация электроснабжения потребителей в населенных пунктах без централизованного электроснабжения на территории Мезенского муниципального округа Архангельской области</t>
  </si>
  <si>
    <t>20560</t>
  </si>
  <si>
    <t>Поощрение муниципальных управленческих команд за достижение показателей деятельности органов исполнительной власти субъектов Российской Федерации за счет дотации (гранта) из федерального бюджета</t>
  </si>
  <si>
    <t>Э4790</t>
  </si>
  <si>
    <t>20320</t>
  </si>
  <si>
    <t>Проект благоустройства "Малая Слобода"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</si>
  <si>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</si>
  <si>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L0502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</si>
  <si>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</si>
  <si>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А4241</t>
  </si>
  <si>
    <t>от 17 октябряя 2024 года № 268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</si>
</sst>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3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8"/>
      <name val="Arial"/>
      <family val="2"/>
      <charset val="204"/>
    </font>
    <font>
      <sz val="7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1"/>
      <name val="Arial"/>
      <family val="2"/>
      <charset val="204"/>
    </font>
    <font>
      <sz val="10"/>
      <name val="Arial Cyr"/>
      <family val="2"/>
      <charset val="204"/>
    </font>
    <font>
      <sz val="7"/>
      <name val="Arial Cyr"/>
      <family val="2"/>
      <charset val="204"/>
    </font>
    <font>
      <b/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sz val="11"/>
      <name val="Arial Cyr"/>
      <charset val="204"/>
    </font>
    <font>
      <sz val="10"/>
      <name val="Arial Сur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b/>
      <sz val="11"/>
      <name val="Arial Cyr"/>
      <family val="2"/>
      <charset val="204"/>
    </font>
    <font>
      <b/>
      <sz val="10"/>
      <name val="Arial Сur"/>
      <charset val="204"/>
    </font>
    <font>
      <b/>
      <sz val="11"/>
      <name val="Arial Сur"/>
      <charset val="204"/>
    </font>
    <font>
      <sz val="10"/>
      <color indexed="8"/>
      <name val="Arial Cyr"/>
      <charset val="204"/>
    </font>
    <font>
      <sz val="10"/>
      <color theme="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8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1">
    <xf numFmtId="0" fontId="0" fillId="0" borderId="0" xfId="0"/>
    <xf numFmtId="49" fontId="2" fillId="0" borderId="0" xfId="0" applyNumberFormat="1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49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/>
    </xf>
    <xf numFmtId="0" fontId="8" fillId="0" borderId="0" xfId="0" applyFont="1"/>
    <xf numFmtId="49" fontId="8" fillId="0" borderId="0" xfId="0" applyNumberFormat="1" applyFont="1"/>
    <xf numFmtId="0" fontId="12" fillId="0" borderId="5" xfId="0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49" fontId="13" fillId="0" borderId="5" xfId="0" applyNumberFormat="1" applyFont="1" applyBorder="1" applyAlignment="1">
      <alignment horizontal="left" vertical="center" wrapText="1"/>
    </xf>
    <xf numFmtId="49" fontId="15" fillId="0" borderId="5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vertical="center" wrapText="1"/>
    </xf>
    <xf numFmtId="49" fontId="8" fillId="0" borderId="3" xfId="0" applyNumberFormat="1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49" fontId="6" fillId="0" borderId="15" xfId="0" applyNumberFormat="1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49" fontId="8" fillId="0" borderId="18" xfId="0" applyNumberFormat="1" applyFont="1" applyBorder="1" applyAlignment="1">
      <alignment horizontal="center" vertical="center"/>
    </xf>
    <xf numFmtId="49" fontId="17" fillId="0" borderId="13" xfId="0" applyNumberFormat="1" applyFont="1" applyBorder="1" applyAlignment="1">
      <alignment horizontal="center" vertical="center"/>
    </xf>
    <xf numFmtId="49" fontId="17" fillId="0" borderId="3" xfId="0" applyNumberFormat="1" applyFont="1" applyBorder="1" applyAlignment="1">
      <alignment horizontal="center" vertical="center"/>
    </xf>
    <xf numFmtId="49" fontId="17" fillId="0" borderId="19" xfId="0" applyNumberFormat="1" applyFont="1" applyBorder="1" applyAlignment="1">
      <alignment horizontal="center" vertical="center"/>
    </xf>
    <xf numFmtId="49" fontId="17" fillId="0" borderId="20" xfId="0" applyNumberFormat="1" applyFont="1" applyBorder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19" xfId="0" applyNumberFormat="1" applyFont="1" applyBorder="1" applyAlignment="1">
      <alignment horizontal="center" vertical="center"/>
    </xf>
    <xf numFmtId="0" fontId="19" fillId="0" borderId="0" xfId="0" applyFont="1"/>
    <xf numFmtId="49" fontId="20" fillId="0" borderId="16" xfId="0" applyNumberFormat="1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49" fontId="12" fillId="0" borderId="22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/>
    </xf>
    <xf numFmtId="0" fontId="13" fillId="0" borderId="23" xfId="0" applyFont="1" applyBorder="1" applyAlignment="1">
      <alignment horizontal="left" vertical="center" wrapText="1"/>
    </xf>
    <xf numFmtId="49" fontId="13" fillId="0" borderId="11" xfId="0" applyNumberFormat="1" applyFont="1" applyBorder="1" applyAlignment="1">
      <alignment horizontal="left" vertical="center" wrapText="1"/>
    </xf>
    <xf numFmtId="4" fontId="8" fillId="0" borderId="0" xfId="0" applyNumberFormat="1" applyFont="1"/>
    <xf numFmtId="49" fontId="7" fillId="0" borderId="15" xfId="0" applyNumberFormat="1" applyFont="1" applyBorder="1" applyAlignment="1">
      <alignment horizontal="center" vertical="center"/>
    </xf>
    <xf numFmtId="3" fontId="18" fillId="0" borderId="17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4" fontId="8" fillId="0" borderId="24" xfId="0" applyNumberFormat="1" applyFont="1" applyBorder="1" applyAlignment="1">
      <alignment horizontal="right" vertical="center"/>
    </xf>
    <xf numFmtId="4" fontId="7" fillId="0" borderId="24" xfId="0" applyNumberFormat="1" applyFont="1" applyBorder="1" applyAlignment="1">
      <alignment horizontal="right" vertical="center"/>
    </xf>
    <xf numFmtId="4" fontId="10" fillId="0" borderId="24" xfId="0" applyNumberFormat="1" applyFont="1" applyBorder="1" applyAlignment="1">
      <alignment horizontal="right" vertical="center"/>
    </xf>
    <xf numFmtId="4" fontId="0" fillId="0" borderId="24" xfId="0" applyNumberFormat="1" applyBorder="1" applyAlignment="1">
      <alignment horizontal="right" vertical="center"/>
    </xf>
    <xf numFmtId="4" fontId="1" fillId="0" borderId="24" xfId="0" applyNumberFormat="1" applyFont="1" applyBorder="1" applyAlignment="1">
      <alignment horizontal="right" vertical="center"/>
    </xf>
    <xf numFmtId="4" fontId="21" fillId="0" borderId="17" xfId="0" applyNumberFormat="1" applyFont="1" applyBorder="1" applyAlignment="1">
      <alignment horizontal="right" vertical="center"/>
    </xf>
    <xf numFmtId="4" fontId="22" fillId="0" borderId="26" xfId="0" applyNumberFormat="1" applyFont="1" applyBorder="1" applyAlignment="1">
      <alignment horizontal="right" vertical="center" wrapText="1"/>
    </xf>
    <xf numFmtId="4" fontId="2" fillId="0" borderId="24" xfId="0" applyNumberFormat="1" applyFont="1" applyBorder="1" applyAlignment="1">
      <alignment horizontal="right" vertical="center"/>
    </xf>
    <xf numFmtId="4" fontId="8" fillId="0" borderId="25" xfId="0" applyNumberFormat="1" applyFont="1" applyBorder="1" applyAlignment="1">
      <alignment horizontal="right" vertical="center"/>
    </xf>
    <xf numFmtId="0" fontId="23" fillId="0" borderId="15" xfId="0" applyFont="1" applyBorder="1" applyAlignment="1">
      <alignment horizontal="center" vertical="center"/>
    </xf>
    <xf numFmtId="4" fontId="24" fillId="0" borderId="24" xfId="0" applyNumberFormat="1" applyFont="1" applyBorder="1" applyAlignment="1">
      <alignment horizontal="right" vertical="center"/>
    </xf>
    <xf numFmtId="4" fontId="0" fillId="0" borderId="27" xfId="0" applyNumberFormat="1" applyBorder="1" applyAlignment="1">
      <alignment horizontal="right" vertical="center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49" fontId="26" fillId="0" borderId="3" xfId="0" applyNumberFormat="1" applyFont="1" applyBorder="1" applyAlignment="1">
      <alignment horizontal="center" vertical="center"/>
    </xf>
    <xf numFmtId="49" fontId="26" fillId="0" borderId="19" xfId="0" applyNumberFormat="1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49" fontId="24" fillId="0" borderId="3" xfId="0" applyNumberFormat="1" applyFont="1" applyBorder="1" applyAlignment="1">
      <alignment horizontal="center" vertical="center"/>
    </xf>
    <xf numFmtId="49" fontId="23" fillId="0" borderId="3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23" fillId="0" borderId="9" xfId="0" applyNumberFormat="1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8" fillId="0" borderId="28" xfId="0" applyFont="1" applyBorder="1" applyAlignment="1">
      <alignment vertical="center" wrapText="1"/>
    </xf>
    <xf numFmtId="0" fontId="27" fillId="0" borderId="10" xfId="0" applyFont="1" applyBorder="1" applyAlignment="1">
      <alignment horizontal="center" vertical="center"/>
    </xf>
    <xf numFmtId="49" fontId="10" fillId="0" borderId="13" xfId="0" applyNumberFormat="1" applyFont="1" applyBorder="1" applyAlignment="1">
      <alignment horizontal="center" vertical="center" wrapText="1"/>
    </xf>
    <xf numFmtId="49" fontId="10" fillId="0" borderId="18" xfId="0" applyNumberFormat="1" applyFont="1" applyBorder="1" applyAlignment="1">
      <alignment horizontal="center" vertical="center"/>
    </xf>
    <xf numFmtId="4" fontId="10" fillId="0" borderId="25" xfId="0" applyNumberFormat="1" applyFont="1" applyBorder="1" applyAlignment="1">
      <alignment horizontal="right" vertical="center"/>
    </xf>
    <xf numFmtId="0" fontId="2" fillId="0" borderId="28" xfId="0" applyFont="1" applyBorder="1" applyAlignment="1">
      <alignment vertical="center" wrapText="1"/>
    </xf>
    <xf numFmtId="49" fontId="2" fillId="0" borderId="13" xfId="0" applyNumberFormat="1" applyFont="1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center" vertical="center"/>
    </xf>
    <xf numFmtId="4" fontId="2" fillId="0" borderId="25" xfId="0" applyNumberFormat="1" applyFont="1" applyBorder="1" applyAlignment="1">
      <alignment horizontal="right" vertical="center"/>
    </xf>
    <xf numFmtId="49" fontId="20" fillId="0" borderId="9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0" fillId="0" borderId="19" xfId="0" applyNumberFormat="1" applyBorder="1" applyAlignment="1">
      <alignment horizontal="center" vertical="center"/>
    </xf>
    <xf numFmtId="0" fontId="1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49" fontId="26" fillId="0" borderId="1" xfId="0" applyNumberFormat="1" applyFont="1" applyBorder="1" applyAlignment="1">
      <alignment horizontal="center" vertical="center"/>
    </xf>
    <xf numFmtId="49" fontId="17" fillId="0" borderId="28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7" fillId="0" borderId="3" xfId="0" applyFont="1" applyBorder="1" applyAlignment="1">
      <alignment horizontal="left" vertical="center" wrapText="1"/>
    </xf>
    <xf numFmtId="49" fontId="17" fillId="0" borderId="31" xfId="0" applyNumberFormat="1" applyFont="1" applyBorder="1" applyAlignment="1">
      <alignment horizontal="center" vertical="center"/>
    </xf>
    <xf numFmtId="49" fontId="17" fillId="0" borderId="32" xfId="0" applyNumberFormat="1" applyFont="1" applyBorder="1" applyAlignment="1">
      <alignment horizontal="center" vertical="center"/>
    </xf>
    <xf numFmtId="0" fontId="0" fillId="0" borderId="16" xfId="0" applyBorder="1" applyAlignment="1">
      <alignment wrapText="1"/>
    </xf>
    <xf numFmtId="49" fontId="20" fillId="0" borderId="10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49" fontId="2" fillId="0" borderId="16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9" fillId="0" borderId="28" xfId="0" applyFont="1" applyBorder="1" applyAlignment="1">
      <alignment horizontal="left" vertical="center" wrapText="1"/>
    </xf>
    <xf numFmtId="49" fontId="28" fillId="0" borderId="3" xfId="0" applyNumberFormat="1" applyFont="1" applyBorder="1" applyAlignment="1">
      <alignment horizontal="center" vertical="center"/>
    </xf>
    <xf numFmtId="49" fontId="28" fillId="0" borderId="19" xfId="0" applyNumberFormat="1" applyFont="1" applyBorder="1" applyAlignment="1">
      <alignment horizontal="center" vertical="center"/>
    </xf>
    <xf numFmtId="4" fontId="28" fillId="0" borderId="24" xfId="0" applyNumberFormat="1" applyFont="1" applyBorder="1" applyAlignment="1">
      <alignment horizontal="right" vertical="center"/>
    </xf>
    <xf numFmtId="0" fontId="29" fillId="0" borderId="10" xfId="0" applyFont="1" applyBorder="1" applyAlignment="1">
      <alignment horizontal="center" vertical="center"/>
    </xf>
    <xf numFmtId="0" fontId="30" fillId="0" borderId="17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49" fontId="27" fillId="0" borderId="3" xfId="0" applyNumberFormat="1" applyFont="1" applyBorder="1" applyAlignment="1">
      <alignment horizontal="center" vertical="center"/>
    </xf>
    <xf numFmtId="49" fontId="31" fillId="0" borderId="3" xfId="0" applyNumberFormat="1" applyFont="1" applyBorder="1" applyAlignment="1">
      <alignment horizontal="center" vertical="center"/>
    </xf>
    <xf numFmtId="49" fontId="31" fillId="0" borderId="19" xfId="0" applyNumberFormat="1" applyFont="1" applyBorder="1" applyAlignment="1">
      <alignment horizontal="center" vertical="center"/>
    </xf>
    <xf numFmtId="49" fontId="23" fillId="0" borderId="15" xfId="0" applyNumberFormat="1" applyFont="1" applyBorder="1" applyAlignment="1">
      <alignment horizontal="center" vertical="center" wrapText="1"/>
    </xf>
    <xf numFmtId="4" fontId="23" fillId="0" borderId="24" xfId="0" applyNumberFormat="1" applyFont="1" applyBorder="1" applyAlignment="1">
      <alignment horizontal="right" vertical="center"/>
    </xf>
    <xf numFmtId="0" fontId="7" fillId="0" borderId="0" xfId="0" applyFont="1"/>
    <xf numFmtId="0" fontId="10" fillId="0" borderId="1" xfId="0" applyFont="1" applyBorder="1" applyAlignment="1">
      <alignment vertical="center" wrapText="1"/>
    </xf>
    <xf numFmtId="49" fontId="10" fillId="0" borderId="3" xfId="0" applyNumberFormat="1" applyFont="1" applyBorder="1" applyAlignment="1">
      <alignment horizontal="center" vertical="center"/>
    </xf>
    <xf numFmtId="49" fontId="10" fillId="0" borderId="19" xfId="0" applyNumberFormat="1" applyFont="1" applyBorder="1" applyAlignment="1">
      <alignment horizontal="center" vertical="center"/>
    </xf>
    <xf numFmtId="0" fontId="10" fillId="0" borderId="0" xfId="0" applyFont="1"/>
    <xf numFmtId="49" fontId="2" fillId="0" borderId="3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10" fillId="0" borderId="28" xfId="0" applyNumberFormat="1" applyFont="1" applyBorder="1" applyAlignment="1">
      <alignment horizontal="center" vertical="center" wrapText="1"/>
    </xf>
    <xf numFmtId="49" fontId="31" fillId="0" borderId="13" xfId="0" applyNumberFormat="1" applyFont="1" applyBorder="1" applyAlignment="1">
      <alignment horizontal="center" vertical="center"/>
    </xf>
    <xf numFmtId="49" fontId="31" fillId="0" borderId="2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49" fontId="17" fillId="0" borderId="14" xfId="0" applyNumberFormat="1" applyFont="1" applyBorder="1" applyAlignment="1">
      <alignment horizontal="center" vertical="center"/>
    </xf>
    <xf numFmtId="0" fontId="27" fillId="0" borderId="16" xfId="0" applyFont="1" applyBorder="1" applyAlignment="1">
      <alignment horizontal="center" vertical="center"/>
    </xf>
    <xf numFmtId="4" fontId="28" fillId="0" borderId="25" xfId="0" applyNumberFormat="1" applyFont="1" applyBorder="1" applyAlignment="1">
      <alignment horizontal="right" vertical="center"/>
    </xf>
    <xf numFmtId="49" fontId="28" fillId="0" borderId="20" xfId="0" applyNumberFormat="1" applyFont="1" applyBorder="1" applyAlignment="1">
      <alignment horizontal="center" vertical="center"/>
    </xf>
    <xf numFmtId="4" fontId="32" fillId="0" borderId="25" xfId="0" applyNumberFormat="1" applyFont="1" applyBorder="1" applyAlignment="1">
      <alignment horizontal="right" vertical="center"/>
    </xf>
    <xf numFmtId="4" fontId="0" fillId="0" borderId="25" xfId="0" applyNumberFormat="1" applyBorder="1" applyAlignment="1">
      <alignment horizontal="right" vertical="center"/>
    </xf>
    <xf numFmtId="49" fontId="6" fillId="0" borderId="0" xfId="0" applyNumberFormat="1" applyFont="1" applyAlignment="1">
      <alignment horizontal="center" vertical="center"/>
    </xf>
    <xf numFmtId="0" fontId="25" fillId="2" borderId="29" xfId="0" applyFont="1" applyFill="1" applyBorder="1" applyAlignment="1">
      <alignment horizontal="left" vertical="center" wrapText="1"/>
    </xf>
    <xf numFmtId="4" fontId="23" fillId="2" borderId="24" xfId="0" applyNumberFormat="1" applyFont="1" applyFill="1" applyBorder="1" applyAlignment="1">
      <alignment horizontal="right" vertical="center"/>
    </xf>
    <xf numFmtId="0" fontId="2" fillId="0" borderId="43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49" fontId="10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27" fillId="0" borderId="1" xfId="0" applyFont="1" applyBorder="1" applyAlignment="1">
      <alignment horizontal="left" vertical="justify" wrapText="1"/>
    </xf>
    <xf numFmtId="0" fontId="10" fillId="0" borderId="0" xfId="0" applyFont="1" applyAlignment="1">
      <alignment wrapText="1"/>
    </xf>
    <xf numFmtId="0" fontId="20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33" fillId="0" borderId="2" xfId="0" applyNumberFormat="1" applyFont="1" applyBorder="1" applyAlignment="1">
      <alignment horizontal="left" vertical="center" wrapText="1"/>
    </xf>
    <xf numFmtId="49" fontId="28" fillId="0" borderId="2" xfId="0" applyNumberFormat="1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justify" wrapText="1"/>
    </xf>
    <xf numFmtId="0" fontId="10" fillId="0" borderId="28" xfId="0" applyFont="1" applyBorder="1" applyAlignment="1">
      <alignment horizontal="left" vertical="center" wrapText="1"/>
    </xf>
    <xf numFmtId="0" fontId="0" fillId="0" borderId="10" xfId="0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49" fontId="6" fillId="0" borderId="16" xfId="0" applyNumberFormat="1" applyFont="1" applyBorder="1" applyAlignment="1">
      <alignment horizontal="center" vertical="center"/>
    </xf>
    <xf numFmtId="0" fontId="8" fillId="0" borderId="1" xfId="0" applyFont="1" applyBorder="1"/>
    <xf numFmtId="0" fontId="8" fillId="0" borderId="21" xfId="0" applyFont="1" applyBorder="1" applyAlignment="1">
      <alignment wrapText="1"/>
    </xf>
    <xf numFmtId="0" fontId="0" fillId="0" borderId="3" xfId="0" applyBorder="1" applyAlignment="1">
      <alignment horizontal="left" wrapText="1"/>
    </xf>
    <xf numFmtId="0" fontId="2" fillId="0" borderId="3" xfId="0" applyFont="1" applyBorder="1" applyAlignment="1">
      <alignment horizontal="left" vertical="justify" wrapText="1"/>
    </xf>
    <xf numFmtId="49" fontId="17" fillId="2" borderId="12" xfId="0" applyNumberFormat="1" applyFont="1" applyFill="1" applyBorder="1" applyAlignment="1">
      <alignment horizontal="center" vertical="center"/>
    </xf>
    <xf numFmtId="49" fontId="17" fillId="2" borderId="21" xfId="0" applyNumberFormat="1" applyFont="1" applyFill="1" applyBorder="1" applyAlignment="1">
      <alignment horizontal="center" vertical="center"/>
    </xf>
    <xf numFmtId="49" fontId="17" fillId="2" borderId="44" xfId="0" applyNumberFormat="1" applyFont="1" applyFill="1" applyBorder="1" applyAlignment="1">
      <alignment horizontal="center" vertical="center"/>
    </xf>
    <xf numFmtId="4" fontId="0" fillId="2" borderId="26" xfId="0" applyNumberFormat="1" applyFill="1" applyBorder="1" applyAlignment="1">
      <alignment horizontal="right" vertical="center"/>
    </xf>
    <xf numFmtId="0" fontId="10" fillId="0" borderId="28" xfId="0" applyFont="1" applyBorder="1" applyAlignment="1">
      <alignment vertical="center" wrapText="1"/>
    </xf>
    <xf numFmtId="4" fontId="27" fillId="0" borderId="25" xfId="0" applyNumberFormat="1" applyFont="1" applyBorder="1" applyAlignment="1">
      <alignment horizontal="right" vertical="center"/>
    </xf>
    <xf numFmtId="49" fontId="6" fillId="0" borderId="10" xfId="0" applyNumberFormat="1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49" fontId="6" fillId="0" borderId="16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" fontId="1" fillId="0" borderId="27" xfId="0" applyNumberFormat="1" applyFont="1" applyBorder="1" applyAlignment="1">
      <alignment horizontal="right" vertical="center"/>
    </xf>
    <xf numFmtId="0" fontId="34" fillId="0" borderId="1" xfId="0" applyFont="1" applyBorder="1" applyAlignment="1">
      <alignment horizontal="left" vertical="center" wrapText="1"/>
    </xf>
    <xf numFmtId="0" fontId="17" fillId="0" borderId="19" xfId="0" applyFont="1" applyBorder="1" applyAlignment="1">
      <alignment horizontal="left" vertical="center" wrapText="1"/>
    </xf>
    <xf numFmtId="0" fontId="17" fillId="0" borderId="43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wrapText="1"/>
    </xf>
    <xf numFmtId="0" fontId="2" fillId="0" borderId="34" xfId="0" applyFont="1" applyBorder="1"/>
    <xf numFmtId="0" fontId="1" fillId="0" borderId="0" xfId="0" applyFont="1" applyAlignment="1">
      <alignment wrapText="1"/>
    </xf>
    <xf numFmtId="0" fontId="0" fillId="0" borderId="1" xfId="0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20" fillId="0" borderId="43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center" wrapText="1"/>
    </xf>
    <xf numFmtId="3" fontId="12" fillId="0" borderId="47" xfId="0" applyNumberFormat="1" applyFont="1" applyBorder="1" applyAlignment="1">
      <alignment horizontal="center" vertical="center"/>
    </xf>
    <xf numFmtId="1" fontId="12" fillId="0" borderId="47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17" fillId="0" borderId="0" xfId="0" applyFont="1" applyAlignment="1">
      <alignment horizontal="right"/>
    </xf>
    <xf numFmtId="49" fontId="0" fillId="0" borderId="14" xfId="0" applyNumberFormat="1" applyBorder="1" applyAlignment="1">
      <alignment horizontal="center" vertical="center"/>
    </xf>
    <xf numFmtId="49" fontId="1" fillId="0" borderId="32" xfId="0" applyNumberFormat="1" applyFont="1" applyBorder="1" applyAlignment="1">
      <alignment horizontal="center" vertical="center"/>
    </xf>
    <xf numFmtId="49" fontId="0" fillId="0" borderId="32" xfId="0" applyNumberFormat="1" applyBorder="1" applyAlignment="1">
      <alignment horizontal="center" vertical="center"/>
    </xf>
    <xf numFmtId="0" fontId="23" fillId="0" borderId="1" xfId="0" applyFont="1" applyBorder="1" applyAlignment="1">
      <alignment vertical="center" wrapText="1"/>
    </xf>
    <xf numFmtId="0" fontId="8" fillId="0" borderId="28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4" fontId="2" fillId="0" borderId="0" xfId="0" applyNumberFormat="1" applyFont="1"/>
    <xf numFmtId="49" fontId="2" fillId="0" borderId="10" xfId="0" applyNumberFormat="1" applyFont="1" applyBorder="1" applyAlignment="1">
      <alignment horizontal="center" vertical="center" wrapText="1"/>
    </xf>
    <xf numFmtId="49" fontId="0" fillId="0" borderId="10" xfId="0" applyNumberForma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49" fontId="23" fillId="0" borderId="15" xfId="0" applyNumberFormat="1" applyFont="1" applyBorder="1" applyAlignment="1">
      <alignment horizontal="center" vertical="center"/>
    </xf>
    <xf numFmtId="4" fontId="0" fillId="0" borderId="0" xfId="0" applyNumberFormat="1" applyAlignment="1">
      <alignment horizontal="right" vertical="center"/>
    </xf>
    <xf numFmtId="4" fontId="0" fillId="0" borderId="34" xfId="0" applyNumberFormat="1" applyBorder="1" applyAlignment="1">
      <alignment horizontal="right" vertical="center"/>
    </xf>
    <xf numFmtId="0" fontId="1" fillId="0" borderId="28" xfId="0" applyFont="1" applyBorder="1" applyAlignment="1">
      <alignment vertical="center" wrapText="1"/>
    </xf>
    <xf numFmtId="0" fontId="0" fillId="0" borderId="16" xfId="0" applyBorder="1" applyAlignment="1">
      <alignment horizontal="center" vertical="center" wrapText="1"/>
    </xf>
    <xf numFmtId="0" fontId="0" fillId="0" borderId="28" xfId="0" applyBorder="1" applyAlignment="1">
      <alignment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8" fillId="0" borderId="19" xfId="0" applyNumberFormat="1" applyFont="1" applyBorder="1" applyAlignment="1">
      <alignment horizontal="center" vertical="center" wrapText="1"/>
    </xf>
    <xf numFmtId="0" fontId="17" fillId="0" borderId="9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0" fillId="0" borderId="9" xfId="0" applyBorder="1" applyAlignment="1">
      <alignment vertical="center" wrapText="1"/>
    </xf>
    <xf numFmtId="0" fontId="1" fillId="0" borderId="29" xfId="0" applyFont="1" applyBorder="1" applyAlignment="1">
      <alignment wrapText="1"/>
    </xf>
    <xf numFmtId="0" fontId="1" fillId="0" borderId="9" xfId="0" applyFont="1" applyBorder="1" applyAlignment="1">
      <alignment vertical="center" wrapText="1"/>
    </xf>
    <xf numFmtId="0" fontId="34" fillId="0" borderId="9" xfId="0" applyFont="1" applyBorder="1" applyAlignment="1">
      <alignment horizontal="left" vertical="center" wrapText="1"/>
    </xf>
    <xf numFmtId="0" fontId="0" fillId="0" borderId="29" xfId="0" applyBorder="1" applyAlignment="1">
      <alignment wrapText="1"/>
    </xf>
    <xf numFmtId="0" fontId="2" fillId="0" borderId="9" xfId="0" applyFont="1" applyBorder="1" applyAlignment="1">
      <alignment vertical="center" wrapText="1"/>
    </xf>
    <xf numFmtId="0" fontId="2" fillId="0" borderId="29" xfId="0" applyFont="1" applyBorder="1" applyAlignment="1">
      <alignment wrapText="1"/>
    </xf>
    <xf numFmtId="0" fontId="2" fillId="0" borderId="9" xfId="0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30" fillId="0" borderId="17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34" xfId="0" applyFont="1" applyBorder="1" applyAlignment="1">
      <alignment vertical="center" wrapText="1"/>
    </xf>
    <xf numFmtId="0" fontId="0" fillId="0" borderId="9" xfId="0" applyFill="1" applyBorder="1" applyAlignment="1">
      <alignment horizontal="left" vertical="center" wrapText="1"/>
    </xf>
    <xf numFmtId="0" fontId="1" fillId="0" borderId="29" xfId="0" applyFont="1" applyFill="1" applyBorder="1" applyAlignment="1">
      <alignment wrapText="1"/>
    </xf>
    <xf numFmtId="0" fontId="1" fillId="0" borderId="9" xfId="0" applyFont="1" applyFill="1" applyBorder="1" applyAlignment="1">
      <alignment vertical="center" wrapText="1"/>
    </xf>
    <xf numFmtId="49" fontId="17" fillId="0" borderId="3" xfId="0" applyNumberFormat="1" applyFont="1" applyFill="1" applyBorder="1" applyAlignment="1">
      <alignment horizontal="center" vertical="center"/>
    </xf>
    <xf numFmtId="49" fontId="17" fillId="0" borderId="19" xfId="0" applyNumberFormat="1" applyFont="1" applyFill="1" applyBorder="1" applyAlignment="1">
      <alignment horizontal="center" vertical="center"/>
    </xf>
    <xf numFmtId="0" fontId="0" fillId="0" borderId="9" xfId="0" applyFont="1" applyFill="1" applyBorder="1" applyAlignment="1">
      <alignment vertical="center" wrapText="1"/>
    </xf>
    <xf numFmtId="0" fontId="34" fillId="0" borderId="9" xfId="0" applyFont="1" applyFill="1" applyBorder="1" applyAlignment="1">
      <alignment horizontal="left" vertical="center" wrapText="1"/>
    </xf>
    <xf numFmtId="0" fontId="35" fillId="0" borderId="9" xfId="0" applyFont="1" applyFill="1" applyBorder="1"/>
    <xf numFmtId="0" fontId="0" fillId="0" borderId="9" xfId="0" applyFont="1" applyFill="1" applyBorder="1"/>
    <xf numFmtId="49" fontId="0" fillId="0" borderId="3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16" xfId="0" applyNumberFormat="1" applyFont="1" applyBorder="1" applyAlignment="1">
      <alignment horizontal="center" vertical="center"/>
    </xf>
    <xf numFmtId="4" fontId="0" fillId="0" borderId="24" xfId="0" applyNumberFormat="1" applyFont="1" applyBorder="1" applyAlignment="1">
      <alignment horizontal="right" vertical="center"/>
    </xf>
    <xf numFmtId="0" fontId="0" fillId="0" borderId="34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49" fontId="28" fillId="0" borderId="3" xfId="0" applyNumberFormat="1" applyFont="1" applyFill="1" applyBorder="1" applyAlignment="1">
      <alignment horizontal="center" vertical="center"/>
    </xf>
    <xf numFmtId="49" fontId="28" fillId="0" borderId="19" xfId="0" applyNumberFormat="1" applyFont="1" applyFill="1" applyBorder="1" applyAlignment="1">
      <alignment horizontal="center" vertical="center"/>
    </xf>
    <xf numFmtId="0" fontId="0" fillId="0" borderId="34" xfId="0" applyFont="1" applyFill="1" applyBorder="1" applyAlignment="1">
      <alignment vertical="center" wrapText="1"/>
    </xf>
    <xf numFmtId="49" fontId="6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49" fontId="17" fillId="0" borderId="12" xfId="0" applyNumberFormat="1" applyFont="1" applyBorder="1" applyAlignment="1">
      <alignment horizontal="center" vertical="center"/>
    </xf>
    <xf numFmtId="49" fontId="17" fillId="0" borderId="21" xfId="0" applyNumberFormat="1" applyFont="1" applyBorder="1" applyAlignment="1">
      <alignment horizontal="center" vertical="center"/>
    </xf>
    <xf numFmtId="49" fontId="17" fillId="0" borderId="44" xfId="0" applyNumberFormat="1" applyFont="1" applyBorder="1" applyAlignment="1">
      <alignment horizontal="center" vertical="center"/>
    </xf>
    <xf numFmtId="4" fontId="0" fillId="0" borderId="26" xfId="0" applyNumberFormat="1" applyBorder="1" applyAlignment="1">
      <alignment horizontal="right" vertical="center"/>
    </xf>
    <xf numFmtId="49" fontId="0" fillId="0" borderId="3" xfId="0" applyNumberFormat="1" applyFill="1" applyBorder="1" applyAlignment="1">
      <alignment horizontal="center" vertical="center"/>
    </xf>
    <xf numFmtId="0" fontId="30" fillId="0" borderId="17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49" fontId="6" fillId="0" borderId="30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9" fontId="0" fillId="0" borderId="3" xfId="0" applyNumberFormat="1" applyFont="1" applyBorder="1" applyAlignment="1">
      <alignment horizontal="center" vertical="center"/>
    </xf>
    <xf numFmtId="49" fontId="0" fillId="0" borderId="19" xfId="0" applyNumberFormat="1" applyFont="1" applyBorder="1" applyAlignment="1">
      <alignment horizontal="center" vertical="center"/>
    </xf>
    <xf numFmtId="0" fontId="0" fillId="0" borderId="9" xfId="0" applyFont="1" applyFill="1" applyBorder="1" applyAlignment="1">
      <alignment horizontal="left" vertical="center" wrapText="1"/>
    </xf>
    <xf numFmtId="0" fontId="1" fillId="0" borderId="34" xfId="0" applyFont="1" applyBorder="1" applyAlignment="1">
      <alignment vertical="center" wrapText="1"/>
    </xf>
    <xf numFmtId="0" fontId="0" fillId="0" borderId="1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9" fontId="7" fillId="0" borderId="30" xfId="0" applyNumberFormat="1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9" fontId="2" fillId="0" borderId="30" xfId="0" applyNumberFormat="1" applyFont="1" applyBorder="1" applyAlignment="1">
      <alignment horizontal="center" vertical="center"/>
    </xf>
    <xf numFmtId="0" fontId="30" fillId="0" borderId="17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49" fontId="6" fillId="0" borderId="30" xfId="0" applyNumberFormat="1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6" fillId="0" borderId="29" xfId="0" applyNumberFormat="1" applyFont="1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49" fontId="8" fillId="0" borderId="37" xfId="0" applyNumberFormat="1" applyFont="1" applyBorder="1" applyAlignment="1">
      <alignment horizontal="center" vertical="center" wrapText="1"/>
    </xf>
    <xf numFmtId="0" fontId="30" fillId="0" borderId="23" xfId="0" applyFont="1" applyBorder="1" applyAlignment="1">
      <alignment horizontal="center" vertical="center" wrapText="1"/>
    </xf>
    <xf numFmtId="0" fontId="30" fillId="0" borderId="45" xfId="0" applyFont="1" applyBorder="1" applyAlignment="1">
      <alignment horizontal="center" vertical="center" wrapText="1"/>
    </xf>
    <xf numFmtId="0" fontId="30" fillId="0" borderId="46" xfId="0" applyFont="1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1;&#1102;&#1076;&#1078;&#1077;&#1090;%202024/&#1041;&#1102;&#1076;&#1078;&#1077;&#1090;%20&#1086;&#1082;&#1088;&#1091;&#1075;&#1072;%202024-2026/&#1055;&#1088;&#1080;&#1083;&#1086;&#1078;&#1077;&#1085;&#1080;&#1077;%20&#8470;%20%203,4%20-&#1088;&#1072;&#1089;&#1093;&#1086;&#1076;&#1099;%20%202024-202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8;&#1072;&#1090;&#1100;&#1103;&#1085;&#1072;/Desktop/&#1055;&#1088;&#1080;&#1083;&#1086;&#1078;&#1077;&#1085;&#1080;&#1077;%20&#8470;%203,4%20-&#1088;&#1072;&#1089;&#1093;&#1086;&#1076;&#1099;%20%202024-2026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44;&#1086;&#1082;&#1091;&#1084;&#1077;&#1085;&#1090;&#1099;\2024%20&#1075;&#1086;&#1076;\&#1057;&#1077;&#1089;&#1089;&#1080;&#1103;%2017%20&#1086;&#1082;&#1090;&#1103;&#1073;&#1088;&#1103;\&#1055;&#1088;&#1080;&#1083;&#1086;&#1078;&#1077;&#1085;&#1080;&#1077;%20&#8470;%203,4%20-&#1088;&#1072;&#1089;&#1093;&#1086;&#1076;&#1099;%20%202024-2026%20&#1076;&#1083;&#1103;%20&#1087;&#1088;&#1086;&#1075;&#108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,подр"/>
      <sheetName val="ведомств"/>
    </sheetNames>
    <sheetDataSet>
      <sheetData sheetId="0" refreshError="1"/>
      <sheetData sheetId="1" refreshError="1">
        <row r="1494">
          <cell r="J1494">
            <v>1035802533.1399999</v>
          </cell>
          <cell r="K1494">
            <v>1005278892.5999999</v>
          </cell>
          <cell r="L1494">
            <v>1012280564.99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,подр"/>
      <sheetName val="ведомств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,подр"/>
      <sheetName val="ведомств"/>
    </sheetNames>
    <sheetDataSet>
      <sheetData sheetId="0"/>
      <sheetData sheetId="1">
        <row r="2250">
          <cell r="AH2250">
            <v>10992627</v>
          </cell>
          <cell r="AI2250">
            <v>11102052.710000001</v>
          </cell>
          <cell r="AJ2250">
            <v>11162573.24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829"/>
  <sheetViews>
    <sheetView tabSelected="1" zoomScaleNormal="100" workbookViewId="0">
      <selection activeCell="AN4" sqref="AN4"/>
    </sheetView>
  </sheetViews>
  <sheetFormatPr defaultRowHeight="12.75"/>
  <cols>
    <col min="1" max="1" width="4.140625" style="1" customWidth="1"/>
    <col min="2" max="2" width="75.85546875" style="12" customWidth="1"/>
    <col min="3" max="3" width="5.140625" style="12" customWidth="1"/>
    <col min="4" max="5" width="4.85546875" style="12" customWidth="1"/>
    <col min="6" max="6" width="7.85546875" style="12" customWidth="1"/>
    <col min="7" max="7" width="6.7109375" style="13" customWidth="1"/>
    <col min="8" max="8" width="22.28515625" style="50" hidden="1" customWidth="1"/>
    <col min="9" max="9" width="22.42578125" style="2" hidden="1" customWidth="1"/>
    <col min="10" max="10" width="21.7109375" style="2" hidden="1" customWidth="1"/>
    <col min="11" max="12" width="18.42578125" style="2" hidden="1" customWidth="1"/>
    <col min="13" max="13" width="17.140625" style="2" hidden="1" customWidth="1"/>
    <col min="14" max="14" width="22.5703125" style="2" hidden="1" customWidth="1"/>
    <col min="15" max="15" width="23" style="2" hidden="1" customWidth="1"/>
    <col min="16" max="16" width="21.5703125" style="2" hidden="1" customWidth="1"/>
    <col min="17" max="18" width="18.42578125" style="2" hidden="1" customWidth="1"/>
    <col min="19" max="19" width="17.140625" style="2" hidden="1" customWidth="1"/>
    <col min="20" max="20" width="22.5703125" style="2" hidden="1" customWidth="1"/>
    <col min="21" max="21" width="23" style="2" hidden="1" customWidth="1"/>
    <col min="22" max="22" width="21.5703125" style="2" hidden="1" customWidth="1"/>
    <col min="23" max="24" width="18.42578125" style="2" hidden="1" customWidth="1"/>
    <col min="25" max="25" width="17.140625" style="2" hidden="1" customWidth="1"/>
    <col min="26" max="26" width="22.5703125" style="2" hidden="1" customWidth="1"/>
    <col min="27" max="27" width="23" style="2" hidden="1" customWidth="1"/>
    <col min="28" max="28" width="21.5703125" style="2" hidden="1" customWidth="1"/>
    <col min="29" max="30" width="18.42578125" style="2" hidden="1" customWidth="1"/>
    <col min="31" max="31" width="17.140625" style="2" hidden="1" customWidth="1"/>
    <col min="32" max="32" width="22.5703125" style="2" hidden="1" customWidth="1"/>
    <col min="33" max="33" width="23" style="2" hidden="1" customWidth="1"/>
    <col min="34" max="34" width="21.5703125" style="2" hidden="1" customWidth="1"/>
    <col min="35" max="36" width="18.42578125" style="2" hidden="1" customWidth="1"/>
    <col min="37" max="37" width="17.140625" style="2" hidden="1" customWidth="1"/>
    <col min="38" max="38" width="22.5703125" style="2" customWidth="1"/>
    <col min="39" max="39" width="23" style="2" customWidth="1"/>
    <col min="40" max="40" width="21.5703125" style="2" customWidth="1"/>
    <col min="41" max="41" width="1.28515625" style="2" customWidth="1"/>
    <col min="42" max="16384" width="9.140625" style="2"/>
  </cols>
  <sheetData>
    <row r="1" spans="1:40">
      <c r="P1" s="202"/>
      <c r="V1" s="202"/>
      <c r="AB1" s="202"/>
      <c r="AH1" s="202"/>
      <c r="AN1" s="202" t="s">
        <v>278</v>
      </c>
    </row>
    <row r="2" spans="1:40">
      <c r="P2" s="107"/>
      <c r="V2" s="107"/>
      <c r="AB2" s="107"/>
      <c r="AH2" s="107"/>
      <c r="AN2" s="107" t="s">
        <v>145</v>
      </c>
    </row>
    <row r="3" spans="1:40">
      <c r="P3" s="107"/>
      <c r="V3" s="107"/>
      <c r="AB3" s="107"/>
      <c r="AH3" s="107"/>
      <c r="AN3" s="107" t="s">
        <v>284</v>
      </c>
    </row>
    <row r="4" spans="1:40">
      <c r="P4" s="202"/>
      <c r="V4" s="202"/>
      <c r="AB4" s="202"/>
      <c r="AH4" s="202"/>
      <c r="AN4" s="202" t="s">
        <v>472</v>
      </c>
    </row>
    <row r="6" spans="1:40">
      <c r="P6" s="106"/>
      <c r="V6" s="106"/>
      <c r="AB6" s="106"/>
      <c r="AH6" s="106"/>
      <c r="AN6" s="106" t="s">
        <v>359</v>
      </c>
    </row>
    <row r="7" spans="1:40">
      <c r="P7" s="107"/>
      <c r="V7" s="107"/>
      <c r="AB7" s="107"/>
      <c r="AH7" s="107"/>
      <c r="AN7" s="107" t="s">
        <v>145</v>
      </c>
    </row>
    <row r="8" spans="1:40">
      <c r="P8" s="107"/>
      <c r="V8" s="107"/>
      <c r="AB8" s="107"/>
      <c r="AH8" s="107"/>
      <c r="AN8" s="107" t="s">
        <v>284</v>
      </c>
    </row>
    <row r="9" spans="1:40">
      <c r="P9" s="106"/>
      <c r="V9" s="106"/>
      <c r="AB9" s="106"/>
      <c r="AH9" s="106"/>
      <c r="AN9" s="106" t="s">
        <v>354</v>
      </c>
    </row>
    <row r="10" spans="1:40">
      <c r="J10" s="106"/>
    </row>
    <row r="11" spans="1:40" ht="53.25" customHeight="1">
      <c r="A11" s="309" t="s">
        <v>396</v>
      </c>
      <c r="B11" s="309"/>
      <c r="C11" s="309"/>
      <c r="D11" s="309"/>
      <c r="E11" s="309"/>
      <c r="F11" s="309"/>
      <c r="G11" s="309"/>
      <c r="H11" s="309"/>
      <c r="I11" s="310"/>
      <c r="J11" s="310"/>
      <c r="K11" s="310"/>
      <c r="L11" s="310"/>
      <c r="M11" s="310"/>
      <c r="N11" s="310"/>
      <c r="O11" s="310"/>
      <c r="P11" s="310"/>
      <c r="Q11" s="310"/>
      <c r="R11" s="310"/>
      <c r="S11" s="310"/>
      <c r="T11" s="310"/>
      <c r="U11" s="310"/>
      <c r="V11" s="310"/>
      <c r="W11" s="310"/>
      <c r="X11" s="310"/>
      <c r="Y11" s="310"/>
      <c r="Z11" s="310"/>
      <c r="AA11" s="310"/>
      <c r="AB11" s="310"/>
      <c r="AC11" s="310"/>
      <c r="AD11" s="310"/>
      <c r="AE11" s="310"/>
      <c r="AF11" s="310"/>
      <c r="AG11" s="310"/>
      <c r="AH11" s="310"/>
      <c r="AI11" s="310"/>
      <c r="AJ11" s="310"/>
      <c r="AK11" s="310"/>
      <c r="AL11" s="310"/>
      <c r="AM11" s="310"/>
      <c r="AN11" s="310"/>
    </row>
    <row r="12" spans="1:40">
      <c r="B12" s="289"/>
      <c r="C12" s="289"/>
      <c r="D12" s="289"/>
      <c r="E12" s="289"/>
      <c r="F12" s="289"/>
      <c r="G12" s="289"/>
      <c r="J12" s="47"/>
    </row>
    <row r="13" spans="1:40" ht="30.75" customHeight="1">
      <c r="A13" s="293" t="s">
        <v>0</v>
      </c>
      <c r="B13" s="295" t="s">
        <v>1</v>
      </c>
      <c r="C13" s="297" t="s">
        <v>2</v>
      </c>
      <c r="D13" s="298"/>
      <c r="E13" s="298"/>
      <c r="F13" s="299"/>
      <c r="G13" s="303" t="s">
        <v>99</v>
      </c>
      <c r="H13" s="285" t="s">
        <v>282</v>
      </c>
      <c r="I13" s="286"/>
      <c r="J13" s="286"/>
      <c r="K13" s="304" t="s">
        <v>357</v>
      </c>
      <c r="L13" s="305"/>
      <c r="M13" s="306"/>
      <c r="N13" s="305" t="s">
        <v>282</v>
      </c>
      <c r="O13" s="307"/>
      <c r="P13" s="308"/>
      <c r="Q13" s="304" t="s">
        <v>357</v>
      </c>
      <c r="R13" s="305"/>
      <c r="S13" s="306"/>
      <c r="T13" s="305" t="s">
        <v>282</v>
      </c>
      <c r="U13" s="307"/>
      <c r="V13" s="308"/>
      <c r="W13" s="304" t="s">
        <v>357</v>
      </c>
      <c r="X13" s="305"/>
      <c r="Y13" s="306"/>
      <c r="Z13" s="305" t="s">
        <v>282</v>
      </c>
      <c r="AA13" s="307"/>
      <c r="AB13" s="308"/>
      <c r="AC13" s="304" t="s">
        <v>357</v>
      </c>
      <c r="AD13" s="305"/>
      <c r="AE13" s="306"/>
      <c r="AF13" s="305" t="s">
        <v>282</v>
      </c>
      <c r="AG13" s="307"/>
      <c r="AH13" s="308"/>
      <c r="AI13" s="304" t="s">
        <v>357</v>
      </c>
      <c r="AJ13" s="305"/>
      <c r="AK13" s="306"/>
      <c r="AL13" s="305" t="s">
        <v>282</v>
      </c>
      <c r="AM13" s="307"/>
      <c r="AN13" s="308"/>
    </row>
    <row r="14" spans="1:40" s="3" customFormat="1" ht="15.75">
      <c r="A14" s="294"/>
      <c r="B14" s="296"/>
      <c r="C14" s="300"/>
      <c r="D14" s="301"/>
      <c r="E14" s="301"/>
      <c r="F14" s="302"/>
      <c r="G14" s="300"/>
      <c r="H14" s="124" t="s">
        <v>197</v>
      </c>
      <c r="I14" s="124" t="s">
        <v>198</v>
      </c>
      <c r="J14" s="124" t="s">
        <v>285</v>
      </c>
      <c r="K14" s="124" t="s">
        <v>197</v>
      </c>
      <c r="L14" s="124" t="s">
        <v>198</v>
      </c>
      <c r="M14" s="124" t="s">
        <v>285</v>
      </c>
      <c r="N14" s="124" t="s">
        <v>197</v>
      </c>
      <c r="O14" s="124" t="s">
        <v>198</v>
      </c>
      <c r="P14" s="124" t="s">
        <v>285</v>
      </c>
      <c r="Q14" s="124" t="s">
        <v>197</v>
      </c>
      <c r="R14" s="124" t="s">
        <v>198</v>
      </c>
      <c r="S14" s="124" t="s">
        <v>285</v>
      </c>
      <c r="T14" s="124" t="s">
        <v>197</v>
      </c>
      <c r="U14" s="124" t="s">
        <v>198</v>
      </c>
      <c r="V14" s="124" t="s">
        <v>285</v>
      </c>
      <c r="W14" s="124" t="s">
        <v>197</v>
      </c>
      <c r="X14" s="124" t="s">
        <v>198</v>
      </c>
      <c r="Y14" s="124" t="s">
        <v>285</v>
      </c>
      <c r="Z14" s="124" t="s">
        <v>197</v>
      </c>
      <c r="AA14" s="124" t="s">
        <v>198</v>
      </c>
      <c r="AB14" s="124" t="s">
        <v>285</v>
      </c>
      <c r="AC14" s="234" t="s">
        <v>197</v>
      </c>
      <c r="AD14" s="234" t="s">
        <v>198</v>
      </c>
      <c r="AE14" s="234" t="s">
        <v>285</v>
      </c>
      <c r="AF14" s="234" t="s">
        <v>197</v>
      </c>
      <c r="AG14" s="234" t="s">
        <v>198</v>
      </c>
      <c r="AH14" s="234" t="s">
        <v>285</v>
      </c>
      <c r="AI14" s="263" t="s">
        <v>197</v>
      </c>
      <c r="AJ14" s="263" t="s">
        <v>198</v>
      </c>
      <c r="AK14" s="263" t="s">
        <v>285</v>
      </c>
      <c r="AL14" s="263" t="s">
        <v>197</v>
      </c>
      <c r="AM14" s="263" t="s">
        <v>198</v>
      </c>
      <c r="AN14" s="263" t="s">
        <v>285</v>
      </c>
    </row>
    <row r="15" spans="1:40" s="3" customFormat="1">
      <c r="A15" s="25" t="s">
        <v>3</v>
      </c>
      <c r="B15" s="14">
        <v>2</v>
      </c>
      <c r="C15" s="14">
        <v>3</v>
      </c>
      <c r="D15" s="14">
        <v>4</v>
      </c>
      <c r="E15" s="14">
        <v>5</v>
      </c>
      <c r="F15" s="14">
        <v>6</v>
      </c>
      <c r="G15" s="15" t="s">
        <v>7</v>
      </c>
      <c r="H15" s="52">
        <v>8</v>
      </c>
      <c r="I15" s="125">
        <v>9</v>
      </c>
      <c r="J15" s="125">
        <v>10</v>
      </c>
      <c r="K15" s="199"/>
      <c r="L15" s="200"/>
      <c r="M15" s="200"/>
      <c r="N15" s="199">
        <v>8</v>
      </c>
      <c r="O15" s="200">
        <v>9</v>
      </c>
      <c r="P15" s="200">
        <v>10</v>
      </c>
      <c r="Q15" s="199"/>
      <c r="R15" s="200"/>
      <c r="S15" s="200"/>
      <c r="T15" s="199">
        <v>8</v>
      </c>
      <c r="U15" s="200">
        <v>9</v>
      </c>
      <c r="V15" s="200">
        <v>10</v>
      </c>
      <c r="W15" s="199"/>
      <c r="X15" s="200"/>
      <c r="Y15" s="200"/>
      <c r="Z15" s="199">
        <v>8</v>
      </c>
      <c r="AA15" s="200">
        <v>9</v>
      </c>
      <c r="AB15" s="200">
        <v>10</v>
      </c>
      <c r="AC15" s="199"/>
      <c r="AD15" s="200"/>
      <c r="AE15" s="200"/>
      <c r="AF15" s="199">
        <v>8</v>
      </c>
      <c r="AG15" s="200">
        <v>9</v>
      </c>
      <c r="AH15" s="200">
        <v>10</v>
      </c>
      <c r="AI15" s="199"/>
      <c r="AJ15" s="200"/>
      <c r="AK15" s="200"/>
      <c r="AL15" s="199">
        <v>8</v>
      </c>
      <c r="AM15" s="200">
        <v>9</v>
      </c>
      <c r="AN15" s="200">
        <v>10</v>
      </c>
    </row>
    <row r="16" spans="1:40" ht="18">
      <c r="A16" s="43" t="s">
        <v>73</v>
      </c>
      <c r="B16" s="197" t="s">
        <v>74</v>
      </c>
      <c r="C16" s="44"/>
      <c r="D16" s="44"/>
      <c r="E16" s="44"/>
      <c r="F16" s="44"/>
      <c r="G16" s="45"/>
      <c r="H16" s="63">
        <f t="shared" ref="H16:M16" si="0">H17+H206+H290+H329+H334+H368+H387+H407+H487+H492+H504+H514+H530+H548+H590+H595+H451+H509+H540+H615+H585+H632+H643+H683</f>
        <v>733475872.98000014</v>
      </c>
      <c r="I16" s="63">
        <f t="shared" si="0"/>
        <v>687132914.07000017</v>
      </c>
      <c r="J16" s="63">
        <f t="shared" si="0"/>
        <v>684156728.5400002</v>
      </c>
      <c r="K16" s="63">
        <f t="shared" si="0"/>
        <v>51448153.690000005</v>
      </c>
      <c r="L16" s="63">
        <f t="shared" si="0"/>
        <v>1585494.93</v>
      </c>
      <c r="M16" s="63">
        <f t="shared" si="0"/>
        <v>80560347.809999987</v>
      </c>
      <c r="N16" s="63">
        <f>H16+K16</f>
        <v>784924026.6700002</v>
      </c>
      <c r="O16" s="63">
        <f>I16+L16</f>
        <v>688718409.00000012</v>
      </c>
      <c r="P16" s="63">
        <f>J16+M16</f>
        <v>764717076.35000014</v>
      </c>
      <c r="Q16" s="63">
        <f>Q17+Q206+Q290+Q329+Q334+Q368+Q387+Q407+Q487+Q492+Q504+Q514+Q530+Q548+Q590+Q595+Q451+Q509+Q540+Q615+Q585+Q632+Q643+Q683</f>
        <v>16677345.859999999</v>
      </c>
      <c r="R16" s="63">
        <f>R17+R206+R290+R329+R334+R368+R387+R407+R487+R492+R504+R514+R530+R548+R590+R595+R451+R509+R540+R615+R585+R632+R643+R683</f>
        <v>3112198.88</v>
      </c>
      <c r="S16" s="63">
        <f>S17+S206+S290+S329+S334+S368+S387+S407+S487+S492+S504+S514+S530+S548+S590+S595+S451+S509+S540+S615+S585+S632+S643+S683</f>
        <v>2913094.88</v>
      </c>
      <c r="T16" s="63">
        <f>N16+Q16</f>
        <v>801601372.53000021</v>
      </c>
      <c r="U16" s="63">
        <f>O16+R16</f>
        <v>691830607.88000011</v>
      </c>
      <c r="V16" s="63">
        <f>P16+S16</f>
        <v>767630171.23000014</v>
      </c>
      <c r="W16" s="63">
        <f>W17+W206+W290+W329+W334+W368+W387+W407+W487+W492+W504+W514+W530+W548+W590+W595+W451+W509+W540+W615+W585+W632+W643+W683</f>
        <v>199586478.06</v>
      </c>
      <c r="X16" s="63">
        <f>X17+X206+X290+X329+X334+X368+X387+X407+X487+X492+X504+X514+X530+X548+X590+X595+X451+X509+X540+X615+X585+X632+X643+X683</f>
        <v>448519.8</v>
      </c>
      <c r="Y16" s="63">
        <f>Y17+Y206+Y290+Y329+Y334+Y368+Y387+Y407+Y487+Y492+Y504+Y514+Y530+Y548+Y590+Y595+Y451+Y509+Y540+Y615+Y585+Y632+Y643+Y683</f>
        <v>1337295.69</v>
      </c>
      <c r="Z16" s="63">
        <f>T16+W16</f>
        <v>1001187850.5900002</v>
      </c>
      <c r="AA16" s="63">
        <f>U16+X16</f>
        <v>692279127.68000007</v>
      </c>
      <c r="AB16" s="63">
        <f>V16+Y16</f>
        <v>768967466.9200002</v>
      </c>
      <c r="AC16" s="63">
        <f>AC17+AC206+AC290+AC329+AC334+AC368+AC387+AC407+AC487+AC492+AC504+AC514+AC530+AC548+AC590+AC595+AC451+AC509+AC540+AC615+AC585+AC632+AC643+AC683</f>
        <v>17457824.960000001</v>
      </c>
      <c r="AD16" s="63">
        <f>AD17+AD206+AD290+AD329+AD334+AD368+AD387+AD407+AD487+AD492+AD504+AD514+AD530+AD548+AD590+AD595+AD451+AD509+AD540+AD615+AD585+AD632+AD643+AD683</f>
        <v>3201792</v>
      </c>
      <c r="AE16" s="63">
        <f>AE17+AE206+AE290+AE329+AE334+AE368+AE387+AE407+AE487+AE492+AE504+AE514+AE530+AE548+AE590+AE595+AE451+AE509+AE540+AE615+AE585+AE632+AE643+AE683</f>
        <v>-199104</v>
      </c>
      <c r="AF16" s="63">
        <f>Z16+AC16</f>
        <v>1018645675.5500002</v>
      </c>
      <c r="AG16" s="63">
        <f>AA16+AD16</f>
        <v>695480919.68000007</v>
      </c>
      <c r="AH16" s="63">
        <f>AB16+AE16</f>
        <v>768768362.9200002</v>
      </c>
      <c r="AI16" s="63">
        <f>AI17+AI206+AI290+AI329+AI334+AI368+AI387+AI407+AI487+AI492+AI504+AI514+AI530+AI548+AI590+AI595+AI451+AI509+AI540+AI615+AI585+AI632+AI643+AI683</f>
        <v>14158639.08</v>
      </c>
      <c r="AJ16" s="63">
        <f>AJ17+AJ206+AJ290+AJ329+AJ334+AJ368+AJ387+AJ407+AJ487+AJ492+AJ504+AJ514+AJ530+AJ548+AJ590+AJ595+AJ451+AJ509+AJ540+AJ615+AJ585+AJ632+AJ643+AJ683</f>
        <v>-2113031.9299999997</v>
      </c>
      <c r="AK16" s="63">
        <f>AK17+AK206+AK290+AK329+AK334+AK368+AK387+AK407+AK487+AK492+AK504+AK514+AK530+AK548+AK590+AK595+AK451+AK509+AK540+AK615+AK585+AK632+AK643+AK683</f>
        <v>-2044858.83</v>
      </c>
      <c r="AL16" s="63">
        <f>AF16+AI16</f>
        <v>1032804314.6300002</v>
      </c>
      <c r="AM16" s="63">
        <f>AG16+AJ16</f>
        <v>693367887.75000012</v>
      </c>
      <c r="AN16" s="63">
        <f>AH16+AK16</f>
        <v>766723504.09000015</v>
      </c>
    </row>
    <row r="17" spans="1:40" ht="30">
      <c r="A17" s="186" t="s">
        <v>3</v>
      </c>
      <c r="B17" s="96" t="s">
        <v>286</v>
      </c>
      <c r="C17" s="7" t="s">
        <v>13</v>
      </c>
      <c r="D17" s="7" t="s">
        <v>21</v>
      </c>
      <c r="E17" s="7" t="s">
        <v>100</v>
      </c>
      <c r="F17" s="7" t="s">
        <v>101</v>
      </c>
      <c r="G17" s="16"/>
      <c r="H17" s="59">
        <f t="shared" ref="H17:M17" si="1">H18+H40+H107+H139+H155+H167+H189</f>
        <v>479717742.77000004</v>
      </c>
      <c r="I17" s="59">
        <f t="shared" si="1"/>
        <v>485676829.93000007</v>
      </c>
      <c r="J17" s="59">
        <f t="shared" si="1"/>
        <v>486906628.44999999</v>
      </c>
      <c r="K17" s="59">
        <f t="shared" si="1"/>
        <v>9432032.7100000009</v>
      </c>
      <c r="L17" s="59">
        <f t="shared" si="1"/>
        <v>1625600.95</v>
      </c>
      <c r="M17" s="59">
        <f t="shared" si="1"/>
        <v>80579142.989999995</v>
      </c>
      <c r="N17" s="59">
        <f t="shared" ref="N17:N131" si="2">H17+K17</f>
        <v>489149775.48000002</v>
      </c>
      <c r="O17" s="59">
        <f t="shared" ref="O17:O131" si="3">I17+L17</f>
        <v>487302430.88000005</v>
      </c>
      <c r="P17" s="59">
        <f t="shared" ref="P17:P131" si="4">J17+M17</f>
        <v>567485771.43999994</v>
      </c>
      <c r="Q17" s="59">
        <f>Q18+Q40+Q107+Q139+Q155+Q167+Q189</f>
        <v>1979308.4600000002</v>
      </c>
      <c r="R17" s="59">
        <f>R18+R40+R107+R139+R155+R167+R189</f>
        <v>891207.06</v>
      </c>
      <c r="S17" s="59">
        <f>S18+S40+S107+S139+S155+S167+S189</f>
        <v>692103.06</v>
      </c>
      <c r="T17" s="59">
        <f t="shared" ref="T17:T131" si="5">N17+Q17</f>
        <v>491129083.94</v>
      </c>
      <c r="U17" s="59">
        <f t="shared" ref="U17:U131" si="6">O17+R17</f>
        <v>488193637.94000006</v>
      </c>
      <c r="V17" s="59">
        <f t="shared" ref="V17:V131" si="7">P17+S17</f>
        <v>568177874.49999988</v>
      </c>
      <c r="W17" s="59">
        <f>W18+W40+W107+W139+W155+W167+W189</f>
        <v>727991.99999999988</v>
      </c>
      <c r="X17" s="59">
        <f>X18+X40+X107+X139+X155+X167+X189</f>
        <v>448519.8</v>
      </c>
      <c r="Y17" s="59">
        <f>Y18+Y40+Y107+Y139+Y155+Y167+Y189</f>
        <v>1337295.69</v>
      </c>
      <c r="Z17" s="59">
        <f t="shared" ref="Z17:Z131" si="8">T17+W17</f>
        <v>491857075.94</v>
      </c>
      <c r="AA17" s="59">
        <f t="shared" ref="AA17:AA131" si="9">U17+X17</f>
        <v>488642157.74000007</v>
      </c>
      <c r="AB17" s="59">
        <f t="shared" ref="AB17:AB131" si="10">V17+Y17</f>
        <v>569515170.18999994</v>
      </c>
      <c r="AC17" s="59">
        <f>AC18+AC40+AC107+AC139+AC155+AC167+AC189</f>
        <v>10644797.369999999</v>
      </c>
      <c r="AD17" s="59">
        <f>AD18+AD40+AD107+AD139+AD155+AD167+AD189</f>
        <v>-398208</v>
      </c>
      <c r="AE17" s="59">
        <f>AE18+AE40+AE107+AE139+AE155+AE167+AE189</f>
        <v>-199104</v>
      </c>
      <c r="AF17" s="59">
        <f t="shared" ref="AF17:AF131" si="11">Z17+AC17</f>
        <v>502501873.31</v>
      </c>
      <c r="AG17" s="59">
        <f t="shared" ref="AG17:AG131" si="12">AA17+AD17</f>
        <v>488243949.74000007</v>
      </c>
      <c r="AH17" s="59">
        <f t="shared" ref="AH17:AH131" si="13">AB17+AE17</f>
        <v>569316066.18999994</v>
      </c>
      <c r="AI17" s="59">
        <f>AI18+AI40+AI107+AI139+AI155+AI167+AI189</f>
        <v>11324270.619999999</v>
      </c>
      <c r="AJ17" s="59">
        <f>AJ18+AJ40+AJ107+AJ139+AJ155+AJ167+AJ189</f>
        <v>-2113031.9299999997</v>
      </c>
      <c r="AK17" s="59">
        <f>AK18+AK40+AK107+AK139+AK155+AK167+AK189</f>
        <v>-2044858.83</v>
      </c>
      <c r="AL17" s="59">
        <f t="shared" ref="AL17:AL131" si="14">AF17+AI17</f>
        <v>513826143.93000001</v>
      </c>
      <c r="AM17" s="59">
        <f t="shared" ref="AM17:AM131" si="15">AG17+AJ17</f>
        <v>486130917.81000006</v>
      </c>
      <c r="AN17" s="59">
        <f t="shared" ref="AN17:AN131" si="16">AH17+AK17</f>
        <v>567271207.3599999</v>
      </c>
    </row>
    <row r="18" spans="1:40" ht="25.5">
      <c r="A18" s="184" t="s">
        <v>23</v>
      </c>
      <c r="B18" s="198" t="s">
        <v>86</v>
      </c>
      <c r="C18" s="6" t="s">
        <v>13</v>
      </c>
      <c r="D18" s="6" t="s">
        <v>3</v>
      </c>
      <c r="E18" s="6" t="s">
        <v>100</v>
      </c>
      <c r="F18" s="6" t="s">
        <v>101</v>
      </c>
      <c r="G18" s="17"/>
      <c r="H18" s="58">
        <f>H19+H28+H34+H22+H31</f>
        <v>102041323.7</v>
      </c>
      <c r="I18" s="58">
        <f t="shared" ref="I18:J18" si="17">I19+I28+I34+I22+I31</f>
        <v>104317384.09999999</v>
      </c>
      <c r="J18" s="58">
        <f t="shared" si="17"/>
        <v>104891117.97</v>
      </c>
      <c r="K18" s="58">
        <f>K19+K28+K34+K22+K31+K37</f>
        <v>209131.8</v>
      </c>
      <c r="L18" s="58">
        <f t="shared" ref="L18:M18" si="18">L19+L28+L34+L22+L31+L37</f>
        <v>-265640</v>
      </c>
      <c r="M18" s="58">
        <f t="shared" si="18"/>
        <v>-1022210</v>
      </c>
      <c r="N18" s="58">
        <f t="shared" si="2"/>
        <v>102250455.5</v>
      </c>
      <c r="O18" s="58">
        <f t="shared" si="3"/>
        <v>104051744.09999999</v>
      </c>
      <c r="P18" s="58">
        <f t="shared" si="4"/>
        <v>103868907.97</v>
      </c>
      <c r="Q18" s="58">
        <f>Q19+Q28+Q34+Q22+Q31+Q37</f>
        <v>0</v>
      </c>
      <c r="R18" s="58">
        <f t="shared" ref="R18:S18" si="19">R19+R28+R34+R22+R31+R37</f>
        <v>0</v>
      </c>
      <c r="S18" s="58">
        <f t="shared" si="19"/>
        <v>0</v>
      </c>
      <c r="T18" s="58">
        <f t="shared" si="5"/>
        <v>102250455.5</v>
      </c>
      <c r="U18" s="58">
        <f t="shared" si="6"/>
        <v>104051744.09999999</v>
      </c>
      <c r="V18" s="58">
        <f t="shared" si="7"/>
        <v>103868907.97</v>
      </c>
      <c r="W18" s="58">
        <f>W19+W28+W34+W22+W31+W37</f>
        <v>582425.35</v>
      </c>
      <c r="X18" s="58">
        <f t="shared" ref="X18:Y18" si="20">X19+X28+X34+X22+X31+X37</f>
        <v>0</v>
      </c>
      <c r="Y18" s="58">
        <f t="shared" si="20"/>
        <v>0</v>
      </c>
      <c r="Z18" s="58">
        <f t="shared" si="8"/>
        <v>102832880.84999999</v>
      </c>
      <c r="AA18" s="58">
        <f t="shared" si="9"/>
        <v>104051744.09999999</v>
      </c>
      <c r="AB18" s="58">
        <f t="shared" si="10"/>
        <v>103868907.97</v>
      </c>
      <c r="AC18" s="58">
        <f>AC19+AC28+AC34+AC22+AC31+AC37+AC25</f>
        <v>667482.82000000007</v>
      </c>
      <c r="AD18" s="58">
        <f t="shared" ref="AD18:AE18" si="21">AD19+AD28+AD34+AD22+AD31+AD37+AD25</f>
        <v>0</v>
      </c>
      <c r="AE18" s="58">
        <f t="shared" si="21"/>
        <v>0</v>
      </c>
      <c r="AF18" s="58">
        <f t="shared" si="11"/>
        <v>103500363.66999999</v>
      </c>
      <c r="AG18" s="58">
        <f t="shared" si="12"/>
        <v>104051744.09999999</v>
      </c>
      <c r="AH18" s="58">
        <f t="shared" si="13"/>
        <v>103868907.97</v>
      </c>
      <c r="AI18" s="58">
        <f>AI19+AI28+AI34+AI22+AI31+AI37+AI25</f>
        <v>619471.05000000005</v>
      </c>
      <c r="AJ18" s="58">
        <f t="shared" ref="AJ18:AK18" si="22">AJ19+AJ28+AJ34+AJ22+AJ31+AJ37+AJ25</f>
        <v>-350480</v>
      </c>
      <c r="AK18" s="58">
        <f t="shared" si="22"/>
        <v>-220400</v>
      </c>
      <c r="AL18" s="58">
        <f t="shared" si="14"/>
        <v>104119834.71999998</v>
      </c>
      <c r="AM18" s="58">
        <f t="shared" si="15"/>
        <v>103701264.09999999</v>
      </c>
      <c r="AN18" s="58">
        <f t="shared" si="16"/>
        <v>103648507.97</v>
      </c>
    </row>
    <row r="19" spans="1:40" ht="25.5">
      <c r="A19" s="292"/>
      <c r="B19" s="82" t="s">
        <v>87</v>
      </c>
      <c r="C19" s="5" t="s">
        <v>13</v>
      </c>
      <c r="D19" s="5" t="s">
        <v>3</v>
      </c>
      <c r="E19" s="5" t="s">
        <v>100</v>
      </c>
      <c r="F19" s="5" t="s">
        <v>102</v>
      </c>
      <c r="G19" s="17"/>
      <c r="H19" s="57">
        <f>H20</f>
        <v>44583804</v>
      </c>
      <c r="I19" s="57">
        <f t="shared" ref="I19:M20" si="23">I20</f>
        <v>45213864.100000001</v>
      </c>
      <c r="J19" s="57">
        <f t="shared" si="23"/>
        <v>45132057.969999999</v>
      </c>
      <c r="K19" s="57">
        <f t="shared" si="23"/>
        <v>0</v>
      </c>
      <c r="L19" s="57">
        <f t="shared" si="23"/>
        <v>0</v>
      </c>
      <c r="M19" s="57">
        <f t="shared" si="23"/>
        <v>0</v>
      </c>
      <c r="N19" s="57">
        <f t="shared" si="2"/>
        <v>44583804</v>
      </c>
      <c r="O19" s="57">
        <f t="shared" si="3"/>
        <v>45213864.100000001</v>
      </c>
      <c r="P19" s="57">
        <f t="shared" si="4"/>
        <v>45132057.969999999</v>
      </c>
      <c r="Q19" s="57">
        <f t="shared" ref="Q19:S20" si="24">Q20</f>
        <v>0</v>
      </c>
      <c r="R19" s="57">
        <f t="shared" si="24"/>
        <v>0</v>
      </c>
      <c r="S19" s="57">
        <f t="shared" si="24"/>
        <v>0</v>
      </c>
      <c r="T19" s="57">
        <f t="shared" si="5"/>
        <v>44583804</v>
      </c>
      <c r="U19" s="57">
        <f t="shared" si="6"/>
        <v>45213864.100000001</v>
      </c>
      <c r="V19" s="57">
        <f t="shared" si="7"/>
        <v>45132057.969999999</v>
      </c>
      <c r="W19" s="57">
        <f t="shared" ref="W19:Y20" si="25">W20</f>
        <v>140000</v>
      </c>
      <c r="X19" s="57">
        <f t="shared" si="25"/>
        <v>0</v>
      </c>
      <c r="Y19" s="57">
        <f t="shared" si="25"/>
        <v>0</v>
      </c>
      <c r="Z19" s="57">
        <f t="shared" si="8"/>
        <v>44723804</v>
      </c>
      <c r="AA19" s="57">
        <f t="shared" si="9"/>
        <v>45213864.100000001</v>
      </c>
      <c r="AB19" s="57">
        <f t="shared" si="10"/>
        <v>45132057.969999999</v>
      </c>
      <c r="AC19" s="57">
        <f t="shared" ref="AC19:AE20" si="26">AC20</f>
        <v>503000</v>
      </c>
      <c r="AD19" s="57">
        <f t="shared" si="26"/>
        <v>0</v>
      </c>
      <c r="AE19" s="57">
        <f t="shared" si="26"/>
        <v>0</v>
      </c>
      <c r="AF19" s="57">
        <f t="shared" si="11"/>
        <v>45226804</v>
      </c>
      <c r="AG19" s="57">
        <f t="shared" si="12"/>
        <v>45213864.100000001</v>
      </c>
      <c r="AH19" s="57">
        <f t="shared" si="13"/>
        <v>45132057.969999999</v>
      </c>
      <c r="AI19" s="57">
        <f t="shared" ref="AI19:AK20" si="27">AI20</f>
        <v>0</v>
      </c>
      <c r="AJ19" s="57">
        <f t="shared" si="27"/>
        <v>0</v>
      </c>
      <c r="AK19" s="57">
        <f t="shared" si="27"/>
        <v>0</v>
      </c>
      <c r="AL19" s="57">
        <f t="shared" si="14"/>
        <v>45226804</v>
      </c>
      <c r="AM19" s="57">
        <f t="shared" si="15"/>
        <v>45213864.100000001</v>
      </c>
      <c r="AN19" s="57">
        <f t="shared" si="16"/>
        <v>45132057.969999999</v>
      </c>
    </row>
    <row r="20" spans="1:40" ht="25.5">
      <c r="A20" s="292"/>
      <c r="B20" s="74" t="s">
        <v>41</v>
      </c>
      <c r="C20" s="5" t="s">
        <v>13</v>
      </c>
      <c r="D20" s="5" t="s">
        <v>3</v>
      </c>
      <c r="E20" s="5" t="s">
        <v>100</v>
      </c>
      <c r="F20" s="5" t="s">
        <v>102</v>
      </c>
      <c r="G20" s="17" t="s">
        <v>39</v>
      </c>
      <c r="H20" s="57">
        <f>H21</f>
        <v>44583804</v>
      </c>
      <c r="I20" s="57">
        <f t="shared" si="23"/>
        <v>45213864.100000001</v>
      </c>
      <c r="J20" s="57">
        <f t="shared" si="23"/>
        <v>45132057.969999999</v>
      </c>
      <c r="K20" s="57">
        <f t="shared" si="23"/>
        <v>0</v>
      </c>
      <c r="L20" s="57">
        <f t="shared" si="23"/>
        <v>0</v>
      </c>
      <c r="M20" s="57">
        <f t="shared" si="23"/>
        <v>0</v>
      </c>
      <c r="N20" s="57">
        <f t="shared" si="2"/>
        <v>44583804</v>
      </c>
      <c r="O20" s="57">
        <f t="shared" si="3"/>
        <v>45213864.100000001</v>
      </c>
      <c r="P20" s="57">
        <f t="shared" si="4"/>
        <v>45132057.969999999</v>
      </c>
      <c r="Q20" s="57">
        <f t="shared" si="24"/>
        <v>0</v>
      </c>
      <c r="R20" s="57">
        <f t="shared" si="24"/>
        <v>0</v>
      </c>
      <c r="S20" s="57">
        <f t="shared" si="24"/>
        <v>0</v>
      </c>
      <c r="T20" s="57">
        <f t="shared" si="5"/>
        <v>44583804</v>
      </c>
      <c r="U20" s="57">
        <f t="shared" si="6"/>
        <v>45213864.100000001</v>
      </c>
      <c r="V20" s="57">
        <f t="shared" si="7"/>
        <v>45132057.969999999</v>
      </c>
      <c r="W20" s="57">
        <f t="shared" si="25"/>
        <v>140000</v>
      </c>
      <c r="X20" s="57">
        <f t="shared" si="25"/>
        <v>0</v>
      </c>
      <c r="Y20" s="57">
        <f t="shared" si="25"/>
        <v>0</v>
      </c>
      <c r="Z20" s="57">
        <f t="shared" si="8"/>
        <v>44723804</v>
      </c>
      <c r="AA20" s="57">
        <f t="shared" si="9"/>
        <v>45213864.100000001</v>
      </c>
      <c r="AB20" s="57">
        <f t="shared" si="10"/>
        <v>45132057.969999999</v>
      </c>
      <c r="AC20" s="57">
        <f t="shared" si="26"/>
        <v>503000</v>
      </c>
      <c r="AD20" s="57">
        <f t="shared" si="26"/>
        <v>0</v>
      </c>
      <c r="AE20" s="57">
        <f t="shared" si="26"/>
        <v>0</v>
      </c>
      <c r="AF20" s="57">
        <f t="shared" si="11"/>
        <v>45226804</v>
      </c>
      <c r="AG20" s="57">
        <f t="shared" si="12"/>
        <v>45213864.100000001</v>
      </c>
      <c r="AH20" s="57">
        <f t="shared" si="13"/>
        <v>45132057.969999999</v>
      </c>
      <c r="AI20" s="57">
        <f t="shared" si="27"/>
        <v>0</v>
      </c>
      <c r="AJ20" s="57">
        <f t="shared" si="27"/>
        <v>0</v>
      </c>
      <c r="AK20" s="57">
        <f t="shared" si="27"/>
        <v>0</v>
      </c>
      <c r="AL20" s="57">
        <f t="shared" si="14"/>
        <v>45226804</v>
      </c>
      <c r="AM20" s="57">
        <f t="shared" si="15"/>
        <v>45213864.100000001</v>
      </c>
      <c r="AN20" s="57">
        <f t="shared" si="16"/>
        <v>45132057.969999999</v>
      </c>
    </row>
    <row r="21" spans="1:40">
      <c r="A21" s="292"/>
      <c r="B21" s="85" t="s">
        <v>42</v>
      </c>
      <c r="C21" s="5" t="s">
        <v>13</v>
      </c>
      <c r="D21" s="5" t="s">
        <v>3</v>
      </c>
      <c r="E21" s="5" t="s">
        <v>100</v>
      </c>
      <c r="F21" s="5" t="s">
        <v>102</v>
      </c>
      <c r="G21" s="17" t="s">
        <v>40</v>
      </c>
      <c r="H21" s="61">
        <f>43683804+900000</f>
        <v>44583804</v>
      </c>
      <c r="I21" s="61">
        <f>44413864.1+800000</f>
        <v>45213864.100000001</v>
      </c>
      <c r="J21" s="61">
        <f>44632057.97+500000</f>
        <v>45132057.969999999</v>
      </c>
      <c r="K21" s="61"/>
      <c r="L21" s="61"/>
      <c r="M21" s="61"/>
      <c r="N21" s="61">
        <f t="shared" si="2"/>
        <v>44583804</v>
      </c>
      <c r="O21" s="61">
        <f t="shared" si="3"/>
        <v>45213864.100000001</v>
      </c>
      <c r="P21" s="61">
        <f t="shared" si="4"/>
        <v>45132057.969999999</v>
      </c>
      <c r="Q21" s="61"/>
      <c r="R21" s="61"/>
      <c r="S21" s="61"/>
      <c r="T21" s="61">
        <f t="shared" si="5"/>
        <v>44583804</v>
      </c>
      <c r="U21" s="61">
        <f t="shared" si="6"/>
        <v>45213864.100000001</v>
      </c>
      <c r="V21" s="61">
        <f t="shared" si="7"/>
        <v>45132057.969999999</v>
      </c>
      <c r="W21" s="61">
        <v>140000</v>
      </c>
      <c r="X21" s="61"/>
      <c r="Y21" s="61"/>
      <c r="Z21" s="61">
        <f t="shared" si="8"/>
        <v>44723804</v>
      </c>
      <c r="AA21" s="61">
        <f t="shared" si="9"/>
        <v>45213864.100000001</v>
      </c>
      <c r="AB21" s="61">
        <f t="shared" si="10"/>
        <v>45132057.969999999</v>
      </c>
      <c r="AC21" s="61">
        <v>503000</v>
      </c>
      <c r="AD21" s="61"/>
      <c r="AE21" s="61"/>
      <c r="AF21" s="61">
        <f t="shared" si="11"/>
        <v>45226804</v>
      </c>
      <c r="AG21" s="61">
        <f t="shared" si="12"/>
        <v>45213864.100000001</v>
      </c>
      <c r="AH21" s="61">
        <f t="shared" si="13"/>
        <v>45132057.969999999</v>
      </c>
      <c r="AI21" s="61"/>
      <c r="AJ21" s="61"/>
      <c r="AK21" s="61"/>
      <c r="AL21" s="61">
        <f t="shared" si="14"/>
        <v>45226804</v>
      </c>
      <c r="AM21" s="61">
        <f t="shared" si="15"/>
        <v>45213864.100000001</v>
      </c>
      <c r="AN21" s="61">
        <f t="shared" si="16"/>
        <v>45132057.969999999</v>
      </c>
    </row>
    <row r="22" spans="1:40" ht="25.5">
      <c r="A22" s="292"/>
      <c r="B22" s="82" t="s">
        <v>213</v>
      </c>
      <c r="C22" s="5" t="s">
        <v>13</v>
      </c>
      <c r="D22" s="5" t="s">
        <v>3</v>
      </c>
      <c r="E22" s="5" t="s">
        <v>100</v>
      </c>
      <c r="F22" s="54" t="s">
        <v>163</v>
      </c>
      <c r="G22" s="55"/>
      <c r="H22" s="61">
        <f>H23</f>
        <v>500000</v>
      </c>
      <c r="I22" s="61">
        <f t="shared" ref="I22:M23" si="28">I23</f>
        <v>500000</v>
      </c>
      <c r="J22" s="61">
        <f t="shared" si="28"/>
        <v>0</v>
      </c>
      <c r="K22" s="61">
        <f t="shared" si="28"/>
        <v>0</v>
      </c>
      <c r="L22" s="61">
        <f t="shared" si="28"/>
        <v>0</v>
      </c>
      <c r="M22" s="61">
        <f t="shared" si="28"/>
        <v>0</v>
      </c>
      <c r="N22" s="61">
        <f t="shared" si="2"/>
        <v>500000</v>
      </c>
      <c r="O22" s="61">
        <f t="shared" si="3"/>
        <v>500000</v>
      </c>
      <c r="P22" s="61">
        <f t="shared" si="4"/>
        <v>0</v>
      </c>
      <c r="Q22" s="61">
        <f t="shared" ref="Q22:S23" si="29">Q23</f>
        <v>0</v>
      </c>
      <c r="R22" s="61">
        <f t="shared" si="29"/>
        <v>0</v>
      </c>
      <c r="S22" s="61">
        <f t="shared" si="29"/>
        <v>0</v>
      </c>
      <c r="T22" s="61">
        <f t="shared" si="5"/>
        <v>500000</v>
      </c>
      <c r="U22" s="61">
        <f t="shared" si="6"/>
        <v>500000</v>
      </c>
      <c r="V22" s="61">
        <f t="shared" si="7"/>
        <v>0</v>
      </c>
      <c r="W22" s="61">
        <f t="shared" ref="W22:Y23" si="30">W23</f>
        <v>0</v>
      </c>
      <c r="X22" s="61">
        <f t="shared" si="30"/>
        <v>0</v>
      </c>
      <c r="Y22" s="61">
        <f t="shared" si="30"/>
        <v>0</v>
      </c>
      <c r="Z22" s="61">
        <f t="shared" si="8"/>
        <v>500000</v>
      </c>
      <c r="AA22" s="61">
        <f t="shared" si="9"/>
        <v>500000</v>
      </c>
      <c r="AB22" s="61">
        <f t="shared" si="10"/>
        <v>0</v>
      </c>
      <c r="AC22" s="61">
        <f t="shared" ref="AC22:AE23" si="31">AC23</f>
        <v>0</v>
      </c>
      <c r="AD22" s="61">
        <f t="shared" si="31"/>
        <v>0</v>
      </c>
      <c r="AE22" s="61">
        <f t="shared" si="31"/>
        <v>0</v>
      </c>
      <c r="AF22" s="61">
        <f t="shared" si="11"/>
        <v>500000</v>
      </c>
      <c r="AG22" s="61">
        <f t="shared" si="12"/>
        <v>500000</v>
      </c>
      <c r="AH22" s="61">
        <f t="shared" si="13"/>
        <v>0</v>
      </c>
      <c r="AI22" s="61">
        <f t="shared" ref="AI22:AK23" si="32">AI23</f>
        <v>359471.05</v>
      </c>
      <c r="AJ22" s="61">
        <f t="shared" si="32"/>
        <v>0</v>
      </c>
      <c r="AK22" s="61">
        <f t="shared" si="32"/>
        <v>0</v>
      </c>
      <c r="AL22" s="61">
        <f t="shared" si="14"/>
        <v>859471.05</v>
      </c>
      <c r="AM22" s="61">
        <f t="shared" si="15"/>
        <v>500000</v>
      </c>
      <c r="AN22" s="61">
        <f t="shared" si="16"/>
        <v>0</v>
      </c>
    </row>
    <row r="23" spans="1:40" ht="25.5">
      <c r="A23" s="292"/>
      <c r="B23" s="74" t="s">
        <v>41</v>
      </c>
      <c r="C23" s="5" t="s">
        <v>13</v>
      </c>
      <c r="D23" s="5" t="s">
        <v>3</v>
      </c>
      <c r="E23" s="5" t="s">
        <v>100</v>
      </c>
      <c r="F23" s="54" t="s">
        <v>163</v>
      </c>
      <c r="G23" s="55" t="s">
        <v>39</v>
      </c>
      <c r="H23" s="61">
        <f>H24</f>
        <v>500000</v>
      </c>
      <c r="I23" s="61">
        <f t="shared" si="28"/>
        <v>500000</v>
      </c>
      <c r="J23" s="61">
        <f t="shared" si="28"/>
        <v>0</v>
      </c>
      <c r="K23" s="61">
        <f t="shared" si="28"/>
        <v>0</v>
      </c>
      <c r="L23" s="61">
        <f t="shared" si="28"/>
        <v>0</v>
      </c>
      <c r="M23" s="61">
        <f t="shared" si="28"/>
        <v>0</v>
      </c>
      <c r="N23" s="61">
        <f t="shared" si="2"/>
        <v>500000</v>
      </c>
      <c r="O23" s="61">
        <f t="shared" si="3"/>
        <v>500000</v>
      </c>
      <c r="P23" s="61">
        <f t="shared" si="4"/>
        <v>0</v>
      </c>
      <c r="Q23" s="61">
        <f t="shared" si="29"/>
        <v>0</v>
      </c>
      <c r="R23" s="61">
        <f t="shared" si="29"/>
        <v>0</v>
      </c>
      <c r="S23" s="61">
        <f t="shared" si="29"/>
        <v>0</v>
      </c>
      <c r="T23" s="61">
        <f t="shared" si="5"/>
        <v>500000</v>
      </c>
      <c r="U23" s="61">
        <f t="shared" si="6"/>
        <v>500000</v>
      </c>
      <c r="V23" s="61">
        <f t="shared" si="7"/>
        <v>0</v>
      </c>
      <c r="W23" s="61">
        <f t="shared" si="30"/>
        <v>0</v>
      </c>
      <c r="X23" s="61">
        <f t="shared" si="30"/>
        <v>0</v>
      </c>
      <c r="Y23" s="61">
        <f t="shared" si="30"/>
        <v>0</v>
      </c>
      <c r="Z23" s="61">
        <f t="shared" si="8"/>
        <v>500000</v>
      </c>
      <c r="AA23" s="61">
        <f t="shared" si="9"/>
        <v>500000</v>
      </c>
      <c r="AB23" s="61">
        <f t="shared" si="10"/>
        <v>0</v>
      </c>
      <c r="AC23" s="61">
        <f t="shared" si="31"/>
        <v>0</v>
      </c>
      <c r="AD23" s="61">
        <f t="shared" si="31"/>
        <v>0</v>
      </c>
      <c r="AE23" s="61">
        <f t="shared" si="31"/>
        <v>0</v>
      </c>
      <c r="AF23" s="61">
        <f t="shared" si="11"/>
        <v>500000</v>
      </c>
      <c r="AG23" s="61">
        <f t="shared" si="12"/>
        <v>500000</v>
      </c>
      <c r="AH23" s="61">
        <f t="shared" si="13"/>
        <v>0</v>
      </c>
      <c r="AI23" s="61">
        <f t="shared" si="32"/>
        <v>359471.05</v>
      </c>
      <c r="AJ23" s="61">
        <f t="shared" si="32"/>
        <v>0</v>
      </c>
      <c r="AK23" s="61">
        <f t="shared" si="32"/>
        <v>0</v>
      </c>
      <c r="AL23" s="61">
        <f t="shared" si="14"/>
        <v>859471.05</v>
      </c>
      <c r="AM23" s="61">
        <f t="shared" si="15"/>
        <v>500000</v>
      </c>
      <c r="AN23" s="61">
        <f t="shared" si="16"/>
        <v>0</v>
      </c>
    </row>
    <row r="24" spans="1:40">
      <c r="A24" s="292"/>
      <c r="B24" s="85" t="s">
        <v>42</v>
      </c>
      <c r="C24" s="5" t="s">
        <v>13</v>
      </c>
      <c r="D24" s="5" t="s">
        <v>3</v>
      </c>
      <c r="E24" s="5" t="s">
        <v>100</v>
      </c>
      <c r="F24" s="54" t="s">
        <v>163</v>
      </c>
      <c r="G24" s="55" t="s">
        <v>40</v>
      </c>
      <c r="H24" s="61">
        <v>500000</v>
      </c>
      <c r="I24" s="61">
        <v>500000</v>
      </c>
      <c r="J24" s="61"/>
      <c r="K24" s="61"/>
      <c r="L24" s="61"/>
      <c r="M24" s="61"/>
      <c r="N24" s="61">
        <f t="shared" si="2"/>
        <v>500000</v>
      </c>
      <c r="O24" s="61">
        <f t="shared" si="3"/>
        <v>500000</v>
      </c>
      <c r="P24" s="61">
        <f t="shared" si="4"/>
        <v>0</v>
      </c>
      <c r="Q24" s="61"/>
      <c r="R24" s="61"/>
      <c r="S24" s="61"/>
      <c r="T24" s="61">
        <f t="shared" si="5"/>
        <v>500000</v>
      </c>
      <c r="U24" s="61">
        <f t="shared" si="6"/>
        <v>500000</v>
      </c>
      <c r="V24" s="61">
        <f t="shared" si="7"/>
        <v>0</v>
      </c>
      <c r="W24" s="61"/>
      <c r="X24" s="61"/>
      <c r="Y24" s="61"/>
      <c r="Z24" s="61">
        <f t="shared" si="8"/>
        <v>500000</v>
      </c>
      <c r="AA24" s="61">
        <f t="shared" si="9"/>
        <v>500000</v>
      </c>
      <c r="AB24" s="61">
        <f t="shared" si="10"/>
        <v>0</v>
      </c>
      <c r="AC24" s="61"/>
      <c r="AD24" s="61"/>
      <c r="AE24" s="61"/>
      <c r="AF24" s="61">
        <f t="shared" si="11"/>
        <v>500000</v>
      </c>
      <c r="AG24" s="61">
        <f t="shared" si="12"/>
        <v>500000</v>
      </c>
      <c r="AH24" s="61">
        <f t="shared" si="13"/>
        <v>0</v>
      </c>
      <c r="AI24" s="61">
        <f>189471.05+170000</f>
        <v>359471.05</v>
      </c>
      <c r="AJ24" s="61"/>
      <c r="AK24" s="61"/>
      <c r="AL24" s="61">
        <f t="shared" si="14"/>
        <v>859471.05</v>
      </c>
      <c r="AM24" s="61">
        <f t="shared" si="15"/>
        <v>500000</v>
      </c>
      <c r="AN24" s="61">
        <f t="shared" si="16"/>
        <v>0</v>
      </c>
    </row>
    <row r="25" spans="1:40">
      <c r="A25" s="292"/>
      <c r="B25" s="222" t="s">
        <v>170</v>
      </c>
      <c r="C25" s="39" t="s">
        <v>13</v>
      </c>
      <c r="D25" s="39" t="s">
        <v>3</v>
      </c>
      <c r="E25" s="39" t="s">
        <v>100</v>
      </c>
      <c r="F25" s="73" t="s">
        <v>169</v>
      </c>
      <c r="G25" s="10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>
        <f>AC26</f>
        <v>345000</v>
      </c>
      <c r="AD25" s="61">
        <f t="shared" ref="AD25:AE26" si="33">AD26</f>
        <v>0</v>
      </c>
      <c r="AE25" s="61">
        <f t="shared" si="33"/>
        <v>0</v>
      </c>
      <c r="AF25" s="61">
        <f t="shared" ref="AF25:AF27" si="34">Z25+AC25</f>
        <v>345000</v>
      </c>
      <c r="AG25" s="61">
        <f t="shared" ref="AG25:AG27" si="35">AA25+AD25</f>
        <v>0</v>
      </c>
      <c r="AH25" s="61">
        <f t="shared" ref="AH25:AH27" si="36">AB25+AE25</f>
        <v>0</v>
      </c>
      <c r="AI25" s="61">
        <f>AI26</f>
        <v>0</v>
      </c>
      <c r="AJ25" s="61">
        <f t="shared" ref="AJ25:AK26" si="37">AJ26</f>
        <v>0</v>
      </c>
      <c r="AK25" s="61">
        <f t="shared" si="37"/>
        <v>0</v>
      </c>
      <c r="AL25" s="61">
        <f t="shared" si="14"/>
        <v>345000</v>
      </c>
      <c r="AM25" s="61">
        <f t="shared" si="15"/>
        <v>0</v>
      </c>
      <c r="AN25" s="61">
        <f t="shared" si="16"/>
        <v>0</v>
      </c>
    </row>
    <row r="26" spans="1:40" ht="25.5">
      <c r="A26" s="292"/>
      <c r="B26" s="223" t="s">
        <v>41</v>
      </c>
      <c r="C26" s="39" t="s">
        <v>13</v>
      </c>
      <c r="D26" s="39" t="s">
        <v>3</v>
      </c>
      <c r="E26" s="39" t="s">
        <v>100</v>
      </c>
      <c r="F26" s="73" t="s">
        <v>169</v>
      </c>
      <c r="G26" s="101" t="s">
        <v>39</v>
      </c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>
        <f>AC27</f>
        <v>345000</v>
      </c>
      <c r="AD26" s="61">
        <f t="shared" si="33"/>
        <v>0</v>
      </c>
      <c r="AE26" s="61">
        <f t="shared" si="33"/>
        <v>0</v>
      </c>
      <c r="AF26" s="61">
        <f t="shared" si="34"/>
        <v>345000</v>
      </c>
      <c r="AG26" s="61">
        <f t="shared" si="35"/>
        <v>0</v>
      </c>
      <c r="AH26" s="61">
        <f t="shared" si="36"/>
        <v>0</v>
      </c>
      <c r="AI26" s="61">
        <f>AI27</f>
        <v>0</v>
      </c>
      <c r="AJ26" s="61">
        <f t="shared" si="37"/>
        <v>0</v>
      </c>
      <c r="AK26" s="61">
        <f t="shared" si="37"/>
        <v>0</v>
      </c>
      <c r="AL26" s="61">
        <f t="shared" si="14"/>
        <v>345000</v>
      </c>
      <c r="AM26" s="61">
        <f t="shared" si="15"/>
        <v>0</v>
      </c>
      <c r="AN26" s="61">
        <f t="shared" si="16"/>
        <v>0</v>
      </c>
    </row>
    <row r="27" spans="1:40">
      <c r="A27" s="292"/>
      <c r="B27" s="222" t="s">
        <v>42</v>
      </c>
      <c r="C27" s="39" t="s">
        <v>13</v>
      </c>
      <c r="D27" s="39" t="s">
        <v>3</v>
      </c>
      <c r="E27" s="39" t="s">
        <v>100</v>
      </c>
      <c r="F27" s="73" t="s">
        <v>169</v>
      </c>
      <c r="G27" s="101" t="s">
        <v>40</v>
      </c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>
        <v>345000</v>
      </c>
      <c r="AD27" s="61"/>
      <c r="AE27" s="61"/>
      <c r="AF27" s="61">
        <f t="shared" si="34"/>
        <v>345000</v>
      </c>
      <c r="AG27" s="61">
        <f t="shared" si="35"/>
        <v>0</v>
      </c>
      <c r="AH27" s="61">
        <f t="shared" si="36"/>
        <v>0</v>
      </c>
      <c r="AI27" s="61"/>
      <c r="AJ27" s="61"/>
      <c r="AK27" s="61"/>
      <c r="AL27" s="61">
        <f t="shared" si="14"/>
        <v>345000</v>
      </c>
      <c r="AM27" s="61">
        <f t="shared" si="15"/>
        <v>0</v>
      </c>
      <c r="AN27" s="61">
        <f t="shared" si="16"/>
        <v>0</v>
      </c>
    </row>
    <row r="28" spans="1:40" ht="51">
      <c r="A28" s="292"/>
      <c r="B28" s="102" t="s">
        <v>214</v>
      </c>
      <c r="C28" s="5" t="s">
        <v>13</v>
      </c>
      <c r="D28" s="5" t="s">
        <v>3</v>
      </c>
      <c r="E28" s="5" t="s">
        <v>100</v>
      </c>
      <c r="F28" s="73" t="s">
        <v>313</v>
      </c>
      <c r="G28" s="17"/>
      <c r="H28" s="57">
        <f>H29</f>
        <v>1500000</v>
      </c>
      <c r="I28" s="57">
        <f t="shared" ref="I28:M29" si="38">I29</f>
        <v>1600000</v>
      </c>
      <c r="J28" s="57">
        <f t="shared" si="38"/>
        <v>1600000</v>
      </c>
      <c r="K28" s="57">
        <f t="shared" si="38"/>
        <v>0</v>
      </c>
      <c r="L28" s="57">
        <f t="shared" si="38"/>
        <v>0</v>
      </c>
      <c r="M28" s="57">
        <f t="shared" si="38"/>
        <v>0</v>
      </c>
      <c r="N28" s="57">
        <f t="shared" si="2"/>
        <v>1500000</v>
      </c>
      <c r="O28" s="57">
        <f t="shared" si="3"/>
        <v>1600000</v>
      </c>
      <c r="P28" s="57">
        <f t="shared" si="4"/>
        <v>1600000</v>
      </c>
      <c r="Q28" s="57">
        <f t="shared" ref="Q28:S29" si="39">Q29</f>
        <v>0</v>
      </c>
      <c r="R28" s="57">
        <f t="shared" si="39"/>
        <v>0</v>
      </c>
      <c r="S28" s="57">
        <f t="shared" si="39"/>
        <v>0</v>
      </c>
      <c r="T28" s="57">
        <f t="shared" si="5"/>
        <v>1500000</v>
      </c>
      <c r="U28" s="57">
        <f t="shared" si="6"/>
        <v>1600000</v>
      </c>
      <c r="V28" s="57">
        <f t="shared" si="7"/>
        <v>1600000</v>
      </c>
      <c r="W28" s="57">
        <f t="shared" ref="W28:Y29" si="40">W29</f>
        <v>442425.35</v>
      </c>
      <c r="X28" s="57">
        <f t="shared" si="40"/>
        <v>0</v>
      </c>
      <c r="Y28" s="57">
        <f t="shared" si="40"/>
        <v>0</v>
      </c>
      <c r="Z28" s="57">
        <f t="shared" si="8"/>
        <v>1942425.35</v>
      </c>
      <c r="AA28" s="57">
        <f t="shared" si="9"/>
        <v>1600000</v>
      </c>
      <c r="AB28" s="57">
        <f t="shared" si="10"/>
        <v>1600000</v>
      </c>
      <c r="AC28" s="57">
        <f t="shared" ref="AC28:AE29" si="41">AC29</f>
        <v>-180517.18</v>
      </c>
      <c r="AD28" s="57">
        <f t="shared" si="41"/>
        <v>0</v>
      </c>
      <c r="AE28" s="57">
        <f t="shared" si="41"/>
        <v>0</v>
      </c>
      <c r="AF28" s="57">
        <f t="shared" si="11"/>
        <v>1761908.1700000002</v>
      </c>
      <c r="AG28" s="57">
        <f t="shared" si="12"/>
        <v>1600000</v>
      </c>
      <c r="AH28" s="57">
        <f t="shared" si="13"/>
        <v>1600000</v>
      </c>
      <c r="AI28" s="57">
        <f t="shared" ref="AI28:AK29" si="42">AI29</f>
        <v>260000</v>
      </c>
      <c r="AJ28" s="57">
        <f t="shared" si="42"/>
        <v>0</v>
      </c>
      <c r="AK28" s="57">
        <f t="shared" si="42"/>
        <v>0</v>
      </c>
      <c r="AL28" s="57">
        <f t="shared" si="14"/>
        <v>2021908.1700000002</v>
      </c>
      <c r="AM28" s="57">
        <f t="shared" si="15"/>
        <v>1600000</v>
      </c>
      <c r="AN28" s="57">
        <f t="shared" si="16"/>
        <v>1600000</v>
      </c>
    </row>
    <row r="29" spans="1:40" ht="25.5">
      <c r="A29" s="292"/>
      <c r="B29" s="74" t="s">
        <v>41</v>
      </c>
      <c r="C29" s="5" t="s">
        <v>13</v>
      </c>
      <c r="D29" s="5" t="s">
        <v>3</v>
      </c>
      <c r="E29" s="5" t="s">
        <v>100</v>
      </c>
      <c r="F29" s="73" t="s">
        <v>313</v>
      </c>
      <c r="G29" s="55" t="s">
        <v>39</v>
      </c>
      <c r="H29" s="57">
        <f>H30</f>
        <v>1500000</v>
      </c>
      <c r="I29" s="57">
        <f t="shared" si="38"/>
        <v>1600000</v>
      </c>
      <c r="J29" s="57">
        <f t="shared" si="38"/>
        <v>1600000</v>
      </c>
      <c r="K29" s="57">
        <f t="shared" si="38"/>
        <v>0</v>
      </c>
      <c r="L29" s="57">
        <f t="shared" si="38"/>
        <v>0</v>
      </c>
      <c r="M29" s="57">
        <f t="shared" si="38"/>
        <v>0</v>
      </c>
      <c r="N29" s="57">
        <f t="shared" si="2"/>
        <v>1500000</v>
      </c>
      <c r="O29" s="57">
        <f t="shared" si="3"/>
        <v>1600000</v>
      </c>
      <c r="P29" s="57">
        <f t="shared" si="4"/>
        <v>1600000</v>
      </c>
      <c r="Q29" s="57">
        <f t="shared" si="39"/>
        <v>0</v>
      </c>
      <c r="R29" s="57">
        <f t="shared" si="39"/>
        <v>0</v>
      </c>
      <c r="S29" s="57">
        <f t="shared" si="39"/>
        <v>0</v>
      </c>
      <c r="T29" s="57">
        <f t="shared" si="5"/>
        <v>1500000</v>
      </c>
      <c r="U29" s="57">
        <f t="shared" si="6"/>
        <v>1600000</v>
      </c>
      <c r="V29" s="57">
        <f t="shared" si="7"/>
        <v>1600000</v>
      </c>
      <c r="W29" s="57">
        <f t="shared" si="40"/>
        <v>442425.35</v>
      </c>
      <c r="X29" s="57">
        <f t="shared" si="40"/>
        <v>0</v>
      </c>
      <c r="Y29" s="57">
        <f t="shared" si="40"/>
        <v>0</v>
      </c>
      <c r="Z29" s="57">
        <f t="shared" si="8"/>
        <v>1942425.35</v>
      </c>
      <c r="AA29" s="57">
        <f t="shared" si="9"/>
        <v>1600000</v>
      </c>
      <c r="AB29" s="57">
        <f t="shared" si="10"/>
        <v>1600000</v>
      </c>
      <c r="AC29" s="57">
        <f t="shared" si="41"/>
        <v>-180517.18</v>
      </c>
      <c r="AD29" s="57">
        <f t="shared" si="41"/>
        <v>0</v>
      </c>
      <c r="AE29" s="57">
        <f t="shared" si="41"/>
        <v>0</v>
      </c>
      <c r="AF29" s="57">
        <f t="shared" si="11"/>
        <v>1761908.1700000002</v>
      </c>
      <c r="AG29" s="57">
        <f t="shared" si="12"/>
        <v>1600000</v>
      </c>
      <c r="AH29" s="57">
        <f t="shared" si="13"/>
        <v>1600000</v>
      </c>
      <c r="AI29" s="57">
        <f t="shared" si="42"/>
        <v>260000</v>
      </c>
      <c r="AJ29" s="57">
        <f t="shared" si="42"/>
        <v>0</v>
      </c>
      <c r="AK29" s="57">
        <f t="shared" si="42"/>
        <v>0</v>
      </c>
      <c r="AL29" s="57">
        <f t="shared" si="14"/>
        <v>2021908.1700000002</v>
      </c>
      <c r="AM29" s="57">
        <f t="shared" si="15"/>
        <v>1600000</v>
      </c>
      <c r="AN29" s="57">
        <f t="shared" si="16"/>
        <v>1600000</v>
      </c>
    </row>
    <row r="30" spans="1:40">
      <c r="A30" s="292"/>
      <c r="B30" s="85" t="s">
        <v>42</v>
      </c>
      <c r="C30" s="5" t="s">
        <v>13</v>
      </c>
      <c r="D30" s="5" t="s">
        <v>3</v>
      </c>
      <c r="E30" s="5" t="s">
        <v>100</v>
      </c>
      <c r="F30" s="73" t="s">
        <v>313</v>
      </c>
      <c r="G30" s="55" t="s">
        <v>40</v>
      </c>
      <c r="H30" s="61">
        <v>1500000</v>
      </c>
      <c r="I30" s="61">
        <v>1600000</v>
      </c>
      <c r="J30" s="61">
        <v>1600000</v>
      </c>
      <c r="K30" s="61"/>
      <c r="L30" s="61"/>
      <c r="M30" s="61"/>
      <c r="N30" s="61">
        <f t="shared" si="2"/>
        <v>1500000</v>
      </c>
      <c r="O30" s="61">
        <f t="shared" si="3"/>
        <v>1600000</v>
      </c>
      <c r="P30" s="61">
        <f t="shared" si="4"/>
        <v>1600000</v>
      </c>
      <c r="Q30" s="61"/>
      <c r="R30" s="61"/>
      <c r="S30" s="61"/>
      <c r="T30" s="61">
        <f t="shared" si="5"/>
        <v>1500000</v>
      </c>
      <c r="U30" s="61">
        <f t="shared" si="6"/>
        <v>1600000</v>
      </c>
      <c r="V30" s="61">
        <f t="shared" si="7"/>
        <v>1600000</v>
      </c>
      <c r="W30" s="61">
        <v>442425.35</v>
      </c>
      <c r="X30" s="61"/>
      <c r="Y30" s="61"/>
      <c r="Z30" s="61">
        <f t="shared" si="8"/>
        <v>1942425.35</v>
      </c>
      <c r="AA30" s="61">
        <f t="shared" si="9"/>
        <v>1600000</v>
      </c>
      <c r="AB30" s="61">
        <f t="shared" si="10"/>
        <v>1600000</v>
      </c>
      <c r="AC30" s="61">
        <v>-180517.18</v>
      </c>
      <c r="AD30" s="61"/>
      <c r="AE30" s="61"/>
      <c r="AF30" s="61">
        <f t="shared" si="11"/>
        <v>1761908.1700000002</v>
      </c>
      <c r="AG30" s="61">
        <f t="shared" si="12"/>
        <v>1600000</v>
      </c>
      <c r="AH30" s="61">
        <f t="shared" si="13"/>
        <v>1600000</v>
      </c>
      <c r="AI30" s="61">
        <f>300000-40000</f>
        <v>260000</v>
      </c>
      <c r="AJ30" s="61"/>
      <c r="AK30" s="61"/>
      <c r="AL30" s="61">
        <f t="shared" si="14"/>
        <v>2021908.1700000002</v>
      </c>
      <c r="AM30" s="61">
        <f t="shared" si="15"/>
        <v>1600000</v>
      </c>
      <c r="AN30" s="61">
        <f t="shared" si="16"/>
        <v>1600000</v>
      </c>
    </row>
    <row r="31" spans="1:40" ht="25.5">
      <c r="A31" s="292"/>
      <c r="B31" s="74" t="s">
        <v>279</v>
      </c>
      <c r="C31" s="39" t="s">
        <v>13</v>
      </c>
      <c r="D31" s="39" t="s">
        <v>3</v>
      </c>
      <c r="E31" s="39" t="s">
        <v>100</v>
      </c>
      <c r="F31" s="73" t="s">
        <v>314</v>
      </c>
      <c r="G31" s="38"/>
      <c r="H31" s="61">
        <f>H32</f>
        <v>53200000</v>
      </c>
      <c r="I31" s="61">
        <f t="shared" ref="I31:M32" si="43">I32</f>
        <v>54700000</v>
      </c>
      <c r="J31" s="61">
        <f t="shared" si="43"/>
        <v>55900000</v>
      </c>
      <c r="K31" s="61">
        <f t="shared" si="43"/>
        <v>0</v>
      </c>
      <c r="L31" s="61">
        <f t="shared" si="43"/>
        <v>0</v>
      </c>
      <c r="M31" s="61">
        <f t="shared" si="43"/>
        <v>0</v>
      </c>
      <c r="N31" s="61">
        <f t="shared" si="2"/>
        <v>53200000</v>
      </c>
      <c r="O31" s="61">
        <f t="shared" si="3"/>
        <v>54700000</v>
      </c>
      <c r="P31" s="61">
        <f t="shared" si="4"/>
        <v>55900000</v>
      </c>
      <c r="Q31" s="61">
        <f t="shared" ref="Q31:S32" si="44">Q32</f>
        <v>0</v>
      </c>
      <c r="R31" s="61">
        <f t="shared" si="44"/>
        <v>0</v>
      </c>
      <c r="S31" s="61">
        <f t="shared" si="44"/>
        <v>0</v>
      </c>
      <c r="T31" s="61">
        <f t="shared" si="5"/>
        <v>53200000</v>
      </c>
      <c r="U31" s="61">
        <f t="shared" si="6"/>
        <v>54700000</v>
      </c>
      <c r="V31" s="61">
        <f t="shared" si="7"/>
        <v>55900000</v>
      </c>
      <c r="W31" s="61">
        <f t="shared" ref="W31:Y32" si="45">W32</f>
        <v>0</v>
      </c>
      <c r="X31" s="61">
        <f t="shared" si="45"/>
        <v>0</v>
      </c>
      <c r="Y31" s="61">
        <f t="shared" si="45"/>
        <v>0</v>
      </c>
      <c r="Z31" s="61">
        <f t="shared" si="8"/>
        <v>53200000</v>
      </c>
      <c r="AA31" s="61">
        <f t="shared" si="9"/>
        <v>54700000</v>
      </c>
      <c r="AB31" s="61">
        <f t="shared" si="10"/>
        <v>55900000</v>
      </c>
      <c r="AC31" s="61">
        <f t="shared" ref="AC31:AE32" si="46">AC32</f>
        <v>0</v>
      </c>
      <c r="AD31" s="61">
        <f t="shared" si="46"/>
        <v>0</v>
      </c>
      <c r="AE31" s="61">
        <f t="shared" si="46"/>
        <v>0</v>
      </c>
      <c r="AF31" s="61">
        <f t="shared" si="11"/>
        <v>53200000</v>
      </c>
      <c r="AG31" s="61">
        <f t="shared" si="12"/>
        <v>54700000</v>
      </c>
      <c r="AH31" s="61">
        <f t="shared" si="13"/>
        <v>55900000</v>
      </c>
      <c r="AI31" s="61">
        <f t="shared" ref="AI31:AK32" si="47">AI32</f>
        <v>0</v>
      </c>
      <c r="AJ31" s="61">
        <f t="shared" si="47"/>
        <v>0</v>
      </c>
      <c r="AK31" s="61">
        <f t="shared" si="47"/>
        <v>0</v>
      </c>
      <c r="AL31" s="61">
        <f t="shared" si="14"/>
        <v>53200000</v>
      </c>
      <c r="AM31" s="61">
        <f t="shared" si="15"/>
        <v>54700000</v>
      </c>
      <c r="AN31" s="61">
        <f t="shared" si="16"/>
        <v>55900000</v>
      </c>
    </row>
    <row r="32" spans="1:40" ht="25.5">
      <c r="A32" s="292"/>
      <c r="B32" s="74" t="s">
        <v>41</v>
      </c>
      <c r="C32" s="39" t="s">
        <v>13</v>
      </c>
      <c r="D32" s="39" t="s">
        <v>3</v>
      </c>
      <c r="E32" s="39" t="s">
        <v>100</v>
      </c>
      <c r="F32" s="73" t="s">
        <v>314</v>
      </c>
      <c r="G32" s="38" t="s">
        <v>39</v>
      </c>
      <c r="H32" s="61">
        <f>H33</f>
        <v>53200000</v>
      </c>
      <c r="I32" s="61">
        <f t="shared" si="43"/>
        <v>54700000</v>
      </c>
      <c r="J32" s="61">
        <f t="shared" si="43"/>
        <v>55900000</v>
      </c>
      <c r="K32" s="61">
        <f t="shared" si="43"/>
        <v>0</v>
      </c>
      <c r="L32" s="61">
        <f t="shared" si="43"/>
        <v>0</v>
      </c>
      <c r="M32" s="61">
        <f t="shared" si="43"/>
        <v>0</v>
      </c>
      <c r="N32" s="61">
        <f t="shared" si="2"/>
        <v>53200000</v>
      </c>
      <c r="O32" s="61">
        <f t="shared" si="3"/>
        <v>54700000</v>
      </c>
      <c r="P32" s="61">
        <f t="shared" si="4"/>
        <v>55900000</v>
      </c>
      <c r="Q32" s="61">
        <f t="shared" si="44"/>
        <v>0</v>
      </c>
      <c r="R32" s="61">
        <f t="shared" si="44"/>
        <v>0</v>
      </c>
      <c r="S32" s="61">
        <f t="shared" si="44"/>
        <v>0</v>
      </c>
      <c r="T32" s="61">
        <f t="shared" si="5"/>
        <v>53200000</v>
      </c>
      <c r="U32" s="61">
        <f t="shared" si="6"/>
        <v>54700000</v>
      </c>
      <c r="V32" s="61">
        <f t="shared" si="7"/>
        <v>55900000</v>
      </c>
      <c r="W32" s="61">
        <f t="shared" si="45"/>
        <v>0</v>
      </c>
      <c r="X32" s="61">
        <f t="shared" si="45"/>
        <v>0</v>
      </c>
      <c r="Y32" s="61">
        <f t="shared" si="45"/>
        <v>0</v>
      </c>
      <c r="Z32" s="61">
        <f t="shared" si="8"/>
        <v>53200000</v>
      </c>
      <c r="AA32" s="61">
        <f t="shared" si="9"/>
        <v>54700000</v>
      </c>
      <c r="AB32" s="61">
        <f t="shared" si="10"/>
        <v>55900000</v>
      </c>
      <c r="AC32" s="61">
        <f t="shared" si="46"/>
        <v>0</v>
      </c>
      <c r="AD32" s="61">
        <f t="shared" si="46"/>
        <v>0</v>
      </c>
      <c r="AE32" s="61">
        <f t="shared" si="46"/>
        <v>0</v>
      </c>
      <c r="AF32" s="61">
        <f t="shared" si="11"/>
        <v>53200000</v>
      </c>
      <c r="AG32" s="61">
        <f t="shared" si="12"/>
        <v>54700000</v>
      </c>
      <c r="AH32" s="61">
        <f t="shared" si="13"/>
        <v>55900000</v>
      </c>
      <c r="AI32" s="61">
        <f t="shared" si="47"/>
        <v>0</v>
      </c>
      <c r="AJ32" s="61">
        <f t="shared" si="47"/>
        <v>0</v>
      </c>
      <c r="AK32" s="61">
        <f t="shared" si="47"/>
        <v>0</v>
      </c>
      <c r="AL32" s="61">
        <f t="shared" si="14"/>
        <v>53200000</v>
      </c>
      <c r="AM32" s="61">
        <f t="shared" si="15"/>
        <v>54700000</v>
      </c>
      <c r="AN32" s="61">
        <f t="shared" si="16"/>
        <v>55900000</v>
      </c>
    </row>
    <row r="33" spans="1:40">
      <c r="A33" s="292"/>
      <c r="B33" s="102" t="s">
        <v>42</v>
      </c>
      <c r="C33" s="39" t="s">
        <v>13</v>
      </c>
      <c r="D33" s="39" t="s">
        <v>3</v>
      </c>
      <c r="E33" s="39" t="s">
        <v>100</v>
      </c>
      <c r="F33" s="73" t="s">
        <v>314</v>
      </c>
      <c r="G33" s="38" t="s">
        <v>40</v>
      </c>
      <c r="H33" s="61">
        <v>53200000</v>
      </c>
      <c r="I33" s="61">
        <v>54700000</v>
      </c>
      <c r="J33" s="61">
        <v>55900000</v>
      </c>
      <c r="K33" s="61"/>
      <c r="L33" s="61"/>
      <c r="M33" s="61"/>
      <c r="N33" s="61">
        <f t="shared" si="2"/>
        <v>53200000</v>
      </c>
      <c r="O33" s="61">
        <f t="shared" si="3"/>
        <v>54700000</v>
      </c>
      <c r="P33" s="61">
        <f t="shared" si="4"/>
        <v>55900000</v>
      </c>
      <c r="Q33" s="61"/>
      <c r="R33" s="61"/>
      <c r="S33" s="61"/>
      <c r="T33" s="61">
        <f t="shared" si="5"/>
        <v>53200000</v>
      </c>
      <c r="U33" s="61">
        <f t="shared" si="6"/>
        <v>54700000</v>
      </c>
      <c r="V33" s="61">
        <f t="shared" si="7"/>
        <v>55900000</v>
      </c>
      <c r="W33" s="61"/>
      <c r="X33" s="61"/>
      <c r="Y33" s="61"/>
      <c r="Z33" s="61">
        <f t="shared" si="8"/>
        <v>53200000</v>
      </c>
      <c r="AA33" s="61">
        <f t="shared" si="9"/>
        <v>54700000</v>
      </c>
      <c r="AB33" s="61">
        <f t="shared" si="10"/>
        <v>55900000</v>
      </c>
      <c r="AC33" s="61"/>
      <c r="AD33" s="61"/>
      <c r="AE33" s="61"/>
      <c r="AF33" s="61">
        <f t="shared" si="11"/>
        <v>53200000</v>
      </c>
      <c r="AG33" s="61">
        <f t="shared" si="12"/>
        <v>54700000</v>
      </c>
      <c r="AH33" s="61">
        <f t="shared" si="13"/>
        <v>55900000</v>
      </c>
      <c r="AI33" s="61"/>
      <c r="AJ33" s="61"/>
      <c r="AK33" s="61"/>
      <c r="AL33" s="61">
        <f t="shared" si="14"/>
        <v>53200000</v>
      </c>
      <c r="AM33" s="61">
        <f t="shared" si="15"/>
        <v>54700000</v>
      </c>
      <c r="AN33" s="61">
        <f t="shared" si="16"/>
        <v>55900000</v>
      </c>
    </row>
    <row r="34" spans="1:40" ht="38.25">
      <c r="A34" s="292"/>
      <c r="B34" s="104" t="s">
        <v>88</v>
      </c>
      <c r="C34" s="5" t="s">
        <v>13</v>
      </c>
      <c r="D34" s="5" t="s">
        <v>3</v>
      </c>
      <c r="E34" s="5" t="s">
        <v>100</v>
      </c>
      <c r="F34" s="73" t="s">
        <v>315</v>
      </c>
      <c r="G34" s="17"/>
      <c r="H34" s="57">
        <f>H35</f>
        <v>2257519.7000000002</v>
      </c>
      <c r="I34" s="57">
        <f t="shared" ref="I34:M35" si="48">I35</f>
        <v>2303520</v>
      </c>
      <c r="J34" s="57">
        <f t="shared" si="48"/>
        <v>2259060</v>
      </c>
      <c r="K34" s="57">
        <f t="shared" si="48"/>
        <v>-2768.2</v>
      </c>
      <c r="L34" s="57">
        <f t="shared" si="48"/>
        <v>-265640</v>
      </c>
      <c r="M34" s="57">
        <f t="shared" si="48"/>
        <v>-1022210</v>
      </c>
      <c r="N34" s="57">
        <f t="shared" si="2"/>
        <v>2254751.5</v>
      </c>
      <c r="O34" s="57">
        <f t="shared" si="3"/>
        <v>2037880</v>
      </c>
      <c r="P34" s="57">
        <f t="shared" si="4"/>
        <v>1236850</v>
      </c>
      <c r="Q34" s="57">
        <f t="shared" ref="Q34:S35" si="49">Q35</f>
        <v>0</v>
      </c>
      <c r="R34" s="57">
        <f t="shared" si="49"/>
        <v>0</v>
      </c>
      <c r="S34" s="57">
        <f t="shared" si="49"/>
        <v>0</v>
      </c>
      <c r="T34" s="57">
        <f t="shared" si="5"/>
        <v>2254751.5</v>
      </c>
      <c r="U34" s="57">
        <f t="shared" si="6"/>
        <v>2037880</v>
      </c>
      <c r="V34" s="57">
        <f t="shared" si="7"/>
        <v>1236850</v>
      </c>
      <c r="W34" s="57">
        <f t="shared" ref="W34:Y35" si="50">W35</f>
        <v>0</v>
      </c>
      <c r="X34" s="57">
        <f t="shared" si="50"/>
        <v>0</v>
      </c>
      <c r="Y34" s="57">
        <f t="shared" si="50"/>
        <v>0</v>
      </c>
      <c r="Z34" s="57">
        <f t="shared" si="8"/>
        <v>2254751.5</v>
      </c>
      <c r="AA34" s="57">
        <f t="shared" si="9"/>
        <v>2037880</v>
      </c>
      <c r="AB34" s="57">
        <f t="shared" si="10"/>
        <v>1236850</v>
      </c>
      <c r="AC34" s="57">
        <f t="shared" ref="AC34:AE35" si="51">AC35</f>
        <v>0</v>
      </c>
      <c r="AD34" s="57">
        <f t="shared" si="51"/>
        <v>0</v>
      </c>
      <c r="AE34" s="57">
        <f t="shared" si="51"/>
        <v>0</v>
      </c>
      <c r="AF34" s="57">
        <f t="shared" si="11"/>
        <v>2254751.5</v>
      </c>
      <c r="AG34" s="57">
        <f t="shared" si="12"/>
        <v>2037880</v>
      </c>
      <c r="AH34" s="57">
        <f t="shared" si="13"/>
        <v>1236850</v>
      </c>
      <c r="AI34" s="57">
        <f t="shared" ref="AI34:AK35" si="52">AI35</f>
        <v>0</v>
      </c>
      <c r="AJ34" s="57">
        <f t="shared" si="52"/>
        <v>-350480</v>
      </c>
      <c r="AK34" s="57">
        <f t="shared" si="52"/>
        <v>-220400</v>
      </c>
      <c r="AL34" s="57">
        <f t="shared" si="14"/>
        <v>2254751.5</v>
      </c>
      <c r="AM34" s="57">
        <f t="shared" si="15"/>
        <v>1687400</v>
      </c>
      <c r="AN34" s="57">
        <f t="shared" si="16"/>
        <v>1016450</v>
      </c>
    </row>
    <row r="35" spans="1:40" ht="25.5">
      <c r="A35" s="292"/>
      <c r="B35" s="74" t="s">
        <v>41</v>
      </c>
      <c r="C35" s="5" t="s">
        <v>13</v>
      </c>
      <c r="D35" s="5" t="s">
        <v>3</v>
      </c>
      <c r="E35" s="5" t="s">
        <v>100</v>
      </c>
      <c r="F35" s="73" t="s">
        <v>315</v>
      </c>
      <c r="G35" s="17" t="s">
        <v>39</v>
      </c>
      <c r="H35" s="57">
        <f>H36</f>
        <v>2257519.7000000002</v>
      </c>
      <c r="I35" s="57">
        <f t="shared" si="48"/>
        <v>2303520</v>
      </c>
      <c r="J35" s="57">
        <f t="shared" si="48"/>
        <v>2259060</v>
      </c>
      <c r="K35" s="57">
        <f t="shared" si="48"/>
        <v>-2768.2</v>
      </c>
      <c r="L35" s="57">
        <f t="shared" si="48"/>
        <v>-265640</v>
      </c>
      <c r="M35" s="57">
        <f t="shared" si="48"/>
        <v>-1022210</v>
      </c>
      <c r="N35" s="57">
        <f t="shared" si="2"/>
        <v>2254751.5</v>
      </c>
      <c r="O35" s="57">
        <f t="shared" si="3"/>
        <v>2037880</v>
      </c>
      <c r="P35" s="57">
        <f t="shared" si="4"/>
        <v>1236850</v>
      </c>
      <c r="Q35" s="57">
        <f t="shared" si="49"/>
        <v>0</v>
      </c>
      <c r="R35" s="57">
        <f t="shared" si="49"/>
        <v>0</v>
      </c>
      <c r="S35" s="57">
        <f t="shared" si="49"/>
        <v>0</v>
      </c>
      <c r="T35" s="57">
        <f t="shared" si="5"/>
        <v>2254751.5</v>
      </c>
      <c r="U35" s="57">
        <f t="shared" si="6"/>
        <v>2037880</v>
      </c>
      <c r="V35" s="57">
        <f t="shared" si="7"/>
        <v>1236850</v>
      </c>
      <c r="W35" s="57">
        <f t="shared" si="50"/>
        <v>0</v>
      </c>
      <c r="X35" s="57">
        <f t="shared" si="50"/>
        <v>0</v>
      </c>
      <c r="Y35" s="57">
        <f t="shared" si="50"/>
        <v>0</v>
      </c>
      <c r="Z35" s="57">
        <f t="shared" si="8"/>
        <v>2254751.5</v>
      </c>
      <c r="AA35" s="57">
        <f t="shared" si="9"/>
        <v>2037880</v>
      </c>
      <c r="AB35" s="57">
        <f t="shared" si="10"/>
        <v>1236850</v>
      </c>
      <c r="AC35" s="57">
        <f t="shared" si="51"/>
        <v>0</v>
      </c>
      <c r="AD35" s="57">
        <f t="shared" si="51"/>
        <v>0</v>
      </c>
      <c r="AE35" s="57">
        <f t="shared" si="51"/>
        <v>0</v>
      </c>
      <c r="AF35" s="57">
        <f t="shared" si="11"/>
        <v>2254751.5</v>
      </c>
      <c r="AG35" s="57">
        <f t="shared" si="12"/>
        <v>2037880</v>
      </c>
      <c r="AH35" s="57">
        <f t="shared" si="13"/>
        <v>1236850</v>
      </c>
      <c r="AI35" s="57">
        <f t="shared" si="52"/>
        <v>0</v>
      </c>
      <c r="AJ35" s="57">
        <f t="shared" si="52"/>
        <v>-350480</v>
      </c>
      <c r="AK35" s="57">
        <f t="shared" si="52"/>
        <v>-220400</v>
      </c>
      <c r="AL35" s="57">
        <f t="shared" si="14"/>
        <v>2254751.5</v>
      </c>
      <c r="AM35" s="57">
        <f t="shared" si="15"/>
        <v>1687400</v>
      </c>
      <c r="AN35" s="57">
        <f t="shared" si="16"/>
        <v>1016450</v>
      </c>
    </row>
    <row r="36" spans="1:40">
      <c r="A36" s="292"/>
      <c r="B36" s="85" t="s">
        <v>42</v>
      </c>
      <c r="C36" s="5" t="s">
        <v>13</v>
      </c>
      <c r="D36" s="5" t="s">
        <v>3</v>
      </c>
      <c r="E36" s="5" t="s">
        <v>100</v>
      </c>
      <c r="F36" s="73" t="s">
        <v>315</v>
      </c>
      <c r="G36" s="17" t="s">
        <v>40</v>
      </c>
      <c r="H36" s="61">
        <v>2257519.7000000002</v>
      </c>
      <c r="I36" s="61">
        <v>2303520</v>
      </c>
      <c r="J36" s="61">
        <v>2259060</v>
      </c>
      <c r="K36" s="61">
        <v>-2768.2</v>
      </c>
      <c r="L36" s="61">
        <v>-265640</v>
      </c>
      <c r="M36" s="61">
        <v>-1022210</v>
      </c>
      <c r="N36" s="61">
        <f t="shared" si="2"/>
        <v>2254751.5</v>
      </c>
      <c r="O36" s="61">
        <f t="shared" si="3"/>
        <v>2037880</v>
      </c>
      <c r="P36" s="61">
        <f t="shared" si="4"/>
        <v>1236850</v>
      </c>
      <c r="Q36" s="61"/>
      <c r="R36" s="61"/>
      <c r="S36" s="61"/>
      <c r="T36" s="61">
        <f t="shared" si="5"/>
        <v>2254751.5</v>
      </c>
      <c r="U36" s="61">
        <f t="shared" si="6"/>
        <v>2037880</v>
      </c>
      <c r="V36" s="61">
        <f t="shared" si="7"/>
        <v>1236850</v>
      </c>
      <c r="W36" s="61"/>
      <c r="X36" s="61"/>
      <c r="Y36" s="61"/>
      <c r="Z36" s="61">
        <f t="shared" si="8"/>
        <v>2254751.5</v>
      </c>
      <c r="AA36" s="61">
        <f t="shared" si="9"/>
        <v>2037880</v>
      </c>
      <c r="AB36" s="61">
        <f t="shared" si="10"/>
        <v>1236850</v>
      </c>
      <c r="AC36" s="61"/>
      <c r="AD36" s="61"/>
      <c r="AE36" s="61"/>
      <c r="AF36" s="61">
        <f t="shared" si="11"/>
        <v>2254751.5</v>
      </c>
      <c r="AG36" s="61">
        <f t="shared" si="12"/>
        <v>2037880</v>
      </c>
      <c r="AH36" s="61">
        <f t="shared" si="13"/>
        <v>1236850</v>
      </c>
      <c r="AI36" s="61"/>
      <c r="AJ36" s="61">
        <v>-350480</v>
      </c>
      <c r="AK36" s="61">
        <v>-220400</v>
      </c>
      <c r="AL36" s="61">
        <f t="shared" si="14"/>
        <v>2254751.5</v>
      </c>
      <c r="AM36" s="61">
        <f t="shared" si="15"/>
        <v>1687400</v>
      </c>
      <c r="AN36" s="61">
        <f t="shared" si="16"/>
        <v>1016450</v>
      </c>
    </row>
    <row r="37" spans="1:40" ht="140.25">
      <c r="A37" s="184"/>
      <c r="B37" s="82" t="s">
        <v>362</v>
      </c>
      <c r="C37" s="35" t="s">
        <v>13</v>
      </c>
      <c r="D37" s="35" t="s">
        <v>3</v>
      </c>
      <c r="E37" s="35" t="s">
        <v>100</v>
      </c>
      <c r="F37" s="203" t="s">
        <v>361</v>
      </c>
      <c r="G37" s="204"/>
      <c r="H37" s="61"/>
      <c r="I37" s="61"/>
      <c r="J37" s="61"/>
      <c r="K37" s="61">
        <f>K38</f>
        <v>211900</v>
      </c>
      <c r="L37" s="61">
        <f t="shared" ref="L37:M38" si="53">L38</f>
        <v>0</v>
      </c>
      <c r="M37" s="61">
        <f t="shared" si="53"/>
        <v>0</v>
      </c>
      <c r="N37" s="61">
        <f t="shared" ref="N37:N39" si="54">H37+K37</f>
        <v>211900</v>
      </c>
      <c r="O37" s="61">
        <f t="shared" ref="O37:O39" si="55">I37+L37</f>
        <v>0</v>
      </c>
      <c r="P37" s="61">
        <f t="shared" ref="P37:P39" si="56">J37+M37</f>
        <v>0</v>
      </c>
      <c r="Q37" s="61">
        <f>Q38</f>
        <v>0</v>
      </c>
      <c r="R37" s="61">
        <f t="shared" ref="R37:S38" si="57">R38</f>
        <v>0</v>
      </c>
      <c r="S37" s="61">
        <f t="shared" si="57"/>
        <v>0</v>
      </c>
      <c r="T37" s="61">
        <f t="shared" si="5"/>
        <v>211900</v>
      </c>
      <c r="U37" s="61">
        <f t="shared" si="6"/>
        <v>0</v>
      </c>
      <c r="V37" s="61">
        <f t="shared" si="7"/>
        <v>0</v>
      </c>
      <c r="W37" s="61">
        <f>W38</f>
        <v>0</v>
      </c>
      <c r="X37" s="61">
        <f t="shared" ref="X37:Y38" si="58">X38</f>
        <v>0</v>
      </c>
      <c r="Y37" s="61">
        <f t="shared" si="58"/>
        <v>0</v>
      </c>
      <c r="Z37" s="61">
        <f t="shared" si="8"/>
        <v>211900</v>
      </c>
      <c r="AA37" s="61">
        <f t="shared" si="9"/>
        <v>0</v>
      </c>
      <c r="AB37" s="61">
        <f t="shared" si="10"/>
        <v>0</v>
      </c>
      <c r="AC37" s="61">
        <f>AC38</f>
        <v>0</v>
      </c>
      <c r="AD37" s="61">
        <f t="shared" ref="AD37:AE38" si="59">AD38</f>
        <v>0</v>
      </c>
      <c r="AE37" s="61">
        <f t="shared" si="59"/>
        <v>0</v>
      </c>
      <c r="AF37" s="61">
        <f t="shared" si="11"/>
        <v>211900</v>
      </c>
      <c r="AG37" s="61">
        <f t="shared" si="12"/>
        <v>0</v>
      </c>
      <c r="AH37" s="61">
        <f t="shared" si="13"/>
        <v>0</v>
      </c>
      <c r="AI37" s="61">
        <f>AI38</f>
        <v>0</v>
      </c>
      <c r="AJ37" s="61">
        <f t="shared" ref="AJ37:AK38" si="60">AJ38</f>
        <v>0</v>
      </c>
      <c r="AK37" s="61">
        <f t="shared" si="60"/>
        <v>0</v>
      </c>
      <c r="AL37" s="61">
        <f t="shared" si="14"/>
        <v>211900</v>
      </c>
      <c r="AM37" s="61">
        <f t="shared" si="15"/>
        <v>0</v>
      </c>
      <c r="AN37" s="61">
        <f t="shared" si="16"/>
        <v>0</v>
      </c>
    </row>
    <row r="38" spans="1:40" ht="25.5">
      <c r="A38" s="184"/>
      <c r="B38" s="74" t="s">
        <v>41</v>
      </c>
      <c r="C38" s="35" t="s">
        <v>13</v>
      </c>
      <c r="D38" s="35" t="s">
        <v>3</v>
      </c>
      <c r="E38" s="35" t="s">
        <v>100</v>
      </c>
      <c r="F38" s="203" t="s">
        <v>361</v>
      </c>
      <c r="G38" s="205" t="s">
        <v>39</v>
      </c>
      <c r="H38" s="61"/>
      <c r="I38" s="61"/>
      <c r="J38" s="61"/>
      <c r="K38" s="61">
        <f>K39</f>
        <v>211900</v>
      </c>
      <c r="L38" s="61">
        <f t="shared" si="53"/>
        <v>0</v>
      </c>
      <c r="M38" s="61">
        <f t="shared" si="53"/>
        <v>0</v>
      </c>
      <c r="N38" s="61">
        <f t="shared" si="54"/>
        <v>211900</v>
      </c>
      <c r="O38" s="61">
        <f t="shared" si="55"/>
        <v>0</v>
      </c>
      <c r="P38" s="61">
        <f t="shared" si="56"/>
        <v>0</v>
      </c>
      <c r="Q38" s="61">
        <f>Q39</f>
        <v>0</v>
      </c>
      <c r="R38" s="61">
        <f t="shared" si="57"/>
        <v>0</v>
      </c>
      <c r="S38" s="61">
        <f t="shared" si="57"/>
        <v>0</v>
      </c>
      <c r="T38" s="61">
        <f t="shared" si="5"/>
        <v>211900</v>
      </c>
      <c r="U38" s="61">
        <f t="shared" si="6"/>
        <v>0</v>
      </c>
      <c r="V38" s="61">
        <f t="shared" si="7"/>
        <v>0</v>
      </c>
      <c r="W38" s="61">
        <f>W39</f>
        <v>0</v>
      </c>
      <c r="X38" s="61">
        <f t="shared" si="58"/>
        <v>0</v>
      </c>
      <c r="Y38" s="61">
        <f t="shared" si="58"/>
        <v>0</v>
      </c>
      <c r="Z38" s="61">
        <f t="shared" si="8"/>
        <v>211900</v>
      </c>
      <c r="AA38" s="61">
        <f t="shared" si="9"/>
        <v>0</v>
      </c>
      <c r="AB38" s="61">
        <f t="shared" si="10"/>
        <v>0</v>
      </c>
      <c r="AC38" s="61">
        <f>AC39</f>
        <v>0</v>
      </c>
      <c r="AD38" s="61">
        <f t="shared" si="59"/>
        <v>0</v>
      </c>
      <c r="AE38" s="61">
        <f t="shared" si="59"/>
        <v>0</v>
      </c>
      <c r="AF38" s="61">
        <f t="shared" si="11"/>
        <v>211900</v>
      </c>
      <c r="AG38" s="61">
        <f t="shared" si="12"/>
        <v>0</v>
      </c>
      <c r="AH38" s="61">
        <f t="shared" si="13"/>
        <v>0</v>
      </c>
      <c r="AI38" s="61">
        <f>AI39</f>
        <v>0</v>
      </c>
      <c r="AJ38" s="61">
        <f t="shared" si="60"/>
        <v>0</v>
      </c>
      <c r="AK38" s="61">
        <f t="shared" si="60"/>
        <v>0</v>
      </c>
      <c r="AL38" s="61">
        <f t="shared" si="14"/>
        <v>211900</v>
      </c>
      <c r="AM38" s="61">
        <f t="shared" si="15"/>
        <v>0</v>
      </c>
      <c r="AN38" s="61">
        <f t="shared" si="16"/>
        <v>0</v>
      </c>
    </row>
    <row r="39" spans="1:40">
      <c r="A39" s="184"/>
      <c r="B39" s="85" t="s">
        <v>42</v>
      </c>
      <c r="C39" s="35" t="s">
        <v>13</v>
      </c>
      <c r="D39" s="35" t="s">
        <v>3</v>
      </c>
      <c r="E39" s="35" t="s">
        <v>100</v>
      </c>
      <c r="F39" s="203" t="s">
        <v>361</v>
      </c>
      <c r="G39" s="205" t="s">
        <v>40</v>
      </c>
      <c r="H39" s="61"/>
      <c r="I39" s="61"/>
      <c r="J39" s="61"/>
      <c r="K39" s="187">
        <v>211900</v>
      </c>
      <c r="L39" s="61"/>
      <c r="M39" s="61"/>
      <c r="N39" s="61">
        <f t="shared" si="54"/>
        <v>211900</v>
      </c>
      <c r="O39" s="61">
        <f t="shared" si="55"/>
        <v>0</v>
      </c>
      <c r="P39" s="61">
        <f t="shared" si="56"/>
        <v>0</v>
      </c>
      <c r="Q39" s="187"/>
      <c r="R39" s="61"/>
      <c r="S39" s="61"/>
      <c r="T39" s="61">
        <f t="shared" si="5"/>
        <v>211900</v>
      </c>
      <c r="U39" s="61">
        <f t="shared" si="6"/>
        <v>0</v>
      </c>
      <c r="V39" s="61">
        <f t="shared" si="7"/>
        <v>0</v>
      </c>
      <c r="W39" s="187"/>
      <c r="X39" s="61"/>
      <c r="Y39" s="61"/>
      <c r="Z39" s="61">
        <f t="shared" si="8"/>
        <v>211900</v>
      </c>
      <c r="AA39" s="61">
        <f t="shared" si="9"/>
        <v>0</v>
      </c>
      <c r="AB39" s="61">
        <f t="shared" si="10"/>
        <v>0</v>
      </c>
      <c r="AC39" s="187"/>
      <c r="AD39" s="61"/>
      <c r="AE39" s="61"/>
      <c r="AF39" s="61">
        <f t="shared" si="11"/>
        <v>211900</v>
      </c>
      <c r="AG39" s="61">
        <f t="shared" si="12"/>
        <v>0</v>
      </c>
      <c r="AH39" s="61">
        <f t="shared" si="13"/>
        <v>0</v>
      </c>
      <c r="AI39" s="187"/>
      <c r="AJ39" s="61"/>
      <c r="AK39" s="61"/>
      <c r="AL39" s="61">
        <f t="shared" si="14"/>
        <v>211900</v>
      </c>
      <c r="AM39" s="61">
        <f t="shared" si="15"/>
        <v>0</v>
      </c>
      <c r="AN39" s="61">
        <f t="shared" si="16"/>
        <v>0</v>
      </c>
    </row>
    <row r="40" spans="1:40">
      <c r="A40" s="184" t="s">
        <v>24</v>
      </c>
      <c r="B40" s="81" t="s">
        <v>90</v>
      </c>
      <c r="C40" s="6" t="s">
        <v>13</v>
      </c>
      <c r="D40" s="6" t="s">
        <v>10</v>
      </c>
      <c r="E40" s="6" t="s">
        <v>100</v>
      </c>
      <c r="F40" s="6" t="s">
        <v>101</v>
      </c>
      <c r="G40" s="17"/>
      <c r="H40" s="58">
        <f t="shared" ref="H40:J40" si="61">H44+H47+H50+H62+H86+H56+H89+H65+H53+H98+H92+H80</f>
        <v>326282739.43000001</v>
      </c>
      <c r="I40" s="58">
        <f t="shared" si="61"/>
        <v>329314719.88999999</v>
      </c>
      <c r="J40" s="58">
        <f t="shared" si="61"/>
        <v>329745755.50999999</v>
      </c>
      <c r="K40" s="58">
        <f>K44+K47+K50+K62+K86+K56+K89+K65+K53+K98+K92+K80+K74+K77</f>
        <v>9222900.9100000001</v>
      </c>
      <c r="L40" s="58">
        <f t="shared" ref="L40:M40" si="62">L44+L47+L50+L62+L86+L56+L89+L65+L53+L98+L92+L80+L74+L77</f>
        <v>1891240.95</v>
      </c>
      <c r="M40" s="58">
        <f t="shared" si="62"/>
        <v>81601352.989999995</v>
      </c>
      <c r="N40" s="58">
        <f t="shared" si="2"/>
        <v>335505640.34000003</v>
      </c>
      <c r="O40" s="58">
        <f t="shared" si="3"/>
        <v>331205960.83999997</v>
      </c>
      <c r="P40" s="58">
        <f t="shared" si="4"/>
        <v>411347108.5</v>
      </c>
      <c r="Q40" s="58">
        <f>Q44+Q47+Q50+Q62+Q86+Q56+Q89+Q65+Q53+Q98+Q92+Q80+Q74+Q77+Q41+Q59+Q83+Q95</f>
        <v>1617069</v>
      </c>
      <c r="R40" s="58">
        <f t="shared" ref="R40:S40" si="63">R44+R47+R50+R62+R86+R56+R89+R65+R53+R98+R92+R80+R74+R77+R41+R59+R83+R95</f>
        <v>847976</v>
      </c>
      <c r="S40" s="58">
        <f t="shared" si="63"/>
        <v>648872</v>
      </c>
      <c r="T40" s="58">
        <f t="shared" si="5"/>
        <v>337122709.34000003</v>
      </c>
      <c r="U40" s="58">
        <f t="shared" si="6"/>
        <v>332053936.83999997</v>
      </c>
      <c r="V40" s="58">
        <f t="shared" si="7"/>
        <v>411995980.5</v>
      </c>
      <c r="W40" s="58">
        <f>W44+W47+W50+W62+W86+W56+W89+W65+W53+W98+W92+W80+W74+W77+W41+W59+W83+W95+W71+W104</f>
        <v>145566.64999999991</v>
      </c>
      <c r="X40" s="58">
        <f>X44+X47+X50+X62+X86+X56+X89+X65+X53+X98+X92+X80+X74+X77+X41+X59+X83+X95+X71+X104</f>
        <v>448519.8</v>
      </c>
      <c r="Y40" s="58">
        <f>Y44+Y47+Y50+Y62+Y86+Y56+Y89+Y65+Y53+Y98+Y92+Y80+Y74+Y77+Y41+Y59+Y83+Y95+Y71+Y104</f>
        <v>688423.69</v>
      </c>
      <c r="Z40" s="58">
        <f t="shared" si="8"/>
        <v>337268275.99000001</v>
      </c>
      <c r="AA40" s="58">
        <f t="shared" si="9"/>
        <v>332502456.63999999</v>
      </c>
      <c r="AB40" s="58">
        <f t="shared" si="10"/>
        <v>412684404.19</v>
      </c>
      <c r="AC40" s="58">
        <f>AC44+AC47+AC50+AC62+AC86+AC56+AC89+AC65+AC53+AC98+AC92+AC80+AC74+AC77+AC41+AC59+AC83+AC95+AC71+AC104+AC68</f>
        <v>9373757.209999999</v>
      </c>
      <c r="AD40" s="58">
        <f>AD44+AD47+AD50+AD62+AD86+AD56+AD89+AD65+AD53+AD98+AD92+AD80+AD74+AD77+AD41+AD59+AD83+AD95+AD71+AD104+AD68</f>
        <v>-398208</v>
      </c>
      <c r="AE40" s="58">
        <f>AE44+AE47+AE50+AE62+AE86+AE56+AE89+AE65+AE53+AE98+AE92+AE80+AE74+AE77+AE41+AE59+AE83+AE95+AE71+AE104+AE68</f>
        <v>-199104</v>
      </c>
      <c r="AF40" s="58">
        <f t="shared" si="11"/>
        <v>346642033.19999999</v>
      </c>
      <c r="AG40" s="58">
        <f t="shared" si="12"/>
        <v>332104248.63999999</v>
      </c>
      <c r="AH40" s="58">
        <f t="shared" si="13"/>
        <v>412485300.19</v>
      </c>
      <c r="AI40" s="58">
        <f>AI44+AI47+AI50+AI62+AI86+AI56+AI89+AI65+AI53+AI98+AI92+AI80+AI74+AI77+AI41+AI59+AI83+AI95+AI71+AI104+AI68+AI101</f>
        <v>10414383.59</v>
      </c>
      <c r="AJ40" s="58">
        <f>AJ44+AJ47+AJ50+AJ62+AJ86+AJ56+AJ89+AJ65+AJ53+AJ98+AJ92+AJ80+AJ74+AJ77+AJ41+AJ59+AJ83+AJ95+AJ71+AJ104+AJ68</f>
        <v>-1762551.93</v>
      </c>
      <c r="AK40" s="58">
        <f>AK44+AK47+AK50+AK62+AK86+AK56+AK89+AK65+AK53+AK98+AK92+AK80+AK74+AK77+AK41+AK59+AK83+AK95+AK71+AK104+AK68</f>
        <v>-1824458.83</v>
      </c>
      <c r="AL40" s="58">
        <f>AF40+AI40</f>
        <v>357056416.78999996</v>
      </c>
      <c r="AM40" s="58">
        <f t="shared" si="15"/>
        <v>330341696.70999998</v>
      </c>
      <c r="AN40" s="58">
        <f t="shared" si="16"/>
        <v>410660841.36000001</v>
      </c>
    </row>
    <row r="41" spans="1:40">
      <c r="A41" s="211"/>
      <c r="B41" s="82" t="s">
        <v>253</v>
      </c>
      <c r="C41" s="35" t="s">
        <v>13</v>
      </c>
      <c r="D41" s="35" t="s">
        <v>10</v>
      </c>
      <c r="E41" s="35" t="s">
        <v>100</v>
      </c>
      <c r="F41" s="35" t="s">
        <v>126</v>
      </c>
      <c r="G41" s="36"/>
      <c r="H41" s="64"/>
      <c r="I41" s="64"/>
      <c r="J41" s="64"/>
      <c r="K41" s="64"/>
      <c r="L41" s="64"/>
      <c r="M41" s="64"/>
      <c r="N41" s="64"/>
      <c r="O41" s="64"/>
      <c r="P41" s="64"/>
      <c r="Q41" s="64">
        <f>Q42</f>
        <v>270000</v>
      </c>
      <c r="R41" s="64">
        <f t="shared" ref="R41:S41" si="64">R42</f>
        <v>0</v>
      </c>
      <c r="S41" s="64">
        <f t="shared" si="64"/>
        <v>0</v>
      </c>
      <c r="T41" s="57">
        <f t="shared" ref="T41:T43" si="65">N41+Q41</f>
        <v>270000</v>
      </c>
      <c r="U41" s="57">
        <f t="shared" ref="U41:U43" si="66">O41+R41</f>
        <v>0</v>
      </c>
      <c r="V41" s="57">
        <f t="shared" ref="V41:V43" si="67">P41+S41</f>
        <v>0</v>
      </c>
      <c r="W41" s="64">
        <f>W42</f>
        <v>0</v>
      </c>
      <c r="X41" s="64">
        <f t="shared" ref="X41:Y41" si="68">X42</f>
        <v>0</v>
      </c>
      <c r="Y41" s="64">
        <f t="shared" si="68"/>
        <v>0</v>
      </c>
      <c r="Z41" s="57">
        <f t="shared" si="8"/>
        <v>270000</v>
      </c>
      <c r="AA41" s="57">
        <f t="shared" si="9"/>
        <v>0</v>
      </c>
      <c r="AB41" s="57">
        <f t="shared" si="10"/>
        <v>0</v>
      </c>
      <c r="AC41" s="64">
        <f>AC42</f>
        <v>-24</v>
      </c>
      <c r="AD41" s="64">
        <f t="shared" ref="AD41:AE41" si="69">AD42</f>
        <v>0</v>
      </c>
      <c r="AE41" s="64">
        <f t="shared" si="69"/>
        <v>0</v>
      </c>
      <c r="AF41" s="57">
        <f t="shared" si="11"/>
        <v>269976</v>
      </c>
      <c r="AG41" s="57">
        <f t="shared" si="12"/>
        <v>0</v>
      </c>
      <c r="AH41" s="57">
        <f t="shared" si="13"/>
        <v>0</v>
      </c>
      <c r="AI41" s="64">
        <f>AI42</f>
        <v>0</v>
      </c>
      <c r="AJ41" s="64">
        <f t="shared" ref="AJ41:AK41" si="70">AJ42</f>
        <v>0</v>
      </c>
      <c r="AK41" s="64">
        <f t="shared" si="70"/>
        <v>0</v>
      </c>
      <c r="AL41" s="57">
        <f t="shared" si="14"/>
        <v>269976</v>
      </c>
      <c r="AM41" s="57">
        <f t="shared" si="15"/>
        <v>0</v>
      </c>
      <c r="AN41" s="57">
        <f t="shared" si="16"/>
        <v>0</v>
      </c>
    </row>
    <row r="42" spans="1:40" ht="25.5">
      <c r="A42" s="211"/>
      <c r="B42" s="82" t="s">
        <v>41</v>
      </c>
      <c r="C42" s="35" t="s">
        <v>13</v>
      </c>
      <c r="D42" s="35" t="s">
        <v>10</v>
      </c>
      <c r="E42" s="35" t="s">
        <v>100</v>
      </c>
      <c r="F42" s="35" t="s">
        <v>126</v>
      </c>
      <c r="G42" s="36" t="s">
        <v>39</v>
      </c>
      <c r="H42" s="64"/>
      <c r="I42" s="64"/>
      <c r="J42" s="64"/>
      <c r="K42" s="64"/>
      <c r="L42" s="64"/>
      <c r="M42" s="64"/>
      <c r="N42" s="64"/>
      <c r="O42" s="64"/>
      <c r="P42" s="64"/>
      <c r="Q42" s="64">
        <f>Q43</f>
        <v>270000</v>
      </c>
      <c r="R42" s="64"/>
      <c r="S42" s="64"/>
      <c r="T42" s="57">
        <f t="shared" si="65"/>
        <v>270000</v>
      </c>
      <c r="U42" s="57">
        <f t="shared" si="66"/>
        <v>0</v>
      </c>
      <c r="V42" s="57">
        <f t="shared" si="67"/>
        <v>0</v>
      </c>
      <c r="W42" s="64">
        <f>W43</f>
        <v>0</v>
      </c>
      <c r="X42" s="64"/>
      <c r="Y42" s="64"/>
      <c r="Z42" s="57">
        <f t="shared" si="8"/>
        <v>270000</v>
      </c>
      <c r="AA42" s="57">
        <f t="shared" si="9"/>
        <v>0</v>
      </c>
      <c r="AB42" s="57">
        <f t="shared" si="10"/>
        <v>0</v>
      </c>
      <c r="AC42" s="64">
        <f>AC43</f>
        <v>-24</v>
      </c>
      <c r="AD42" s="64"/>
      <c r="AE42" s="64"/>
      <c r="AF42" s="57">
        <f t="shared" si="11"/>
        <v>269976</v>
      </c>
      <c r="AG42" s="57">
        <f t="shared" si="12"/>
        <v>0</v>
      </c>
      <c r="AH42" s="57">
        <f t="shared" si="13"/>
        <v>0</v>
      </c>
      <c r="AI42" s="64">
        <f>AI43</f>
        <v>0</v>
      </c>
      <c r="AJ42" s="64"/>
      <c r="AK42" s="64"/>
      <c r="AL42" s="57">
        <f t="shared" si="14"/>
        <v>269976</v>
      </c>
      <c r="AM42" s="57">
        <f t="shared" si="15"/>
        <v>0</v>
      </c>
      <c r="AN42" s="57">
        <f t="shared" si="16"/>
        <v>0</v>
      </c>
    </row>
    <row r="43" spans="1:40">
      <c r="A43" s="211"/>
      <c r="B43" s="82" t="s">
        <v>42</v>
      </c>
      <c r="C43" s="35" t="s">
        <v>13</v>
      </c>
      <c r="D43" s="35" t="s">
        <v>10</v>
      </c>
      <c r="E43" s="35" t="s">
        <v>100</v>
      </c>
      <c r="F43" s="35" t="s">
        <v>126</v>
      </c>
      <c r="G43" s="36" t="s">
        <v>40</v>
      </c>
      <c r="H43" s="64"/>
      <c r="I43" s="64"/>
      <c r="J43" s="64"/>
      <c r="K43" s="64"/>
      <c r="L43" s="64"/>
      <c r="M43" s="64"/>
      <c r="N43" s="64"/>
      <c r="O43" s="64"/>
      <c r="P43" s="64"/>
      <c r="Q43" s="64">
        <v>270000</v>
      </c>
      <c r="R43" s="64"/>
      <c r="S43" s="64"/>
      <c r="T43" s="57">
        <f t="shared" si="65"/>
        <v>270000</v>
      </c>
      <c r="U43" s="57">
        <f t="shared" si="66"/>
        <v>0</v>
      </c>
      <c r="V43" s="57">
        <f t="shared" si="67"/>
        <v>0</v>
      </c>
      <c r="W43" s="64"/>
      <c r="X43" s="64"/>
      <c r="Y43" s="64"/>
      <c r="Z43" s="57">
        <f t="shared" si="8"/>
        <v>270000</v>
      </c>
      <c r="AA43" s="57">
        <f t="shared" si="9"/>
        <v>0</v>
      </c>
      <c r="AB43" s="57">
        <f t="shared" si="10"/>
        <v>0</v>
      </c>
      <c r="AC43" s="64">
        <v>-24</v>
      </c>
      <c r="AD43" s="64"/>
      <c r="AE43" s="64"/>
      <c r="AF43" s="57">
        <f t="shared" si="11"/>
        <v>269976</v>
      </c>
      <c r="AG43" s="57">
        <f t="shared" si="12"/>
        <v>0</v>
      </c>
      <c r="AH43" s="57">
        <f t="shared" si="13"/>
        <v>0</v>
      </c>
      <c r="AI43" s="64"/>
      <c r="AJ43" s="64"/>
      <c r="AK43" s="64"/>
      <c r="AL43" s="57">
        <f t="shared" si="14"/>
        <v>269976</v>
      </c>
      <c r="AM43" s="57">
        <f t="shared" si="15"/>
        <v>0</v>
      </c>
      <c r="AN43" s="57">
        <f t="shared" si="16"/>
        <v>0</v>
      </c>
    </row>
    <row r="44" spans="1:40" ht="25.5">
      <c r="A44" s="281"/>
      <c r="B44" s="82" t="s">
        <v>89</v>
      </c>
      <c r="C44" s="5" t="s">
        <v>13</v>
      </c>
      <c r="D44" s="5" t="s">
        <v>10</v>
      </c>
      <c r="E44" s="5" t="s">
        <v>100</v>
      </c>
      <c r="F44" s="5" t="s">
        <v>104</v>
      </c>
      <c r="G44" s="17"/>
      <c r="H44" s="57">
        <f>H45</f>
        <v>122431815</v>
      </c>
      <c r="I44" s="57">
        <f t="shared" ref="I44:M45" si="71">I45</f>
        <v>123702055.08</v>
      </c>
      <c r="J44" s="57">
        <f t="shared" si="71"/>
        <v>124301327.65000001</v>
      </c>
      <c r="K44" s="57">
        <f t="shared" si="71"/>
        <v>0</v>
      </c>
      <c r="L44" s="57">
        <f t="shared" si="71"/>
        <v>0</v>
      </c>
      <c r="M44" s="57">
        <f t="shared" si="71"/>
        <v>0</v>
      </c>
      <c r="N44" s="57">
        <f t="shared" si="2"/>
        <v>122431815</v>
      </c>
      <c r="O44" s="57">
        <f t="shared" si="3"/>
        <v>123702055.08</v>
      </c>
      <c r="P44" s="57">
        <f t="shared" si="4"/>
        <v>124301327.65000001</v>
      </c>
      <c r="Q44" s="57">
        <f t="shared" ref="Q44:S45" si="72">Q45</f>
        <v>0</v>
      </c>
      <c r="R44" s="57">
        <f t="shared" si="72"/>
        <v>0</v>
      </c>
      <c r="S44" s="57">
        <f t="shared" si="72"/>
        <v>-199104</v>
      </c>
      <c r="T44" s="57">
        <f t="shared" si="5"/>
        <v>122431815</v>
      </c>
      <c r="U44" s="57">
        <f t="shared" si="6"/>
        <v>123702055.08</v>
      </c>
      <c r="V44" s="57">
        <f t="shared" si="7"/>
        <v>124102223.65000001</v>
      </c>
      <c r="W44" s="57">
        <f t="shared" ref="W44:Y45" si="73">W45</f>
        <v>-140000</v>
      </c>
      <c r="X44" s="57">
        <f t="shared" si="73"/>
        <v>0</v>
      </c>
      <c r="Y44" s="57">
        <f t="shared" si="73"/>
        <v>0</v>
      </c>
      <c r="Z44" s="57">
        <f t="shared" si="8"/>
        <v>122291815</v>
      </c>
      <c r="AA44" s="57">
        <f t="shared" si="9"/>
        <v>123702055.08</v>
      </c>
      <c r="AB44" s="57">
        <f t="shared" si="10"/>
        <v>124102223.65000001</v>
      </c>
      <c r="AC44" s="57">
        <f t="shared" ref="AC44:AE45" si="74">AC45</f>
        <v>-533259.07000000007</v>
      </c>
      <c r="AD44" s="57">
        <f t="shared" si="74"/>
        <v>0</v>
      </c>
      <c r="AE44" s="57">
        <f t="shared" si="74"/>
        <v>199104</v>
      </c>
      <c r="AF44" s="57">
        <f t="shared" si="11"/>
        <v>121758555.93000001</v>
      </c>
      <c r="AG44" s="57">
        <f t="shared" si="12"/>
        <v>123702055.08</v>
      </c>
      <c r="AH44" s="57">
        <f t="shared" si="13"/>
        <v>124301327.65000001</v>
      </c>
      <c r="AI44" s="57">
        <f t="shared" ref="AI44:AK45" si="75">AI45</f>
        <v>12784.01999999999</v>
      </c>
      <c r="AJ44" s="57">
        <f t="shared" si="75"/>
        <v>0</v>
      </c>
      <c r="AK44" s="57">
        <f t="shared" si="75"/>
        <v>0</v>
      </c>
      <c r="AL44" s="57">
        <f t="shared" si="14"/>
        <v>121771339.95</v>
      </c>
      <c r="AM44" s="57">
        <f t="shared" si="15"/>
        <v>123702055.08</v>
      </c>
      <c r="AN44" s="57">
        <f t="shared" si="16"/>
        <v>124301327.65000001</v>
      </c>
    </row>
    <row r="45" spans="1:40" ht="25.5">
      <c r="A45" s="282"/>
      <c r="B45" s="74" t="s">
        <v>41</v>
      </c>
      <c r="C45" s="5" t="s">
        <v>13</v>
      </c>
      <c r="D45" s="5" t="s">
        <v>10</v>
      </c>
      <c r="E45" s="5" t="s">
        <v>100</v>
      </c>
      <c r="F45" s="5" t="s">
        <v>104</v>
      </c>
      <c r="G45" s="17" t="s">
        <v>39</v>
      </c>
      <c r="H45" s="57">
        <f>H46</f>
        <v>122431815</v>
      </c>
      <c r="I45" s="57">
        <f t="shared" si="71"/>
        <v>123702055.08</v>
      </c>
      <c r="J45" s="57">
        <f t="shared" si="71"/>
        <v>124301327.65000001</v>
      </c>
      <c r="K45" s="57">
        <f t="shared" si="71"/>
        <v>0</v>
      </c>
      <c r="L45" s="57">
        <f t="shared" si="71"/>
        <v>0</v>
      </c>
      <c r="M45" s="57">
        <f t="shared" si="71"/>
        <v>0</v>
      </c>
      <c r="N45" s="57">
        <f t="shared" si="2"/>
        <v>122431815</v>
      </c>
      <c r="O45" s="57">
        <f t="shared" si="3"/>
        <v>123702055.08</v>
      </c>
      <c r="P45" s="57">
        <f t="shared" si="4"/>
        <v>124301327.65000001</v>
      </c>
      <c r="Q45" s="57">
        <f t="shared" si="72"/>
        <v>0</v>
      </c>
      <c r="R45" s="57">
        <f t="shared" si="72"/>
        <v>0</v>
      </c>
      <c r="S45" s="57">
        <f t="shared" si="72"/>
        <v>-199104</v>
      </c>
      <c r="T45" s="57">
        <f t="shared" si="5"/>
        <v>122431815</v>
      </c>
      <c r="U45" s="57">
        <f t="shared" si="6"/>
        <v>123702055.08</v>
      </c>
      <c r="V45" s="57">
        <f t="shared" si="7"/>
        <v>124102223.65000001</v>
      </c>
      <c r="W45" s="57">
        <f t="shared" si="73"/>
        <v>-140000</v>
      </c>
      <c r="X45" s="57">
        <f t="shared" si="73"/>
        <v>0</v>
      </c>
      <c r="Y45" s="57">
        <f t="shared" si="73"/>
        <v>0</v>
      </c>
      <c r="Z45" s="57">
        <f t="shared" si="8"/>
        <v>122291815</v>
      </c>
      <c r="AA45" s="57">
        <f t="shared" si="9"/>
        <v>123702055.08</v>
      </c>
      <c r="AB45" s="57">
        <f t="shared" si="10"/>
        <v>124102223.65000001</v>
      </c>
      <c r="AC45" s="57">
        <f t="shared" si="74"/>
        <v>-533259.07000000007</v>
      </c>
      <c r="AD45" s="57">
        <f t="shared" si="74"/>
        <v>0</v>
      </c>
      <c r="AE45" s="57">
        <f t="shared" si="74"/>
        <v>199104</v>
      </c>
      <c r="AF45" s="57">
        <f t="shared" si="11"/>
        <v>121758555.93000001</v>
      </c>
      <c r="AG45" s="57">
        <f t="shared" si="12"/>
        <v>123702055.08</v>
      </c>
      <c r="AH45" s="57">
        <f t="shared" si="13"/>
        <v>124301327.65000001</v>
      </c>
      <c r="AI45" s="57">
        <f t="shared" si="75"/>
        <v>12784.01999999999</v>
      </c>
      <c r="AJ45" s="57">
        <f t="shared" si="75"/>
        <v>0</v>
      </c>
      <c r="AK45" s="57">
        <f t="shared" si="75"/>
        <v>0</v>
      </c>
      <c r="AL45" s="57">
        <f t="shared" si="14"/>
        <v>121771339.95</v>
      </c>
      <c r="AM45" s="57">
        <f t="shared" si="15"/>
        <v>123702055.08</v>
      </c>
      <c r="AN45" s="57">
        <f t="shared" si="16"/>
        <v>124301327.65000001</v>
      </c>
    </row>
    <row r="46" spans="1:40">
      <c r="A46" s="282"/>
      <c r="B46" s="85" t="s">
        <v>42</v>
      </c>
      <c r="C46" s="5" t="s">
        <v>13</v>
      </c>
      <c r="D46" s="5" t="s">
        <v>10</v>
      </c>
      <c r="E46" s="5" t="s">
        <v>100</v>
      </c>
      <c r="F46" s="5" t="s">
        <v>104</v>
      </c>
      <c r="G46" s="17" t="s">
        <v>40</v>
      </c>
      <c r="H46" s="61">
        <f>120131815+2300000</f>
        <v>122431815</v>
      </c>
      <c r="I46" s="61">
        <f>122702055.08+1000000</f>
        <v>123702055.08</v>
      </c>
      <c r="J46" s="61">
        <f>123301327.65+1000000</f>
        <v>124301327.65000001</v>
      </c>
      <c r="K46" s="61"/>
      <c r="L46" s="61"/>
      <c r="M46" s="61"/>
      <c r="N46" s="61">
        <f t="shared" si="2"/>
        <v>122431815</v>
      </c>
      <c r="O46" s="61">
        <f t="shared" si="3"/>
        <v>123702055.08</v>
      </c>
      <c r="P46" s="61">
        <f t="shared" si="4"/>
        <v>124301327.65000001</v>
      </c>
      <c r="Q46" s="61"/>
      <c r="R46" s="61"/>
      <c r="S46" s="61">
        <v>-199104</v>
      </c>
      <c r="T46" s="61">
        <f t="shared" si="5"/>
        <v>122431815</v>
      </c>
      <c r="U46" s="61">
        <f t="shared" si="6"/>
        <v>123702055.08</v>
      </c>
      <c r="V46" s="61">
        <f t="shared" si="7"/>
        <v>124102223.65000001</v>
      </c>
      <c r="W46" s="61">
        <v>-140000</v>
      </c>
      <c r="X46" s="61"/>
      <c r="Y46" s="61"/>
      <c r="Z46" s="61">
        <f t="shared" si="8"/>
        <v>122291815</v>
      </c>
      <c r="AA46" s="61">
        <f t="shared" si="9"/>
        <v>123702055.08</v>
      </c>
      <c r="AB46" s="61">
        <f t="shared" si="10"/>
        <v>124102223.65000001</v>
      </c>
      <c r="AC46" s="61">
        <v>-533259.07000000007</v>
      </c>
      <c r="AD46" s="61"/>
      <c r="AE46" s="61">
        <v>199104</v>
      </c>
      <c r="AF46" s="61">
        <f t="shared" si="11"/>
        <v>121758555.93000001</v>
      </c>
      <c r="AG46" s="61">
        <f t="shared" si="12"/>
        <v>123702055.08</v>
      </c>
      <c r="AH46" s="61">
        <f t="shared" si="13"/>
        <v>124301327.65000001</v>
      </c>
      <c r="AI46" s="61">
        <f>-2042.98-23314.2-19043.7-166015.1+223200</f>
        <v>12784.01999999999</v>
      </c>
      <c r="AJ46" s="61"/>
      <c r="AK46" s="61"/>
      <c r="AL46" s="61">
        <f t="shared" si="14"/>
        <v>121771339.95</v>
      </c>
      <c r="AM46" s="61">
        <f t="shared" si="15"/>
        <v>123702055.08</v>
      </c>
      <c r="AN46" s="61">
        <f t="shared" si="16"/>
        <v>124301327.65000001</v>
      </c>
    </row>
    <row r="47" spans="1:40" ht="25.5">
      <c r="A47" s="282"/>
      <c r="B47" s="82" t="s">
        <v>213</v>
      </c>
      <c r="C47" s="5" t="s">
        <v>13</v>
      </c>
      <c r="D47" s="5" t="s">
        <v>10</v>
      </c>
      <c r="E47" s="5" t="s">
        <v>100</v>
      </c>
      <c r="F47" s="54" t="s">
        <v>163</v>
      </c>
      <c r="G47" s="55"/>
      <c r="H47" s="61">
        <f>H48</f>
        <v>2950000</v>
      </c>
      <c r="I47" s="61">
        <f t="shared" ref="I47:M48" si="76">I48</f>
        <v>1000000</v>
      </c>
      <c r="J47" s="61">
        <f t="shared" si="76"/>
        <v>0</v>
      </c>
      <c r="K47" s="61">
        <f t="shared" si="76"/>
        <v>3000050.16</v>
      </c>
      <c r="L47" s="61">
        <f t="shared" si="76"/>
        <v>585.05999999999995</v>
      </c>
      <c r="M47" s="61">
        <f t="shared" si="76"/>
        <v>1021.88</v>
      </c>
      <c r="N47" s="61">
        <f t="shared" si="2"/>
        <v>5950050.1600000001</v>
      </c>
      <c r="O47" s="61">
        <f t="shared" si="3"/>
        <v>1000585.06</v>
      </c>
      <c r="P47" s="61">
        <f t="shared" si="4"/>
        <v>1021.88</v>
      </c>
      <c r="Q47" s="61">
        <f t="shared" ref="Q47:S48" si="77">Q48</f>
        <v>-110000</v>
      </c>
      <c r="R47" s="61">
        <f t="shared" si="77"/>
        <v>0</v>
      </c>
      <c r="S47" s="61">
        <f t="shared" si="77"/>
        <v>0</v>
      </c>
      <c r="T47" s="61">
        <f t="shared" si="5"/>
        <v>5840050.1600000001</v>
      </c>
      <c r="U47" s="61">
        <f t="shared" si="6"/>
        <v>1000585.06</v>
      </c>
      <c r="V47" s="61">
        <f t="shared" si="7"/>
        <v>1021.88</v>
      </c>
      <c r="W47" s="61">
        <f t="shared" ref="W47:Y48" si="78">W48</f>
        <v>-2300000</v>
      </c>
      <c r="X47" s="61">
        <f t="shared" si="78"/>
        <v>0</v>
      </c>
      <c r="Y47" s="61">
        <f t="shared" si="78"/>
        <v>0</v>
      </c>
      <c r="Z47" s="61">
        <f t="shared" si="8"/>
        <v>3540050.16</v>
      </c>
      <c r="AA47" s="61">
        <f t="shared" si="9"/>
        <v>1000585.06</v>
      </c>
      <c r="AB47" s="61">
        <f t="shared" si="10"/>
        <v>1021.88</v>
      </c>
      <c r="AC47" s="61">
        <f t="shared" ref="AC47:AE48" si="79">AC48</f>
        <v>-168151.08000000002</v>
      </c>
      <c r="AD47" s="61">
        <f t="shared" si="79"/>
        <v>0</v>
      </c>
      <c r="AE47" s="61">
        <f t="shared" si="79"/>
        <v>0</v>
      </c>
      <c r="AF47" s="61">
        <f t="shared" si="11"/>
        <v>3371899.08</v>
      </c>
      <c r="AG47" s="61">
        <f t="shared" si="12"/>
        <v>1000585.06</v>
      </c>
      <c r="AH47" s="61">
        <f t="shared" si="13"/>
        <v>1021.88</v>
      </c>
      <c r="AI47" s="61">
        <f t="shared" ref="AI47:AK48" si="80">AI48</f>
        <v>-389471.05</v>
      </c>
      <c r="AJ47" s="61">
        <f t="shared" si="80"/>
        <v>0</v>
      </c>
      <c r="AK47" s="61">
        <f t="shared" si="80"/>
        <v>0</v>
      </c>
      <c r="AL47" s="61">
        <f t="shared" si="14"/>
        <v>2982428.0300000003</v>
      </c>
      <c r="AM47" s="61">
        <f t="shared" si="15"/>
        <v>1000585.06</v>
      </c>
      <c r="AN47" s="61">
        <f t="shared" si="16"/>
        <v>1021.88</v>
      </c>
    </row>
    <row r="48" spans="1:40" ht="25.5">
      <c r="A48" s="282"/>
      <c r="B48" s="74" t="s">
        <v>41</v>
      </c>
      <c r="C48" s="5" t="s">
        <v>13</v>
      </c>
      <c r="D48" s="5" t="s">
        <v>10</v>
      </c>
      <c r="E48" s="5" t="s">
        <v>100</v>
      </c>
      <c r="F48" s="54" t="s">
        <v>163</v>
      </c>
      <c r="G48" s="55" t="s">
        <v>39</v>
      </c>
      <c r="H48" s="61">
        <f>H49</f>
        <v>2950000</v>
      </c>
      <c r="I48" s="61">
        <f t="shared" si="76"/>
        <v>1000000</v>
      </c>
      <c r="J48" s="61">
        <f t="shared" si="76"/>
        <v>0</v>
      </c>
      <c r="K48" s="61">
        <f t="shared" si="76"/>
        <v>3000050.16</v>
      </c>
      <c r="L48" s="61">
        <f t="shared" si="76"/>
        <v>585.05999999999995</v>
      </c>
      <c r="M48" s="61">
        <f t="shared" si="76"/>
        <v>1021.88</v>
      </c>
      <c r="N48" s="61">
        <f t="shared" si="2"/>
        <v>5950050.1600000001</v>
      </c>
      <c r="O48" s="61">
        <f t="shared" si="3"/>
        <v>1000585.06</v>
      </c>
      <c r="P48" s="61">
        <f t="shared" si="4"/>
        <v>1021.88</v>
      </c>
      <c r="Q48" s="61">
        <f t="shared" si="77"/>
        <v>-110000</v>
      </c>
      <c r="R48" s="61">
        <f t="shared" si="77"/>
        <v>0</v>
      </c>
      <c r="S48" s="61">
        <f t="shared" si="77"/>
        <v>0</v>
      </c>
      <c r="T48" s="61">
        <f t="shared" si="5"/>
        <v>5840050.1600000001</v>
      </c>
      <c r="U48" s="61">
        <f t="shared" si="6"/>
        <v>1000585.06</v>
      </c>
      <c r="V48" s="61">
        <f t="shared" si="7"/>
        <v>1021.88</v>
      </c>
      <c r="W48" s="61">
        <f t="shared" si="78"/>
        <v>-2300000</v>
      </c>
      <c r="X48" s="61">
        <f t="shared" si="78"/>
        <v>0</v>
      </c>
      <c r="Y48" s="61">
        <f t="shared" si="78"/>
        <v>0</v>
      </c>
      <c r="Z48" s="61">
        <f t="shared" si="8"/>
        <v>3540050.16</v>
      </c>
      <c r="AA48" s="61">
        <f t="shared" si="9"/>
        <v>1000585.06</v>
      </c>
      <c r="AB48" s="61">
        <f t="shared" si="10"/>
        <v>1021.88</v>
      </c>
      <c r="AC48" s="61">
        <f t="shared" si="79"/>
        <v>-168151.08000000002</v>
      </c>
      <c r="AD48" s="61">
        <f t="shared" si="79"/>
        <v>0</v>
      </c>
      <c r="AE48" s="61">
        <f t="shared" si="79"/>
        <v>0</v>
      </c>
      <c r="AF48" s="61">
        <f t="shared" si="11"/>
        <v>3371899.08</v>
      </c>
      <c r="AG48" s="61">
        <f t="shared" si="12"/>
        <v>1000585.06</v>
      </c>
      <c r="AH48" s="61">
        <f t="shared" si="13"/>
        <v>1021.88</v>
      </c>
      <c r="AI48" s="61">
        <f t="shared" si="80"/>
        <v>-389471.05</v>
      </c>
      <c r="AJ48" s="61">
        <f t="shared" si="80"/>
        <v>0</v>
      </c>
      <c r="AK48" s="61">
        <f t="shared" si="80"/>
        <v>0</v>
      </c>
      <c r="AL48" s="61">
        <f t="shared" si="14"/>
        <v>2982428.0300000003</v>
      </c>
      <c r="AM48" s="61">
        <f t="shared" si="15"/>
        <v>1000585.06</v>
      </c>
      <c r="AN48" s="61">
        <f t="shared" si="16"/>
        <v>1021.88</v>
      </c>
    </row>
    <row r="49" spans="1:40">
      <c r="A49" s="282"/>
      <c r="B49" s="85" t="s">
        <v>42</v>
      </c>
      <c r="C49" s="5" t="s">
        <v>13</v>
      </c>
      <c r="D49" s="5" t="s">
        <v>10</v>
      </c>
      <c r="E49" s="5" t="s">
        <v>100</v>
      </c>
      <c r="F49" s="54" t="s">
        <v>163</v>
      </c>
      <c r="G49" s="55" t="s">
        <v>40</v>
      </c>
      <c r="H49" s="61">
        <v>2950000</v>
      </c>
      <c r="I49" s="61">
        <v>1000000</v>
      </c>
      <c r="J49" s="61"/>
      <c r="K49" s="61">
        <f>3000000+50.16</f>
        <v>3000050.16</v>
      </c>
      <c r="L49" s="61">
        <v>585.05999999999995</v>
      </c>
      <c r="M49" s="61">
        <v>1021.88</v>
      </c>
      <c r="N49" s="61">
        <f t="shared" si="2"/>
        <v>5950050.1600000001</v>
      </c>
      <c r="O49" s="61">
        <f t="shared" si="3"/>
        <v>1000585.06</v>
      </c>
      <c r="P49" s="61">
        <f t="shared" si="4"/>
        <v>1021.88</v>
      </c>
      <c r="Q49" s="61">
        <v>-110000</v>
      </c>
      <c r="R49" s="61"/>
      <c r="S49" s="61"/>
      <c r="T49" s="61">
        <f t="shared" si="5"/>
        <v>5840050.1600000001</v>
      </c>
      <c r="U49" s="61">
        <f t="shared" si="6"/>
        <v>1000585.06</v>
      </c>
      <c r="V49" s="61">
        <f t="shared" si="7"/>
        <v>1021.88</v>
      </c>
      <c r="W49" s="61">
        <v>-2300000</v>
      </c>
      <c r="X49" s="61"/>
      <c r="Y49" s="61"/>
      <c r="Z49" s="61">
        <f t="shared" si="8"/>
        <v>3540050.16</v>
      </c>
      <c r="AA49" s="61">
        <f t="shared" si="9"/>
        <v>1000585.06</v>
      </c>
      <c r="AB49" s="61">
        <f t="shared" si="10"/>
        <v>1021.88</v>
      </c>
      <c r="AC49" s="61">
        <v>-168151.08000000002</v>
      </c>
      <c r="AD49" s="61"/>
      <c r="AE49" s="61"/>
      <c r="AF49" s="61">
        <f t="shared" si="11"/>
        <v>3371899.08</v>
      </c>
      <c r="AG49" s="61">
        <f t="shared" si="12"/>
        <v>1000585.06</v>
      </c>
      <c r="AH49" s="61">
        <f t="shared" si="13"/>
        <v>1021.88</v>
      </c>
      <c r="AI49" s="61">
        <f>-189471.05-170000-30000</f>
        <v>-389471.05</v>
      </c>
      <c r="AJ49" s="61"/>
      <c r="AK49" s="61"/>
      <c r="AL49" s="61">
        <f t="shared" si="14"/>
        <v>2982428.0300000003</v>
      </c>
      <c r="AM49" s="61">
        <f t="shared" si="15"/>
        <v>1000585.06</v>
      </c>
      <c r="AN49" s="61">
        <f t="shared" si="16"/>
        <v>1021.88</v>
      </c>
    </row>
    <row r="50" spans="1:40" ht="38.25">
      <c r="A50" s="282"/>
      <c r="B50" s="82" t="s">
        <v>215</v>
      </c>
      <c r="C50" s="5" t="s">
        <v>13</v>
      </c>
      <c r="D50" s="5" t="s">
        <v>10</v>
      </c>
      <c r="E50" s="5" t="s">
        <v>100</v>
      </c>
      <c r="F50" s="5" t="s">
        <v>105</v>
      </c>
      <c r="G50" s="17"/>
      <c r="H50" s="57">
        <f>H51</f>
        <v>47613</v>
      </c>
      <c r="I50" s="57">
        <f t="shared" ref="I50:M51" si="81">I51</f>
        <v>47613</v>
      </c>
      <c r="J50" s="57">
        <f t="shared" si="81"/>
        <v>47613</v>
      </c>
      <c r="K50" s="57">
        <f t="shared" si="81"/>
        <v>0</v>
      </c>
      <c r="L50" s="57">
        <f t="shared" si="81"/>
        <v>0</v>
      </c>
      <c r="M50" s="57">
        <f t="shared" si="81"/>
        <v>0</v>
      </c>
      <c r="N50" s="57">
        <f t="shared" si="2"/>
        <v>47613</v>
      </c>
      <c r="O50" s="57">
        <f t="shared" si="3"/>
        <v>47613</v>
      </c>
      <c r="P50" s="57">
        <f t="shared" si="4"/>
        <v>47613</v>
      </c>
      <c r="Q50" s="57">
        <f t="shared" ref="Q50:S51" si="82">Q51</f>
        <v>0</v>
      </c>
      <c r="R50" s="57">
        <f t="shared" si="82"/>
        <v>0</v>
      </c>
      <c r="S50" s="57">
        <f t="shared" si="82"/>
        <v>0</v>
      </c>
      <c r="T50" s="57">
        <f t="shared" si="5"/>
        <v>47613</v>
      </c>
      <c r="U50" s="57">
        <f t="shared" si="6"/>
        <v>47613</v>
      </c>
      <c r="V50" s="57">
        <f t="shared" si="7"/>
        <v>47613</v>
      </c>
      <c r="W50" s="57">
        <f t="shared" ref="W50:Y51" si="83">W51</f>
        <v>0</v>
      </c>
      <c r="X50" s="57">
        <f t="shared" si="83"/>
        <v>0</v>
      </c>
      <c r="Y50" s="57">
        <f t="shared" si="83"/>
        <v>0</v>
      </c>
      <c r="Z50" s="57">
        <f t="shared" si="8"/>
        <v>47613</v>
      </c>
      <c r="AA50" s="57">
        <f t="shared" si="9"/>
        <v>47613</v>
      </c>
      <c r="AB50" s="57">
        <f t="shared" si="10"/>
        <v>47613</v>
      </c>
      <c r="AC50" s="57">
        <f t="shared" ref="AC50:AE51" si="84">AC51</f>
        <v>0</v>
      </c>
      <c r="AD50" s="57">
        <f t="shared" si="84"/>
        <v>0</v>
      </c>
      <c r="AE50" s="57">
        <f t="shared" si="84"/>
        <v>0</v>
      </c>
      <c r="AF50" s="57">
        <f t="shared" si="11"/>
        <v>47613</v>
      </c>
      <c r="AG50" s="57">
        <f t="shared" si="12"/>
        <v>47613</v>
      </c>
      <c r="AH50" s="57">
        <f t="shared" si="13"/>
        <v>47613</v>
      </c>
      <c r="AI50" s="57">
        <f t="shared" ref="AI50:AK51" si="85">AI51</f>
        <v>0</v>
      </c>
      <c r="AJ50" s="57">
        <f t="shared" si="85"/>
        <v>0</v>
      </c>
      <c r="AK50" s="57">
        <f t="shared" si="85"/>
        <v>0</v>
      </c>
      <c r="AL50" s="57">
        <f t="shared" si="14"/>
        <v>47613</v>
      </c>
      <c r="AM50" s="57">
        <f t="shared" si="15"/>
        <v>47613</v>
      </c>
      <c r="AN50" s="57">
        <f t="shared" si="16"/>
        <v>47613</v>
      </c>
    </row>
    <row r="51" spans="1:40" ht="25.5">
      <c r="A51" s="282"/>
      <c r="B51" s="74" t="s">
        <v>41</v>
      </c>
      <c r="C51" s="5" t="s">
        <v>13</v>
      </c>
      <c r="D51" s="5" t="s">
        <v>10</v>
      </c>
      <c r="E51" s="5" t="s">
        <v>100</v>
      </c>
      <c r="F51" s="5" t="s">
        <v>105</v>
      </c>
      <c r="G51" s="17" t="s">
        <v>39</v>
      </c>
      <c r="H51" s="57">
        <f>H52</f>
        <v>47613</v>
      </c>
      <c r="I51" s="57">
        <f t="shared" si="81"/>
        <v>47613</v>
      </c>
      <c r="J51" s="57">
        <f t="shared" si="81"/>
        <v>47613</v>
      </c>
      <c r="K51" s="57">
        <f t="shared" si="81"/>
        <v>0</v>
      </c>
      <c r="L51" s="57">
        <f t="shared" si="81"/>
        <v>0</v>
      </c>
      <c r="M51" s="57">
        <f t="shared" si="81"/>
        <v>0</v>
      </c>
      <c r="N51" s="57">
        <f t="shared" si="2"/>
        <v>47613</v>
      </c>
      <c r="O51" s="57">
        <f t="shared" si="3"/>
        <v>47613</v>
      </c>
      <c r="P51" s="57">
        <f t="shared" si="4"/>
        <v>47613</v>
      </c>
      <c r="Q51" s="57">
        <f t="shared" si="82"/>
        <v>0</v>
      </c>
      <c r="R51" s="57">
        <f t="shared" si="82"/>
        <v>0</v>
      </c>
      <c r="S51" s="57">
        <f t="shared" si="82"/>
        <v>0</v>
      </c>
      <c r="T51" s="57">
        <f t="shared" si="5"/>
        <v>47613</v>
      </c>
      <c r="U51" s="57">
        <f t="shared" si="6"/>
        <v>47613</v>
      </c>
      <c r="V51" s="57">
        <f t="shared" si="7"/>
        <v>47613</v>
      </c>
      <c r="W51" s="57">
        <f t="shared" si="83"/>
        <v>0</v>
      </c>
      <c r="X51" s="57">
        <f t="shared" si="83"/>
        <v>0</v>
      </c>
      <c r="Y51" s="57">
        <f t="shared" si="83"/>
        <v>0</v>
      </c>
      <c r="Z51" s="57">
        <f t="shared" si="8"/>
        <v>47613</v>
      </c>
      <c r="AA51" s="57">
        <f t="shared" si="9"/>
        <v>47613</v>
      </c>
      <c r="AB51" s="57">
        <f t="shared" si="10"/>
        <v>47613</v>
      </c>
      <c r="AC51" s="57">
        <f t="shared" si="84"/>
        <v>0</v>
      </c>
      <c r="AD51" s="57">
        <f t="shared" si="84"/>
        <v>0</v>
      </c>
      <c r="AE51" s="57">
        <f t="shared" si="84"/>
        <v>0</v>
      </c>
      <c r="AF51" s="57">
        <f t="shared" si="11"/>
        <v>47613</v>
      </c>
      <c r="AG51" s="57">
        <f t="shared" si="12"/>
        <v>47613</v>
      </c>
      <c r="AH51" s="57">
        <f t="shared" si="13"/>
        <v>47613</v>
      </c>
      <c r="AI51" s="57">
        <f t="shared" si="85"/>
        <v>0</v>
      </c>
      <c r="AJ51" s="57">
        <f t="shared" si="85"/>
        <v>0</v>
      </c>
      <c r="AK51" s="57">
        <f t="shared" si="85"/>
        <v>0</v>
      </c>
      <c r="AL51" s="57">
        <f t="shared" si="14"/>
        <v>47613</v>
      </c>
      <c r="AM51" s="57">
        <f t="shared" si="15"/>
        <v>47613</v>
      </c>
      <c r="AN51" s="57">
        <f t="shared" si="16"/>
        <v>47613</v>
      </c>
    </row>
    <row r="52" spans="1:40">
      <c r="A52" s="282"/>
      <c r="B52" s="85" t="s">
        <v>42</v>
      </c>
      <c r="C52" s="5" t="s">
        <v>13</v>
      </c>
      <c r="D52" s="5" t="s">
        <v>10</v>
      </c>
      <c r="E52" s="5" t="s">
        <v>100</v>
      </c>
      <c r="F52" s="5" t="s">
        <v>105</v>
      </c>
      <c r="G52" s="17" t="s">
        <v>40</v>
      </c>
      <c r="H52" s="61">
        <v>47613</v>
      </c>
      <c r="I52" s="61">
        <v>47613</v>
      </c>
      <c r="J52" s="61">
        <v>47613</v>
      </c>
      <c r="K52" s="61"/>
      <c r="L52" s="61"/>
      <c r="M52" s="61"/>
      <c r="N52" s="61">
        <f t="shared" si="2"/>
        <v>47613</v>
      </c>
      <c r="O52" s="61">
        <f t="shared" si="3"/>
        <v>47613</v>
      </c>
      <c r="P52" s="61">
        <f t="shared" si="4"/>
        <v>47613</v>
      </c>
      <c r="Q52" s="61"/>
      <c r="R52" s="61"/>
      <c r="S52" s="61"/>
      <c r="T52" s="61">
        <f t="shared" si="5"/>
        <v>47613</v>
      </c>
      <c r="U52" s="61">
        <f t="shared" si="6"/>
        <v>47613</v>
      </c>
      <c r="V52" s="61">
        <f t="shared" si="7"/>
        <v>47613</v>
      </c>
      <c r="W52" s="61"/>
      <c r="X52" s="61"/>
      <c r="Y52" s="61"/>
      <c r="Z52" s="61">
        <f t="shared" si="8"/>
        <v>47613</v>
      </c>
      <c r="AA52" s="61">
        <f t="shared" si="9"/>
        <v>47613</v>
      </c>
      <c r="AB52" s="61">
        <f t="shared" si="10"/>
        <v>47613</v>
      </c>
      <c r="AC52" s="61"/>
      <c r="AD52" s="61"/>
      <c r="AE52" s="61"/>
      <c r="AF52" s="61">
        <f t="shared" si="11"/>
        <v>47613</v>
      </c>
      <c r="AG52" s="61">
        <f t="shared" si="12"/>
        <v>47613</v>
      </c>
      <c r="AH52" s="61">
        <f t="shared" si="13"/>
        <v>47613</v>
      </c>
      <c r="AI52" s="61"/>
      <c r="AJ52" s="61"/>
      <c r="AK52" s="61"/>
      <c r="AL52" s="61">
        <f t="shared" si="14"/>
        <v>47613</v>
      </c>
      <c r="AM52" s="61">
        <f t="shared" si="15"/>
        <v>47613</v>
      </c>
      <c r="AN52" s="61">
        <f t="shared" si="16"/>
        <v>47613</v>
      </c>
    </row>
    <row r="53" spans="1:40">
      <c r="A53" s="282"/>
      <c r="B53" s="82" t="s">
        <v>170</v>
      </c>
      <c r="C53" s="35" t="s">
        <v>13</v>
      </c>
      <c r="D53" s="35" t="s">
        <v>10</v>
      </c>
      <c r="E53" s="35" t="s">
        <v>100</v>
      </c>
      <c r="F53" s="35" t="s">
        <v>169</v>
      </c>
      <c r="G53" s="36"/>
      <c r="H53" s="61"/>
      <c r="I53" s="61"/>
      <c r="J53" s="61"/>
      <c r="K53" s="61">
        <f>K54</f>
        <v>111089</v>
      </c>
      <c r="L53" s="61">
        <f t="shared" ref="L53:M54" si="86">L54</f>
        <v>0</v>
      </c>
      <c r="M53" s="61">
        <f t="shared" si="86"/>
        <v>0</v>
      </c>
      <c r="N53" s="61">
        <f t="shared" ref="N53:N55" si="87">H53+K53</f>
        <v>111089</v>
      </c>
      <c r="O53" s="61">
        <f t="shared" ref="O53:O55" si="88">I53+L53</f>
        <v>0</v>
      </c>
      <c r="P53" s="61">
        <f t="shared" ref="P53:P55" si="89">J53+M53</f>
        <v>0</v>
      </c>
      <c r="Q53" s="61">
        <f>Q54</f>
        <v>390000</v>
      </c>
      <c r="R53" s="61">
        <f t="shared" ref="R53:S54" si="90">R54</f>
        <v>0</v>
      </c>
      <c r="S53" s="61">
        <f t="shared" si="90"/>
        <v>0</v>
      </c>
      <c r="T53" s="61">
        <f t="shared" si="5"/>
        <v>501089</v>
      </c>
      <c r="U53" s="61">
        <f t="shared" si="6"/>
        <v>0</v>
      </c>
      <c r="V53" s="61">
        <f t="shared" si="7"/>
        <v>0</v>
      </c>
      <c r="W53" s="61">
        <f>W54</f>
        <v>0</v>
      </c>
      <c r="X53" s="61">
        <f t="shared" ref="X53:Y54" si="91">X54</f>
        <v>0</v>
      </c>
      <c r="Y53" s="61">
        <f t="shared" si="91"/>
        <v>0</v>
      </c>
      <c r="Z53" s="61">
        <f t="shared" si="8"/>
        <v>501089</v>
      </c>
      <c r="AA53" s="61">
        <f t="shared" si="9"/>
        <v>0</v>
      </c>
      <c r="AB53" s="61">
        <f t="shared" si="10"/>
        <v>0</v>
      </c>
      <c r="AC53" s="61">
        <f>AC54</f>
        <v>1582911</v>
      </c>
      <c r="AD53" s="61">
        <f t="shared" ref="AD53:AE54" si="92">AD54</f>
        <v>0</v>
      </c>
      <c r="AE53" s="61">
        <f t="shared" si="92"/>
        <v>0</v>
      </c>
      <c r="AF53" s="61">
        <f t="shared" si="11"/>
        <v>2084000</v>
      </c>
      <c r="AG53" s="61">
        <f t="shared" si="12"/>
        <v>0</v>
      </c>
      <c r="AH53" s="61">
        <f t="shared" si="13"/>
        <v>0</v>
      </c>
      <c r="AI53" s="61">
        <f>AI54</f>
        <v>0</v>
      </c>
      <c r="AJ53" s="61">
        <f t="shared" ref="AJ53:AK54" si="93">AJ54</f>
        <v>0</v>
      </c>
      <c r="AK53" s="61">
        <f t="shared" si="93"/>
        <v>0</v>
      </c>
      <c r="AL53" s="61">
        <f t="shared" si="14"/>
        <v>2084000</v>
      </c>
      <c r="AM53" s="61">
        <f t="shared" si="15"/>
        <v>0</v>
      </c>
      <c r="AN53" s="61">
        <f t="shared" si="16"/>
        <v>0</v>
      </c>
    </row>
    <row r="54" spans="1:40" ht="25.5">
      <c r="A54" s="282"/>
      <c r="B54" s="74" t="s">
        <v>41</v>
      </c>
      <c r="C54" s="35" t="s">
        <v>13</v>
      </c>
      <c r="D54" s="35" t="s">
        <v>10</v>
      </c>
      <c r="E54" s="35" t="s">
        <v>100</v>
      </c>
      <c r="F54" s="35" t="s">
        <v>169</v>
      </c>
      <c r="G54" s="36" t="s">
        <v>39</v>
      </c>
      <c r="H54" s="61"/>
      <c r="I54" s="61"/>
      <c r="J54" s="61"/>
      <c r="K54" s="61">
        <f>K55</f>
        <v>111089</v>
      </c>
      <c r="L54" s="61">
        <f t="shared" si="86"/>
        <v>0</v>
      </c>
      <c r="M54" s="61">
        <f t="shared" si="86"/>
        <v>0</v>
      </c>
      <c r="N54" s="61">
        <f t="shared" si="87"/>
        <v>111089</v>
      </c>
      <c r="O54" s="61">
        <f t="shared" si="88"/>
        <v>0</v>
      </c>
      <c r="P54" s="61">
        <f t="shared" si="89"/>
        <v>0</v>
      </c>
      <c r="Q54" s="61">
        <f>Q55</f>
        <v>390000</v>
      </c>
      <c r="R54" s="61">
        <f t="shared" si="90"/>
        <v>0</v>
      </c>
      <c r="S54" s="61">
        <f t="shared" si="90"/>
        <v>0</v>
      </c>
      <c r="T54" s="61">
        <f t="shared" si="5"/>
        <v>501089</v>
      </c>
      <c r="U54" s="61">
        <f t="shared" si="6"/>
        <v>0</v>
      </c>
      <c r="V54" s="61">
        <f t="shared" si="7"/>
        <v>0</v>
      </c>
      <c r="W54" s="61">
        <f>W55</f>
        <v>0</v>
      </c>
      <c r="X54" s="61">
        <f t="shared" si="91"/>
        <v>0</v>
      </c>
      <c r="Y54" s="61">
        <f t="shared" si="91"/>
        <v>0</v>
      </c>
      <c r="Z54" s="61">
        <f t="shared" si="8"/>
        <v>501089</v>
      </c>
      <c r="AA54" s="61">
        <f t="shared" si="9"/>
        <v>0</v>
      </c>
      <c r="AB54" s="61">
        <f t="shared" si="10"/>
        <v>0</v>
      </c>
      <c r="AC54" s="61">
        <f>AC55</f>
        <v>1582911</v>
      </c>
      <c r="AD54" s="61">
        <f t="shared" si="92"/>
        <v>0</v>
      </c>
      <c r="AE54" s="61">
        <f t="shared" si="92"/>
        <v>0</v>
      </c>
      <c r="AF54" s="61">
        <f t="shared" si="11"/>
        <v>2084000</v>
      </c>
      <c r="AG54" s="61">
        <f t="shared" si="12"/>
        <v>0</v>
      </c>
      <c r="AH54" s="61">
        <f t="shared" si="13"/>
        <v>0</v>
      </c>
      <c r="AI54" s="61">
        <f>AI55</f>
        <v>0</v>
      </c>
      <c r="AJ54" s="61">
        <f t="shared" si="93"/>
        <v>0</v>
      </c>
      <c r="AK54" s="61">
        <f t="shared" si="93"/>
        <v>0</v>
      </c>
      <c r="AL54" s="61">
        <f t="shared" si="14"/>
        <v>2084000</v>
      </c>
      <c r="AM54" s="61">
        <f t="shared" si="15"/>
        <v>0</v>
      </c>
      <c r="AN54" s="61">
        <f t="shared" si="16"/>
        <v>0</v>
      </c>
    </row>
    <row r="55" spans="1:40">
      <c r="A55" s="282"/>
      <c r="B55" s="85" t="s">
        <v>42</v>
      </c>
      <c r="C55" s="35" t="s">
        <v>13</v>
      </c>
      <c r="D55" s="35" t="s">
        <v>10</v>
      </c>
      <c r="E55" s="35" t="s">
        <v>100</v>
      </c>
      <c r="F55" s="35" t="s">
        <v>169</v>
      </c>
      <c r="G55" s="36" t="s">
        <v>40</v>
      </c>
      <c r="H55" s="61"/>
      <c r="I55" s="61"/>
      <c r="J55" s="61"/>
      <c r="K55" s="61">
        <v>111089</v>
      </c>
      <c r="L55" s="61"/>
      <c r="M55" s="61"/>
      <c r="N55" s="61">
        <f t="shared" si="87"/>
        <v>111089</v>
      </c>
      <c r="O55" s="61">
        <f t="shared" si="88"/>
        <v>0</v>
      </c>
      <c r="P55" s="61">
        <f t="shared" si="89"/>
        <v>0</v>
      </c>
      <c r="Q55" s="61">
        <v>390000</v>
      </c>
      <c r="R55" s="61"/>
      <c r="S55" s="61"/>
      <c r="T55" s="61">
        <f t="shared" si="5"/>
        <v>501089</v>
      </c>
      <c r="U55" s="61">
        <f t="shared" si="6"/>
        <v>0</v>
      </c>
      <c r="V55" s="61">
        <f t="shared" si="7"/>
        <v>0</v>
      </c>
      <c r="W55" s="61"/>
      <c r="X55" s="61"/>
      <c r="Y55" s="61"/>
      <c r="Z55" s="61">
        <f t="shared" si="8"/>
        <v>501089</v>
      </c>
      <c r="AA55" s="61">
        <f t="shared" si="9"/>
        <v>0</v>
      </c>
      <c r="AB55" s="61">
        <f t="shared" si="10"/>
        <v>0</v>
      </c>
      <c r="AC55" s="61">
        <v>1582911</v>
      </c>
      <c r="AD55" s="61"/>
      <c r="AE55" s="61"/>
      <c r="AF55" s="61">
        <f t="shared" si="11"/>
        <v>2084000</v>
      </c>
      <c r="AG55" s="61">
        <f t="shared" si="12"/>
        <v>0</v>
      </c>
      <c r="AH55" s="61">
        <f t="shared" si="13"/>
        <v>0</v>
      </c>
      <c r="AI55" s="61"/>
      <c r="AJ55" s="61"/>
      <c r="AK55" s="61"/>
      <c r="AL55" s="61">
        <f t="shared" si="14"/>
        <v>2084000</v>
      </c>
      <c r="AM55" s="61">
        <f t="shared" si="15"/>
        <v>0</v>
      </c>
      <c r="AN55" s="61">
        <f t="shared" si="16"/>
        <v>0</v>
      </c>
    </row>
    <row r="56" spans="1:40" ht="63.75">
      <c r="A56" s="282"/>
      <c r="B56" s="102" t="s">
        <v>316</v>
      </c>
      <c r="C56" s="35" t="s">
        <v>13</v>
      </c>
      <c r="D56" s="35" t="s">
        <v>10</v>
      </c>
      <c r="E56" s="35" t="s">
        <v>100</v>
      </c>
      <c r="F56" s="35" t="s">
        <v>317</v>
      </c>
      <c r="G56" s="36"/>
      <c r="H56" s="61">
        <f>H57</f>
        <v>12408615</v>
      </c>
      <c r="I56" s="61">
        <f t="shared" ref="I56:M57" si="94">I57</f>
        <v>12408615</v>
      </c>
      <c r="J56" s="61">
        <f t="shared" si="94"/>
        <v>12408615</v>
      </c>
      <c r="K56" s="61">
        <f t="shared" si="94"/>
        <v>326515</v>
      </c>
      <c r="L56" s="61">
        <f t="shared" si="94"/>
        <v>326515</v>
      </c>
      <c r="M56" s="61">
        <f t="shared" si="94"/>
        <v>163210</v>
      </c>
      <c r="N56" s="61">
        <f t="shared" si="2"/>
        <v>12735130</v>
      </c>
      <c r="O56" s="61">
        <f t="shared" si="3"/>
        <v>12735130</v>
      </c>
      <c r="P56" s="61">
        <f t="shared" si="4"/>
        <v>12571825</v>
      </c>
      <c r="Q56" s="61">
        <f t="shared" ref="Q56:S57" si="95">Q57</f>
        <v>-12735130</v>
      </c>
      <c r="R56" s="61">
        <f t="shared" si="95"/>
        <v>-12735130</v>
      </c>
      <c r="S56" s="61">
        <f t="shared" si="95"/>
        <v>-12571825</v>
      </c>
      <c r="T56" s="61">
        <f t="shared" si="5"/>
        <v>0</v>
      </c>
      <c r="U56" s="61">
        <f t="shared" si="6"/>
        <v>0</v>
      </c>
      <c r="V56" s="61">
        <f t="shared" si="7"/>
        <v>0</v>
      </c>
      <c r="W56" s="61">
        <f t="shared" ref="W56:Y57" si="96">W57</f>
        <v>0</v>
      </c>
      <c r="X56" s="61">
        <f t="shared" si="96"/>
        <v>0</v>
      </c>
      <c r="Y56" s="61">
        <f t="shared" si="96"/>
        <v>0</v>
      </c>
      <c r="Z56" s="61">
        <f t="shared" si="8"/>
        <v>0</v>
      </c>
      <c r="AA56" s="61">
        <f t="shared" si="9"/>
        <v>0</v>
      </c>
      <c r="AB56" s="61">
        <f t="shared" si="10"/>
        <v>0</v>
      </c>
      <c r="AC56" s="61">
        <f t="shared" ref="AC56:AE57" si="97">AC57</f>
        <v>0</v>
      </c>
      <c r="AD56" s="61">
        <f t="shared" si="97"/>
        <v>0</v>
      </c>
      <c r="AE56" s="61">
        <f t="shared" si="97"/>
        <v>0</v>
      </c>
      <c r="AF56" s="61">
        <f t="shared" si="11"/>
        <v>0</v>
      </c>
      <c r="AG56" s="61">
        <f t="shared" si="12"/>
        <v>0</v>
      </c>
      <c r="AH56" s="61">
        <f t="shared" si="13"/>
        <v>0</v>
      </c>
      <c r="AI56" s="61">
        <f t="shared" ref="AI56:AK57" si="98">AI57</f>
        <v>0</v>
      </c>
      <c r="AJ56" s="61">
        <f t="shared" si="98"/>
        <v>0</v>
      </c>
      <c r="AK56" s="61">
        <f t="shared" si="98"/>
        <v>0</v>
      </c>
      <c r="AL56" s="61">
        <f t="shared" si="14"/>
        <v>0</v>
      </c>
      <c r="AM56" s="61">
        <f t="shared" si="15"/>
        <v>0</v>
      </c>
      <c r="AN56" s="61">
        <f t="shared" si="16"/>
        <v>0</v>
      </c>
    </row>
    <row r="57" spans="1:40" ht="25.5">
      <c r="A57" s="282"/>
      <c r="B57" s="74" t="s">
        <v>41</v>
      </c>
      <c r="C57" s="35" t="s">
        <v>13</v>
      </c>
      <c r="D57" s="35" t="s">
        <v>10</v>
      </c>
      <c r="E57" s="35" t="s">
        <v>100</v>
      </c>
      <c r="F57" s="35" t="s">
        <v>317</v>
      </c>
      <c r="G57" s="36" t="s">
        <v>39</v>
      </c>
      <c r="H57" s="61">
        <f>H58</f>
        <v>12408615</v>
      </c>
      <c r="I57" s="61">
        <f t="shared" si="94"/>
        <v>12408615</v>
      </c>
      <c r="J57" s="61">
        <f t="shared" si="94"/>
        <v>12408615</v>
      </c>
      <c r="K57" s="61">
        <f t="shared" si="94"/>
        <v>326515</v>
      </c>
      <c r="L57" s="61">
        <f t="shared" si="94"/>
        <v>326515</v>
      </c>
      <c r="M57" s="61">
        <f t="shared" si="94"/>
        <v>163210</v>
      </c>
      <c r="N57" s="61">
        <f t="shared" si="2"/>
        <v>12735130</v>
      </c>
      <c r="O57" s="61">
        <f t="shared" si="3"/>
        <v>12735130</v>
      </c>
      <c r="P57" s="61">
        <f t="shared" si="4"/>
        <v>12571825</v>
      </c>
      <c r="Q57" s="61">
        <f t="shared" si="95"/>
        <v>-12735130</v>
      </c>
      <c r="R57" s="61">
        <f t="shared" si="95"/>
        <v>-12735130</v>
      </c>
      <c r="S57" s="61">
        <f t="shared" si="95"/>
        <v>-12571825</v>
      </c>
      <c r="T57" s="61">
        <f t="shared" si="5"/>
        <v>0</v>
      </c>
      <c r="U57" s="61">
        <f t="shared" si="6"/>
        <v>0</v>
      </c>
      <c r="V57" s="61">
        <f t="shared" si="7"/>
        <v>0</v>
      </c>
      <c r="W57" s="61">
        <f t="shared" si="96"/>
        <v>0</v>
      </c>
      <c r="X57" s="61">
        <f t="shared" si="96"/>
        <v>0</v>
      </c>
      <c r="Y57" s="61">
        <f t="shared" si="96"/>
        <v>0</v>
      </c>
      <c r="Z57" s="61">
        <f t="shared" si="8"/>
        <v>0</v>
      </c>
      <c r="AA57" s="61">
        <f t="shared" si="9"/>
        <v>0</v>
      </c>
      <c r="AB57" s="61">
        <f t="shared" si="10"/>
        <v>0</v>
      </c>
      <c r="AC57" s="61">
        <f t="shared" si="97"/>
        <v>0</v>
      </c>
      <c r="AD57" s="61">
        <f t="shared" si="97"/>
        <v>0</v>
      </c>
      <c r="AE57" s="61">
        <f t="shared" si="97"/>
        <v>0</v>
      </c>
      <c r="AF57" s="61">
        <f t="shared" si="11"/>
        <v>0</v>
      </c>
      <c r="AG57" s="61">
        <f t="shared" si="12"/>
        <v>0</v>
      </c>
      <c r="AH57" s="61">
        <f t="shared" si="13"/>
        <v>0</v>
      </c>
      <c r="AI57" s="61">
        <f t="shared" si="98"/>
        <v>0</v>
      </c>
      <c r="AJ57" s="61">
        <f t="shared" si="98"/>
        <v>0</v>
      </c>
      <c r="AK57" s="61">
        <f t="shared" si="98"/>
        <v>0</v>
      </c>
      <c r="AL57" s="61">
        <f t="shared" si="14"/>
        <v>0</v>
      </c>
      <c r="AM57" s="61">
        <f t="shared" si="15"/>
        <v>0</v>
      </c>
      <c r="AN57" s="61">
        <f t="shared" si="16"/>
        <v>0</v>
      </c>
    </row>
    <row r="58" spans="1:40">
      <c r="A58" s="282"/>
      <c r="B58" s="102" t="s">
        <v>42</v>
      </c>
      <c r="C58" s="35" t="s">
        <v>13</v>
      </c>
      <c r="D58" s="35" t="s">
        <v>10</v>
      </c>
      <c r="E58" s="35" t="s">
        <v>100</v>
      </c>
      <c r="F58" s="35" t="s">
        <v>317</v>
      </c>
      <c r="G58" s="36" t="s">
        <v>40</v>
      </c>
      <c r="H58" s="61">
        <v>12408615</v>
      </c>
      <c r="I58" s="61">
        <v>12408615</v>
      </c>
      <c r="J58" s="61">
        <v>12408615</v>
      </c>
      <c r="K58" s="61">
        <v>326515</v>
      </c>
      <c r="L58" s="61">
        <v>326515</v>
      </c>
      <c r="M58" s="61">
        <v>163210</v>
      </c>
      <c r="N58" s="61">
        <f t="shared" si="2"/>
        <v>12735130</v>
      </c>
      <c r="O58" s="61">
        <f t="shared" si="3"/>
        <v>12735130</v>
      </c>
      <c r="P58" s="61">
        <f t="shared" si="4"/>
        <v>12571825</v>
      </c>
      <c r="Q58" s="61">
        <v>-12735130</v>
      </c>
      <c r="R58" s="61">
        <v>-12735130</v>
      </c>
      <c r="S58" s="61">
        <v>-12571825</v>
      </c>
      <c r="T58" s="61">
        <f t="shared" si="5"/>
        <v>0</v>
      </c>
      <c r="U58" s="61">
        <f t="shared" si="6"/>
        <v>0</v>
      </c>
      <c r="V58" s="61">
        <f t="shared" si="7"/>
        <v>0</v>
      </c>
      <c r="W58" s="61"/>
      <c r="X58" s="61"/>
      <c r="Y58" s="61"/>
      <c r="Z58" s="61">
        <f t="shared" si="8"/>
        <v>0</v>
      </c>
      <c r="AA58" s="61">
        <f t="shared" si="9"/>
        <v>0</v>
      </c>
      <c r="AB58" s="61">
        <f t="shared" si="10"/>
        <v>0</v>
      </c>
      <c r="AC58" s="61"/>
      <c r="AD58" s="61"/>
      <c r="AE58" s="61"/>
      <c r="AF58" s="61">
        <f t="shared" si="11"/>
        <v>0</v>
      </c>
      <c r="AG58" s="61">
        <f t="shared" si="12"/>
        <v>0</v>
      </c>
      <c r="AH58" s="61">
        <f t="shared" si="13"/>
        <v>0</v>
      </c>
      <c r="AI58" s="61"/>
      <c r="AJ58" s="61"/>
      <c r="AK58" s="61"/>
      <c r="AL58" s="61">
        <f t="shared" si="14"/>
        <v>0</v>
      </c>
      <c r="AM58" s="61">
        <f t="shared" si="15"/>
        <v>0</v>
      </c>
      <c r="AN58" s="61">
        <f t="shared" si="16"/>
        <v>0</v>
      </c>
    </row>
    <row r="59" spans="1:40" ht="63.75">
      <c r="A59" s="282"/>
      <c r="B59" s="102" t="s">
        <v>316</v>
      </c>
      <c r="C59" s="35" t="s">
        <v>13</v>
      </c>
      <c r="D59" s="35" t="s">
        <v>10</v>
      </c>
      <c r="E59" s="35" t="s">
        <v>100</v>
      </c>
      <c r="F59" s="35" t="s">
        <v>399</v>
      </c>
      <c r="G59" s="36"/>
      <c r="H59" s="61"/>
      <c r="I59" s="61"/>
      <c r="J59" s="61"/>
      <c r="K59" s="61"/>
      <c r="L59" s="61"/>
      <c r="M59" s="61"/>
      <c r="N59" s="61"/>
      <c r="O59" s="61"/>
      <c r="P59" s="61"/>
      <c r="Q59" s="61">
        <f>Q60</f>
        <v>12735130</v>
      </c>
      <c r="R59" s="61">
        <f t="shared" ref="R59:S60" si="99">R60</f>
        <v>12735130</v>
      </c>
      <c r="S59" s="61">
        <f t="shared" si="99"/>
        <v>12571825</v>
      </c>
      <c r="T59" s="61">
        <f t="shared" ref="T59:T61" si="100">N59+Q59</f>
        <v>12735130</v>
      </c>
      <c r="U59" s="61">
        <f t="shared" ref="U59:U61" si="101">O59+R59</f>
        <v>12735130</v>
      </c>
      <c r="V59" s="61">
        <f t="shared" ref="V59:V61" si="102">P59+S59</f>
        <v>12571825</v>
      </c>
      <c r="W59" s="61">
        <f>W60</f>
        <v>0</v>
      </c>
      <c r="X59" s="61">
        <f t="shared" ref="X59:Y60" si="103">X60</f>
        <v>0</v>
      </c>
      <c r="Y59" s="61">
        <f t="shared" si="103"/>
        <v>0</v>
      </c>
      <c r="Z59" s="61">
        <f t="shared" si="8"/>
        <v>12735130</v>
      </c>
      <c r="AA59" s="61">
        <f t="shared" si="9"/>
        <v>12735130</v>
      </c>
      <c r="AB59" s="61">
        <f t="shared" si="10"/>
        <v>12571825</v>
      </c>
      <c r="AC59" s="61">
        <f>AC60</f>
        <v>3222500</v>
      </c>
      <c r="AD59" s="61">
        <f t="shared" ref="AD59:AE60" si="104">AD60</f>
        <v>0</v>
      </c>
      <c r="AE59" s="61">
        <f t="shared" si="104"/>
        <v>0</v>
      </c>
      <c r="AF59" s="61">
        <f t="shared" si="11"/>
        <v>15957630</v>
      </c>
      <c r="AG59" s="61">
        <f t="shared" si="12"/>
        <v>12735130</v>
      </c>
      <c r="AH59" s="61">
        <f t="shared" si="13"/>
        <v>12571825</v>
      </c>
      <c r="AI59" s="61">
        <f>AI60</f>
        <v>9234651.6199999992</v>
      </c>
      <c r="AJ59" s="61">
        <f t="shared" ref="AJ59:AK60" si="105">AJ60</f>
        <v>0</v>
      </c>
      <c r="AK59" s="61">
        <f t="shared" si="105"/>
        <v>0</v>
      </c>
      <c r="AL59" s="61">
        <f t="shared" si="14"/>
        <v>25192281.619999997</v>
      </c>
      <c r="AM59" s="61">
        <f t="shared" si="15"/>
        <v>12735130</v>
      </c>
      <c r="AN59" s="61">
        <f t="shared" si="16"/>
        <v>12571825</v>
      </c>
    </row>
    <row r="60" spans="1:40" ht="25.5">
      <c r="A60" s="282"/>
      <c r="B60" s="74" t="s">
        <v>41</v>
      </c>
      <c r="C60" s="35" t="s">
        <v>13</v>
      </c>
      <c r="D60" s="35" t="s">
        <v>10</v>
      </c>
      <c r="E60" s="35" t="s">
        <v>100</v>
      </c>
      <c r="F60" s="35" t="s">
        <v>399</v>
      </c>
      <c r="G60" s="36" t="s">
        <v>39</v>
      </c>
      <c r="H60" s="61"/>
      <c r="I60" s="61"/>
      <c r="J60" s="61"/>
      <c r="K60" s="61"/>
      <c r="L60" s="61"/>
      <c r="M60" s="61"/>
      <c r="N60" s="61"/>
      <c r="O60" s="61"/>
      <c r="P60" s="61"/>
      <c r="Q60" s="61">
        <f>Q61</f>
        <v>12735130</v>
      </c>
      <c r="R60" s="61">
        <f t="shared" si="99"/>
        <v>12735130</v>
      </c>
      <c r="S60" s="61">
        <f t="shared" si="99"/>
        <v>12571825</v>
      </c>
      <c r="T60" s="61">
        <f t="shared" si="100"/>
        <v>12735130</v>
      </c>
      <c r="U60" s="61">
        <f t="shared" si="101"/>
        <v>12735130</v>
      </c>
      <c r="V60" s="61">
        <f t="shared" si="102"/>
        <v>12571825</v>
      </c>
      <c r="W60" s="61">
        <f>W61</f>
        <v>0</v>
      </c>
      <c r="X60" s="61">
        <f t="shared" si="103"/>
        <v>0</v>
      </c>
      <c r="Y60" s="61">
        <f t="shared" si="103"/>
        <v>0</v>
      </c>
      <c r="Z60" s="61">
        <f t="shared" si="8"/>
        <v>12735130</v>
      </c>
      <c r="AA60" s="61">
        <f t="shared" si="9"/>
        <v>12735130</v>
      </c>
      <c r="AB60" s="61">
        <f t="shared" si="10"/>
        <v>12571825</v>
      </c>
      <c r="AC60" s="61">
        <f>AC61</f>
        <v>3222500</v>
      </c>
      <c r="AD60" s="61">
        <f t="shared" si="104"/>
        <v>0</v>
      </c>
      <c r="AE60" s="61">
        <f t="shared" si="104"/>
        <v>0</v>
      </c>
      <c r="AF60" s="61">
        <f t="shared" si="11"/>
        <v>15957630</v>
      </c>
      <c r="AG60" s="61">
        <f t="shared" si="12"/>
        <v>12735130</v>
      </c>
      <c r="AH60" s="61">
        <f t="shared" si="13"/>
        <v>12571825</v>
      </c>
      <c r="AI60" s="61">
        <f>AI61</f>
        <v>9234651.6199999992</v>
      </c>
      <c r="AJ60" s="61">
        <f t="shared" si="105"/>
        <v>0</v>
      </c>
      <c r="AK60" s="61">
        <f t="shared" si="105"/>
        <v>0</v>
      </c>
      <c r="AL60" s="61">
        <f t="shared" si="14"/>
        <v>25192281.619999997</v>
      </c>
      <c r="AM60" s="61">
        <f t="shared" si="15"/>
        <v>12735130</v>
      </c>
      <c r="AN60" s="61">
        <f t="shared" si="16"/>
        <v>12571825</v>
      </c>
    </row>
    <row r="61" spans="1:40">
      <c r="A61" s="282"/>
      <c r="B61" s="102" t="s">
        <v>42</v>
      </c>
      <c r="C61" s="35" t="s">
        <v>13</v>
      </c>
      <c r="D61" s="35" t="s">
        <v>10</v>
      </c>
      <c r="E61" s="35" t="s">
        <v>100</v>
      </c>
      <c r="F61" s="35" t="s">
        <v>399</v>
      </c>
      <c r="G61" s="36" t="s">
        <v>40</v>
      </c>
      <c r="H61" s="61"/>
      <c r="I61" s="61"/>
      <c r="J61" s="61"/>
      <c r="K61" s="61"/>
      <c r="L61" s="61"/>
      <c r="M61" s="61"/>
      <c r="N61" s="61"/>
      <c r="O61" s="61"/>
      <c r="P61" s="61"/>
      <c r="Q61" s="61">
        <v>12735130</v>
      </c>
      <c r="R61" s="61">
        <v>12735130</v>
      </c>
      <c r="S61" s="61">
        <v>12571825</v>
      </c>
      <c r="T61" s="61">
        <f t="shared" si="100"/>
        <v>12735130</v>
      </c>
      <c r="U61" s="61">
        <f t="shared" si="101"/>
        <v>12735130</v>
      </c>
      <c r="V61" s="61">
        <f t="shared" si="102"/>
        <v>12571825</v>
      </c>
      <c r="W61" s="61"/>
      <c r="X61" s="61"/>
      <c r="Y61" s="61"/>
      <c r="Z61" s="61">
        <f t="shared" si="8"/>
        <v>12735130</v>
      </c>
      <c r="AA61" s="61">
        <f t="shared" si="9"/>
        <v>12735130</v>
      </c>
      <c r="AB61" s="61">
        <f t="shared" si="10"/>
        <v>12571825</v>
      </c>
      <c r="AC61" s="61">
        <v>3222500</v>
      </c>
      <c r="AD61" s="61"/>
      <c r="AE61" s="61"/>
      <c r="AF61" s="61">
        <f t="shared" si="11"/>
        <v>15957630</v>
      </c>
      <c r="AG61" s="61">
        <f t="shared" si="12"/>
        <v>12735130</v>
      </c>
      <c r="AH61" s="61">
        <f t="shared" si="13"/>
        <v>12571825</v>
      </c>
      <c r="AI61" s="61">
        <v>9234651.6199999992</v>
      </c>
      <c r="AJ61" s="61"/>
      <c r="AK61" s="61"/>
      <c r="AL61" s="61">
        <f t="shared" si="14"/>
        <v>25192281.619999997</v>
      </c>
      <c r="AM61" s="61">
        <f t="shared" si="15"/>
        <v>12735130</v>
      </c>
      <c r="AN61" s="61">
        <f t="shared" si="16"/>
        <v>12571825</v>
      </c>
    </row>
    <row r="62" spans="1:40" ht="51">
      <c r="A62" s="282"/>
      <c r="B62" s="102" t="s">
        <v>214</v>
      </c>
      <c r="C62" s="5" t="s">
        <v>13</v>
      </c>
      <c r="D62" s="5" t="s">
        <v>10</v>
      </c>
      <c r="E62" s="5" t="s">
        <v>100</v>
      </c>
      <c r="F62" s="73" t="s">
        <v>313</v>
      </c>
      <c r="G62" s="17"/>
      <c r="H62" s="57">
        <f>H63</f>
        <v>7861663.1699999999</v>
      </c>
      <c r="I62" s="57">
        <f t="shared" ref="I62:M63" si="106">I63</f>
        <v>8258550.5099999998</v>
      </c>
      <c r="J62" s="57">
        <f t="shared" si="106"/>
        <v>8248545.9699999997</v>
      </c>
      <c r="K62" s="57">
        <f t="shared" si="106"/>
        <v>0</v>
      </c>
      <c r="L62" s="57">
        <f t="shared" si="106"/>
        <v>0</v>
      </c>
      <c r="M62" s="57">
        <f t="shared" si="106"/>
        <v>0</v>
      </c>
      <c r="N62" s="57">
        <f t="shared" si="2"/>
        <v>7861663.1699999999</v>
      </c>
      <c r="O62" s="57">
        <f t="shared" si="3"/>
        <v>8258550.5099999998</v>
      </c>
      <c r="P62" s="57">
        <f t="shared" si="4"/>
        <v>8248545.9699999997</v>
      </c>
      <c r="Q62" s="57">
        <f t="shared" ref="Q62:S63" si="107">Q63</f>
        <v>0</v>
      </c>
      <c r="R62" s="57">
        <f t="shared" si="107"/>
        <v>0</v>
      </c>
      <c r="S62" s="57">
        <f t="shared" si="107"/>
        <v>0</v>
      </c>
      <c r="T62" s="57">
        <f t="shared" si="5"/>
        <v>7861663.1699999999</v>
      </c>
      <c r="U62" s="57">
        <f t="shared" si="6"/>
        <v>8258550.5099999998</v>
      </c>
      <c r="V62" s="57">
        <f t="shared" si="7"/>
        <v>8248545.9699999997</v>
      </c>
      <c r="W62" s="57">
        <f t="shared" ref="W62:Y63" si="108">W63</f>
        <v>-442425.35</v>
      </c>
      <c r="X62" s="57">
        <f t="shared" si="108"/>
        <v>0</v>
      </c>
      <c r="Y62" s="57">
        <f t="shared" si="108"/>
        <v>0</v>
      </c>
      <c r="Z62" s="57">
        <f t="shared" si="8"/>
        <v>7419237.8200000003</v>
      </c>
      <c r="AA62" s="57">
        <f t="shared" si="9"/>
        <v>8258550.5099999998</v>
      </c>
      <c r="AB62" s="57">
        <f t="shared" si="10"/>
        <v>8248545.9699999997</v>
      </c>
      <c r="AC62" s="57">
        <f t="shared" ref="AC62:AE63" si="109">AC63</f>
        <v>229517.18</v>
      </c>
      <c r="AD62" s="57">
        <f t="shared" si="109"/>
        <v>0</v>
      </c>
      <c r="AE62" s="57">
        <f t="shared" si="109"/>
        <v>0</v>
      </c>
      <c r="AF62" s="57">
        <f t="shared" si="11"/>
        <v>7648755</v>
      </c>
      <c r="AG62" s="57">
        <f t="shared" si="12"/>
        <v>8258550.5099999998</v>
      </c>
      <c r="AH62" s="57">
        <f t="shared" si="13"/>
        <v>8248545.9699999997</v>
      </c>
      <c r="AI62" s="57">
        <f t="shared" ref="AI62:AK63" si="110">AI63</f>
        <v>1326019</v>
      </c>
      <c r="AJ62" s="57">
        <f t="shared" si="110"/>
        <v>-1762551.93</v>
      </c>
      <c r="AK62" s="57">
        <f t="shared" si="110"/>
        <v>-1824458.83</v>
      </c>
      <c r="AL62" s="57">
        <f t="shared" si="14"/>
        <v>8974774</v>
      </c>
      <c r="AM62" s="57">
        <f t="shared" si="15"/>
        <v>6495998.5800000001</v>
      </c>
      <c r="AN62" s="57">
        <f t="shared" si="16"/>
        <v>6424087.1399999997</v>
      </c>
    </row>
    <row r="63" spans="1:40" ht="25.5">
      <c r="A63" s="282"/>
      <c r="B63" s="74" t="s">
        <v>41</v>
      </c>
      <c r="C63" s="5" t="s">
        <v>13</v>
      </c>
      <c r="D63" s="5" t="s">
        <v>10</v>
      </c>
      <c r="E63" s="5" t="s">
        <v>100</v>
      </c>
      <c r="F63" s="73" t="s">
        <v>313</v>
      </c>
      <c r="G63" s="55" t="s">
        <v>39</v>
      </c>
      <c r="H63" s="57">
        <f>H64</f>
        <v>7861663.1699999999</v>
      </c>
      <c r="I63" s="57">
        <f t="shared" si="106"/>
        <v>8258550.5099999998</v>
      </c>
      <c r="J63" s="57">
        <f t="shared" si="106"/>
        <v>8248545.9699999997</v>
      </c>
      <c r="K63" s="57">
        <f t="shared" si="106"/>
        <v>0</v>
      </c>
      <c r="L63" s="57">
        <f t="shared" si="106"/>
        <v>0</v>
      </c>
      <c r="M63" s="57">
        <f t="shared" si="106"/>
        <v>0</v>
      </c>
      <c r="N63" s="57">
        <f t="shared" si="2"/>
        <v>7861663.1699999999</v>
      </c>
      <c r="O63" s="57">
        <f t="shared" si="3"/>
        <v>8258550.5099999998</v>
      </c>
      <c r="P63" s="57">
        <f t="shared" si="4"/>
        <v>8248545.9699999997</v>
      </c>
      <c r="Q63" s="57">
        <f t="shared" si="107"/>
        <v>0</v>
      </c>
      <c r="R63" s="57">
        <f t="shared" si="107"/>
        <v>0</v>
      </c>
      <c r="S63" s="57">
        <f t="shared" si="107"/>
        <v>0</v>
      </c>
      <c r="T63" s="57">
        <f t="shared" si="5"/>
        <v>7861663.1699999999</v>
      </c>
      <c r="U63" s="57">
        <f t="shared" si="6"/>
        <v>8258550.5099999998</v>
      </c>
      <c r="V63" s="57">
        <f t="shared" si="7"/>
        <v>8248545.9699999997</v>
      </c>
      <c r="W63" s="57">
        <f t="shared" si="108"/>
        <v>-442425.35</v>
      </c>
      <c r="X63" s="57">
        <f t="shared" si="108"/>
        <v>0</v>
      </c>
      <c r="Y63" s="57">
        <f t="shared" si="108"/>
        <v>0</v>
      </c>
      <c r="Z63" s="57">
        <f t="shared" si="8"/>
        <v>7419237.8200000003</v>
      </c>
      <c r="AA63" s="57">
        <f t="shared" si="9"/>
        <v>8258550.5099999998</v>
      </c>
      <c r="AB63" s="57">
        <f t="shared" si="10"/>
        <v>8248545.9699999997</v>
      </c>
      <c r="AC63" s="57">
        <f t="shared" si="109"/>
        <v>229517.18</v>
      </c>
      <c r="AD63" s="57">
        <f t="shared" si="109"/>
        <v>0</v>
      </c>
      <c r="AE63" s="57">
        <f t="shared" si="109"/>
        <v>0</v>
      </c>
      <c r="AF63" s="57">
        <f t="shared" si="11"/>
        <v>7648755</v>
      </c>
      <c r="AG63" s="57">
        <f t="shared" si="12"/>
        <v>8258550.5099999998</v>
      </c>
      <c r="AH63" s="57">
        <f t="shared" si="13"/>
        <v>8248545.9699999997</v>
      </c>
      <c r="AI63" s="57">
        <f t="shared" si="110"/>
        <v>1326019</v>
      </c>
      <c r="AJ63" s="57">
        <f t="shared" si="110"/>
        <v>-1762551.93</v>
      </c>
      <c r="AK63" s="57">
        <f t="shared" si="110"/>
        <v>-1824458.83</v>
      </c>
      <c r="AL63" s="57">
        <f t="shared" si="14"/>
        <v>8974774</v>
      </c>
      <c r="AM63" s="57">
        <f t="shared" si="15"/>
        <v>6495998.5800000001</v>
      </c>
      <c r="AN63" s="57">
        <f t="shared" si="16"/>
        <v>6424087.1399999997</v>
      </c>
    </row>
    <row r="64" spans="1:40">
      <c r="A64" s="282"/>
      <c r="B64" s="85" t="s">
        <v>42</v>
      </c>
      <c r="C64" s="5" t="s">
        <v>13</v>
      </c>
      <c r="D64" s="5" t="s">
        <v>10</v>
      </c>
      <c r="E64" s="5" t="s">
        <v>100</v>
      </c>
      <c r="F64" s="73" t="s">
        <v>313</v>
      </c>
      <c r="G64" s="55" t="s">
        <v>40</v>
      </c>
      <c r="H64" s="61">
        <v>7861663.1699999999</v>
      </c>
      <c r="I64" s="61">
        <v>8258550.5099999998</v>
      </c>
      <c r="J64" s="61">
        <v>8248545.9699999997</v>
      </c>
      <c r="K64" s="61"/>
      <c r="L64" s="61"/>
      <c r="M64" s="61"/>
      <c r="N64" s="61">
        <f t="shared" si="2"/>
        <v>7861663.1699999999</v>
      </c>
      <c r="O64" s="61">
        <f t="shared" si="3"/>
        <v>8258550.5099999998</v>
      </c>
      <c r="P64" s="61">
        <f t="shared" si="4"/>
        <v>8248545.9699999997</v>
      </c>
      <c r="Q64" s="61"/>
      <c r="R64" s="61"/>
      <c r="S64" s="61"/>
      <c r="T64" s="61">
        <f t="shared" si="5"/>
        <v>7861663.1699999999</v>
      </c>
      <c r="U64" s="61">
        <f t="shared" si="6"/>
        <v>8258550.5099999998</v>
      </c>
      <c r="V64" s="61">
        <f t="shared" si="7"/>
        <v>8248545.9699999997</v>
      </c>
      <c r="W64" s="61">
        <v>-442425.35</v>
      </c>
      <c r="X64" s="61"/>
      <c r="Y64" s="61"/>
      <c r="Z64" s="61">
        <f t="shared" si="8"/>
        <v>7419237.8200000003</v>
      </c>
      <c r="AA64" s="61">
        <f t="shared" si="9"/>
        <v>8258550.5099999998</v>
      </c>
      <c r="AB64" s="61">
        <f t="shared" si="10"/>
        <v>8248545.9699999997</v>
      </c>
      <c r="AC64" s="61">
        <v>229517.18</v>
      </c>
      <c r="AD64" s="61"/>
      <c r="AE64" s="61"/>
      <c r="AF64" s="61">
        <f t="shared" si="11"/>
        <v>7648755</v>
      </c>
      <c r="AG64" s="61">
        <f t="shared" si="12"/>
        <v>8258550.5099999998</v>
      </c>
      <c r="AH64" s="61">
        <f t="shared" si="13"/>
        <v>8248545.9699999997</v>
      </c>
      <c r="AI64" s="61">
        <f>1150000+102000+40000+34019</f>
        <v>1326019</v>
      </c>
      <c r="AJ64" s="61">
        <v>-1762551.93</v>
      </c>
      <c r="AK64" s="61">
        <v>-1824458.83</v>
      </c>
      <c r="AL64" s="61">
        <f t="shared" si="14"/>
        <v>8974774</v>
      </c>
      <c r="AM64" s="61">
        <f t="shared" si="15"/>
        <v>6495998.5800000001</v>
      </c>
      <c r="AN64" s="61">
        <f t="shared" si="16"/>
        <v>6424087.1399999997</v>
      </c>
    </row>
    <row r="65" spans="1:40" ht="25.5">
      <c r="A65" s="282"/>
      <c r="B65" s="74" t="s">
        <v>279</v>
      </c>
      <c r="C65" s="35" t="s">
        <v>13</v>
      </c>
      <c r="D65" s="35" t="s">
        <v>10</v>
      </c>
      <c r="E65" s="35" t="s">
        <v>100</v>
      </c>
      <c r="F65" s="35" t="s">
        <v>314</v>
      </c>
      <c r="G65" s="36"/>
      <c r="H65" s="61">
        <f>H66</f>
        <v>175201300</v>
      </c>
      <c r="I65" s="61">
        <f t="shared" ref="I65:M66" si="111">I66</f>
        <v>178867600</v>
      </c>
      <c r="J65" s="61">
        <f t="shared" si="111"/>
        <v>180069800</v>
      </c>
      <c r="K65" s="61">
        <f t="shared" si="111"/>
        <v>0</v>
      </c>
      <c r="L65" s="61">
        <f t="shared" si="111"/>
        <v>0</v>
      </c>
      <c r="M65" s="61">
        <f t="shared" si="111"/>
        <v>0</v>
      </c>
      <c r="N65" s="61">
        <f t="shared" si="2"/>
        <v>175201300</v>
      </c>
      <c r="O65" s="61">
        <f t="shared" si="3"/>
        <v>178867600</v>
      </c>
      <c r="P65" s="61">
        <f t="shared" si="4"/>
        <v>180069800</v>
      </c>
      <c r="Q65" s="61">
        <f t="shared" ref="Q65:S66" si="112">Q66</f>
        <v>0</v>
      </c>
      <c r="R65" s="61">
        <f t="shared" si="112"/>
        <v>0</v>
      </c>
      <c r="S65" s="61">
        <f t="shared" si="112"/>
        <v>0</v>
      </c>
      <c r="T65" s="61">
        <f t="shared" si="5"/>
        <v>175201300</v>
      </c>
      <c r="U65" s="61">
        <f t="shared" si="6"/>
        <v>178867600</v>
      </c>
      <c r="V65" s="61">
        <f t="shared" si="7"/>
        <v>180069800</v>
      </c>
      <c r="W65" s="61">
        <f t="shared" ref="W65:Y66" si="113">W66</f>
        <v>2206200</v>
      </c>
      <c r="X65" s="61">
        <f t="shared" si="113"/>
        <v>0</v>
      </c>
      <c r="Y65" s="61">
        <f t="shared" si="113"/>
        <v>0</v>
      </c>
      <c r="Z65" s="61">
        <f t="shared" si="8"/>
        <v>177407500</v>
      </c>
      <c r="AA65" s="61">
        <f t="shared" si="9"/>
        <v>178867600</v>
      </c>
      <c r="AB65" s="61">
        <f t="shared" si="10"/>
        <v>180069800</v>
      </c>
      <c r="AC65" s="61">
        <f t="shared" ref="AC65:AE66" si="114">AC66</f>
        <v>0</v>
      </c>
      <c r="AD65" s="61">
        <f t="shared" si="114"/>
        <v>0</v>
      </c>
      <c r="AE65" s="61">
        <f t="shared" si="114"/>
        <v>0</v>
      </c>
      <c r="AF65" s="61">
        <f t="shared" si="11"/>
        <v>177407500</v>
      </c>
      <c r="AG65" s="61">
        <f t="shared" si="12"/>
        <v>178867600</v>
      </c>
      <c r="AH65" s="61">
        <f t="shared" si="13"/>
        <v>180069800</v>
      </c>
      <c r="AI65" s="61">
        <f t="shared" ref="AI65:AK66" si="115">AI66</f>
        <v>0</v>
      </c>
      <c r="AJ65" s="61">
        <f t="shared" si="115"/>
        <v>0</v>
      </c>
      <c r="AK65" s="61">
        <f t="shared" si="115"/>
        <v>0</v>
      </c>
      <c r="AL65" s="61">
        <f t="shared" si="14"/>
        <v>177407500</v>
      </c>
      <c r="AM65" s="61">
        <f t="shared" si="15"/>
        <v>178867600</v>
      </c>
      <c r="AN65" s="61">
        <f t="shared" si="16"/>
        <v>180069800</v>
      </c>
    </row>
    <row r="66" spans="1:40" ht="25.5">
      <c r="A66" s="282"/>
      <c r="B66" s="74" t="s">
        <v>41</v>
      </c>
      <c r="C66" s="35" t="s">
        <v>13</v>
      </c>
      <c r="D66" s="35" t="s">
        <v>10</v>
      </c>
      <c r="E66" s="35" t="s">
        <v>100</v>
      </c>
      <c r="F66" s="35" t="s">
        <v>314</v>
      </c>
      <c r="G66" s="36" t="s">
        <v>39</v>
      </c>
      <c r="H66" s="61">
        <f>H67</f>
        <v>175201300</v>
      </c>
      <c r="I66" s="61">
        <f t="shared" si="111"/>
        <v>178867600</v>
      </c>
      <c r="J66" s="61">
        <f t="shared" si="111"/>
        <v>180069800</v>
      </c>
      <c r="K66" s="61">
        <f t="shared" si="111"/>
        <v>0</v>
      </c>
      <c r="L66" s="61">
        <f t="shared" si="111"/>
        <v>0</v>
      </c>
      <c r="M66" s="61">
        <f t="shared" si="111"/>
        <v>0</v>
      </c>
      <c r="N66" s="61">
        <f t="shared" si="2"/>
        <v>175201300</v>
      </c>
      <c r="O66" s="61">
        <f t="shared" si="3"/>
        <v>178867600</v>
      </c>
      <c r="P66" s="61">
        <f t="shared" si="4"/>
        <v>180069800</v>
      </c>
      <c r="Q66" s="61">
        <f t="shared" si="112"/>
        <v>0</v>
      </c>
      <c r="R66" s="61">
        <f t="shared" si="112"/>
        <v>0</v>
      </c>
      <c r="S66" s="61">
        <f t="shared" si="112"/>
        <v>0</v>
      </c>
      <c r="T66" s="61">
        <f t="shared" si="5"/>
        <v>175201300</v>
      </c>
      <c r="U66" s="61">
        <f t="shared" si="6"/>
        <v>178867600</v>
      </c>
      <c r="V66" s="61">
        <f t="shared" si="7"/>
        <v>180069800</v>
      </c>
      <c r="W66" s="61">
        <f t="shared" si="113"/>
        <v>2206200</v>
      </c>
      <c r="X66" s="61">
        <f t="shared" si="113"/>
        <v>0</v>
      </c>
      <c r="Y66" s="61">
        <f t="shared" si="113"/>
        <v>0</v>
      </c>
      <c r="Z66" s="61">
        <f t="shared" si="8"/>
        <v>177407500</v>
      </c>
      <c r="AA66" s="61">
        <f t="shared" si="9"/>
        <v>178867600</v>
      </c>
      <c r="AB66" s="61">
        <f t="shared" si="10"/>
        <v>180069800</v>
      </c>
      <c r="AC66" s="61">
        <f t="shared" si="114"/>
        <v>0</v>
      </c>
      <c r="AD66" s="61">
        <f t="shared" si="114"/>
        <v>0</v>
      </c>
      <c r="AE66" s="61">
        <f t="shared" si="114"/>
        <v>0</v>
      </c>
      <c r="AF66" s="61">
        <f t="shared" si="11"/>
        <v>177407500</v>
      </c>
      <c r="AG66" s="61">
        <f t="shared" si="12"/>
        <v>178867600</v>
      </c>
      <c r="AH66" s="61">
        <f t="shared" si="13"/>
        <v>180069800</v>
      </c>
      <c r="AI66" s="61">
        <f t="shared" si="115"/>
        <v>0</v>
      </c>
      <c r="AJ66" s="61">
        <f t="shared" si="115"/>
        <v>0</v>
      </c>
      <c r="AK66" s="61">
        <f t="shared" si="115"/>
        <v>0</v>
      </c>
      <c r="AL66" s="61">
        <f t="shared" si="14"/>
        <v>177407500</v>
      </c>
      <c r="AM66" s="61">
        <f t="shared" si="15"/>
        <v>178867600</v>
      </c>
      <c r="AN66" s="61">
        <f t="shared" si="16"/>
        <v>180069800</v>
      </c>
    </row>
    <row r="67" spans="1:40">
      <c r="A67" s="282"/>
      <c r="B67" s="102" t="s">
        <v>42</v>
      </c>
      <c r="C67" s="35" t="s">
        <v>13</v>
      </c>
      <c r="D67" s="35" t="s">
        <v>10</v>
      </c>
      <c r="E67" s="35" t="s">
        <v>100</v>
      </c>
      <c r="F67" s="35" t="s">
        <v>314</v>
      </c>
      <c r="G67" s="36" t="s">
        <v>40</v>
      </c>
      <c r="H67" s="61">
        <v>175201300</v>
      </c>
      <c r="I67" s="61">
        <v>178867600</v>
      </c>
      <c r="J67" s="61">
        <v>180069800</v>
      </c>
      <c r="K67" s="61"/>
      <c r="L67" s="61"/>
      <c r="M67" s="61"/>
      <c r="N67" s="61">
        <f t="shared" si="2"/>
        <v>175201300</v>
      </c>
      <c r="O67" s="61">
        <f t="shared" si="3"/>
        <v>178867600</v>
      </c>
      <c r="P67" s="61">
        <f t="shared" si="4"/>
        <v>180069800</v>
      </c>
      <c r="Q67" s="61"/>
      <c r="R67" s="61"/>
      <c r="S67" s="61"/>
      <c r="T67" s="61">
        <f t="shared" si="5"/>
        <v>175201300</v>
      </c>
      <c r="U67" s="61">
        <f t="shared" si="6"/>
        <v>178867600</v>
      </c>
      <c r="V67" s="61">
        <f t="shared" si="7"/>
        <v>180069800</v>
      </c>
      <c r="W67" s="61">
        <v>2206200</v>
      </c>
      <c r="X67" s="61"/>
      <c r="Y67" s="61"/>
      <c r="Z67" s="61">
        <f t="shared" si="8"/>
        <v>177407500</v>
      </c>
      <c r="AA67" s="61">
        <f t="shared" si="9"/>
        <v>178867600</v>
      </c>
      <c r="AB67" s="61">
        <f t="shared" si="10"/>
        <v>180069800</v>
      </c>
      <c r="AC67" s="61"/>
      <c r="AD67" s="61"/>
      <c r="AE67" s="61"/>
      <c r="AF67" s="61">
        <f t="shared" si="11"/>
        <v>177407500</v>
      </c>
      <c r="AG67" s="61">
        <f t="shared" si="12"/>
        <v>178867600</v>
      </c>
      <c r="AH67" s="61">
        <f t="shared" si="13"/>
        <v>180069800</v>
      </c>
      <c r="AI67" s="61"/>
      <c r="AJ67" s="61"/>
      <c r="AK67" s="61"/>
      <c r="AL67" s="61">
        <f t="shared" si="14"/>
        <v>177407500</v>
      </c>
      <c r="AM67" s="61">
        <f t="shared" si="15"/>
        <v>178867600</v>
      </c>
      <c r="AN67" s="61">
        <f t="shared" si="16"/>
        <v>180069800</v>
      </c>
    </row>
    <row r="68" spans="1:40" ht="38.25">
      <c r="A68" s="282"/>
      <c r="B68" s="222" t="s">
        <v>443</v>
      </c>
      <c r="C68" s="35" t="s">
        <v>13</v>
      </c>
      <c r="D68" s="35" t="s">
        <v>10</v>
      </c>
      <c r="E68" s="35" t="s">
        <v>100</v>
      </c>
      <c r="F68" s="35" t="s">
        <v>444</v>
      </c>
      <c r="G68" s="36"/>
      <c r="H68" s="61"/>
      <c r="I68" s="61"/>
      <c r="J68" s="61"/>
      <c r="K68" s="61"/>
      <c r="L68" s="61"/>
      <c r="M68" s="61"/>
      <c r="N68" s="61"/>
      <c r="O68" s="61"/>
      <c r="P68" s="61"/>
      <c r="Q68" s="61"/>
      <c r="R68" s="61"/>
      <c r="S68" s="61"/>
      <c r="T68" s="61"/>
      <c r="U68" s="61"/>
      <c r="V68" s="61"/>
      <c r="W68" s="61"/>
      <c r="X68" s="61"/>
      <c r="Y68" s="61"/>
      <c r="Z68" s="61"/>
      <c r="AA68" s="61"/>
      <c r="AB68" s="61"/>
      <c r="AC68" s="61">
        <f>AC69</f>
        <v>5000000</v>
      </c>
      <c r="AD68" s="61">
        <f t="shared" ref="AD68:AE69" si="116">AD69</f>
        <v>0</v>
      </c>
      <c r="AE68" s="61">
        <f t="shared" si="116"/>
        <v>0</v>
      </c>
      <c r="AF68" s="61">
        <f t="shared" ref="AF68:AF70" si="117">Z68+AC68</f>
        <v>5000000</v>
      </c>
      <c r="AG68" s="61">
        <f t="shared" ref="AG68:AG70" si="118">AA68+AD68</f>
        <v>0</v>
      </c>
      <c r="AH68" s="61">
        <f t="shared" ref="AH68:AH70" si="119">AB68+AE68</f>
        <v>0</v>
      </c>
      <c r="AI68" s="61">
        <f>AI69</f>
        <v>0</v>
      </c>
      <c r="AJ68" s="61">
        <f t="shared" ref="AJ68:AK69" si="120">AJ69</f>
        <v>0</v>
      </c>
      <c r="AK68" s="61">
        <f t="shared" si="120"/>
        <v>0</v>
      </c>
      <c r="AL68" s="61">
        <f t="shared" si="14"/>
        <v>5000000</v>
      </c>
      <c r="AM68" s="61">
        <f t="shared" si="15"/>
        <v>0</v>
      </c>
      <c r="AN68" s="61">
        <f t="shared" si="16"/>
        <v>0</v>
      </c>
    </row>
    <row r="69" spans="1:40" ht="25.5">
      <c r="A69" s="282"/>
      <c r="B69" s="223" t="s">
        <v>41</v>
      </c>
      <c r="C69" s="35" t="s">
        <v>13</v>
      </c>
      <c r="D69" s="35" t="s">
        <v>10</v>
      </c>
      <c r="E69" s="35" t="s">
        <v>100</v>
      </c>
      <c r="F69" s="35" t="s">
        <v>444</v>
      </c>
      <c r="G69" s="36" t="s">
        <v>39</v>
      </c>
      <c r="H69" s="61"/>
      <c r="I69" s="61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61"/>
      <c r="AA69" s="61"/>
      <c r="AB69" s="61"/>
      <c r="AC69" s="61">
        <f>AC70</f>
        <v>5000000</v>
      </c>
      <c r="AD69" s="61">
        <f t="shared" si="116"/>
        <v>0</v>
      </c>
      <c r="AE69" s="61">
        <f t="shared" si="116"/>
        <v>0</v>
      </c>
      <c r="AF69" s="61">
        <f t="shared" si="117"/>
        <v>5000000</v>
      </c>
      <c r="AG69" s="61">
        <f t="shared" si="118"/>
        <v>0</v>
      </c>
      <c r="AH69" s="61">
        <f t="shared" si="119"/>
        <v>0</v>
      </c>
      <c r="AI69" s="61">
        <f>AI70</f>
        <v>0</v>
      </c>
      <c r="AJ69" s="61">
        <f t="shared" si="120"/>
        <v>0</v>
      </c>
      <c r="AK69" s="61">
        <f t="shared" si="120"/>
        <v>0</v>
      </c>
      <c r="AL69" s="61">
        <f t="shared" si="14"/>
        <v>5000000</v>
      </c>
      <c r="AM69" s="61">
        <f t="shared" si="15"/>
        <v>0</v>
      </c>
      <c r="AN69" s="61">
        <f t="shared" si="16"/>
        <v>0</v>
      </c>
    </row>
    <row r="70" spans="1:40">
      <c r="A70" s="282"/>
      <c r="B70" s="222" t="s">
        <v>42</v>
      </c>
      <c r="C70" s="35" t="s">
        <v>13</v>
      </c>
      <c r="D70" s="35" t="s">
        <v>10</v>
      </c>
      <c r="E70" s="35" t="s">
        <v>100</v>
      </c>
      <c r="F70" s="35" t="s">
        <v>444</v>
      </c>
      <c r="G70" s="36" t="s">
        <v>40</v>
      </c>
      <c r="H70" s="61"/>
      <c r="I70" s="61"/>
      <c r="J70" s="61"/>
      <c r="K70" s="61"/>
      <c r="L70" s="61"/>
      <c r="M70" s="61"/>
      <c r="N70" s="61"/>
      <c r="O70" s="61"/>
      <c r="P70" s="61"/>
      <c r="Q70" s="61"/>
      <c r="R70" s="61"/>
      <c r="S70" s="61"/>
      <c r="T70" s="61"/>
      <c r="U70" s="61"/>
      <c r="V70" s="61"/>
      <c r="W70" s="61"/>
      <c r="X70" s="61"/>
      <c r="Y70" s="61"/>
      <c r="Z70" s="61"/>
      <c r="AA70" s="61"/>
      <c r="AB70" s="61"/>
      <c r="AC70" s="61">
        <v>5000000</v>
      </c>
      <c r="AD70" s="61"/>
      <c r="AE70" s="61"/>
      <c r="AF70" s="61">
        <f t="shared" si="117"/>
        <v>5000000</v>
      </c>
      <c r="AG70" s="61">
        <f t="shared" si="118"/>
        <v>0</v>
      </c>
      <c r="AH70" s="61">
        <f t="shared" si="119"/>
        <v>0</v>
      </c>
      <c r="AI70" s="61"/>
      <c r="AJ70" s="61"/>
      <c r="AK70" s="61"/>
      <c r="AL70" s="61">
        <f t="shared" si="14"/>
        <v>5000000</v>
      </c>
      <c r="AM70" s="61">
        <f t="shared" si="15"/>
        <v>0</v>
      </c>
      <c r="AN70" s="61">
        <f t="shared" si="16"/>
        <v>0</v>
      </c>
    </row>
    <row r="71" spans="1:40" ht="51">
      <c r="A71" s="282"/>
      <c r="B71" s="222" t="s">
        <v>431</v>
      </c>
      <c r="C71" s="35" t="s">
        <v>13</v>
      </c>
      <c r="D71" s="35" t="s">
        <v>10</v>
      </c>
      <c r="E71" s="35" t="s">
        <v>100</v>
      </c>
      <c r="F71" s="35" t="s">
        <v>430</v>
      </c>
      <c r="G71" s="36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>
        <f>W72</f>
        <v>0</v>
      </c>
      <c r="X71" s="61">
        <f t="shared" ref="X71:Y72" si="121">X72</f>
        <v>448519.8</v>
      </c>
      <c r="Y71" s="61">
        <f t="shared" si="121"/>
        <v>1337295.69</v>
      </c>
      <c r="Z71" s="61">
        <f t="shared" ref="Z71:Z73" si="122">T71+W71</f>
        <v>0</v>
      </c>
      <c r="AA71" s="61">
        <f t="shared" ref="AA71:AA73" si="123">U71+X71</f>
        <v>448519.8</v>
      </c>
      <c r="AB71" s="61">
        <f t="shared" ref="AB71:AB73" si="124">V71+Y71</f>
        <v>1337295.69</v>
      </c>
      <c r="AC71" s="61">
        <f>AC72</f>
        <v>0</v>
      </c>
      <c r="AD71" s="61">
        <f t="shared" ref="AD71:AE72" si="125">AD72</f>
        <v>0</v>
      </c>
      <c r="AE71" s="61">
        <f t="shared" si="125"/>
        <v>0</v>
      </c>
      <c r="AF71" s="61">
        <f t="shared" si="11"/>
        <v>0</v>
      </c>
      <c r="AG71" s="61">
        <f t="shared" si="12"/>
        <v>448519.8</v>
      </c>
      <c r="AH71" s="61">
        <f t="shared" si="13"/>
        <v>1337295.69</v>
      </c>
      <c r="AI71" s="61">
        <f>AI72</f>
        <v>0</v>
      </c>
      <c r="AJ71" s="61">
        <f t="shared" ref="AJ71:AK72" si="126">AJ72</f>
        <v>0</v>
      </c>
      <c r="AK71" s="61">
        <f t="shared" si="126"/>
        <v>0</v>
      </c>
      <c r="AL71" s="61">
        <f t="shared" si="14"/>
        <v>0</v>
      </c>
      <c r="AM71" s="61">
        <f t="shared" si="15"/>
        <v>448519.8</v>
      </c>
      <c r="AN71" s="61">
        <f t="shared" si="16"/>
        <v>1337295.69</v>
      </c>
    </row>
    <row r="72" spans="1:40" ht="25.5">
      <c r="A72" s="282"/>
      <c r="B72" s="223" t="s">
        <v>41</v>
      </c>
      <c r="C72" s="35" t="s">
        <v>13</v>
      </c>
      <c r="D72" s="35" t="s">
        <v>10</v>
      </c>
      <c r="E72" s="35" t="s">
        <v>100</v>
      </c>
      <c r="F72" s="35" t="s">
        <v>430</v>
      </c>
      <c r="G72" s="36" t="s">
        <v>39</v>
      </c>
      <c r="H72" s="61"/>
      <c r="I72" s="61"/>
      <c r="J72" s="61"/>
      <c r="K72" s="61"/>
      <c r="L72" s="61"/>
      <c r="M72" s="61"/>
      <c r="N72" s="61"/>
      <c r="O72" s="61"/>
      <c r="P72" s="61"/>
      <c r="Q72" s="61"/>
      <c r="R72" s="61"/>
      <c r="S72" s="61"/>
      <c r="T72" s="61"/>
      <c r="U72" s="61"/>
      <c r="V72" s="61"/>
      <c r="W72" s="61">
        <f>W73</f>
        <v>0</v>
      </c>
      <c r="X72" s="61">
        <f t="shared" si="121"/>
        <v>448519.8</v>
      </c>
      <c r="Y72" s="61">
        <f t="shared" si="121"/>
        <v>1337295.69</v>
      </c>
      <c r="Z72" s="61">
        <f t="shared" si="122"/>
        <v>0</v>
      </c>
      <c r="AA72" s="61">
        <f t="shared" si="123"/>
        <v>448519.8</v>
      </c>
      <c r="AB72" s="61">
        <f t="shared" si="124"/>
        <v>1337295.69</v>
      </c>
      <c r="AC72" s="61">
        <f>AC73</f>
        <v>0</v>
      </c>
      <c r="AD72" s="61">
        <f t="shared" si="125"/>
        <v>0</v>
      </c>
      <c r="AE72" s="61">
        <f t="shared" si="125"/>
        <v>0</v>
      </c>
      <c r="AF72" s="61">
        <f t="shared" si="11"/>
        <v>0</v>
      </c>
      <c r="AG72" s="61">
        <f t="shared" si="12"/>
        <v>448519.8</v>
      </c>
      <c r="AH72" s="61">
        <f t="shared" si="13"/>
        <v>1337295.69</v>
      </c>
      <c r="AI72" s="61">
        <f>AI73</f>
        <v>0</v>
      </c>
      <c r="AJ72" s="61">
        <f t="shared" si="126"/>
        <v>0</v>
      </c>
      <c r="AK72" s="61">
        <f t="shared" si="126"/>
        <v>0</v>
      </c>
      <c r="AL72" s="61">
        <f t="shared" si="14"/>
        <v>0</v>
      </c>
      <c r="AM72" s="61">
        <f t="shared" si="15"/>
        <v>448519.8</v>
      </c>
      <c r="AN72" s="61">
        <f t="shared" si="16"/>
        <v>1337295.69</v>
      </c>
    </row>
    <row r="73" spans="1:40">
      <c r="A73" s="282"/>
      <c r="B73" s="222" t="s">
        <v>42</v>
      </c>
      <c r="C73" s="35" t="s">
        <v>13</v>
      </c>
      <c r="D73" s="35" t="s">
        <v>10</v>
      </c>
      <c r="E73" s="35" t="s">
        <v>100</v>
      </c>
      <c r="F73" s="35" t="s">
        <v>430</v>
      </c>
      <c r="G73" s="36" t="s">
        <v>40</v>
      </c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>
        <v>448519.8</v>
      </c>
      <c r="Y73" s="61">
        <v>1337295.69</v>
      </c>
      <c r="Z73" s="61">
        <f t="shared" si="122"/>
        <v>0</v>
      </c>
      <c r="AA73" s="61">
        <f t="shared" si="123"/>
        <v>448519.8</v>
      </c>
      <c r="AB73" s="61">
        <f t="shared" si="124"/>
        <v>1337295.69</v>
      </c>
      <c r="AC73" s="61"/>
      <c r="AD73" s="61"/>
      <c r="AE73" s="61"/>
      <c r="AF73" s="61">
        <f t="shared" si="11"/>
        <v>0</v>
      </c>
      <c r="AG73" s="61">
        <f t="shared" si="12"/>
        <v>448519.8</v>
      </c>
      <c r="AH73" s="61">
        <f t="shared" si="13"/>
        <v>1337295.69</v>
      </c>
      <c r="AI73" s="61"/>
      <c r="AJ73" s="61"/>
      <c r="AK73" s="61"/>
      <c r="AL73" s="61">
        <f t="shared" si="14"/>
        <v>0</v>
      </c>
      <c r="AM73" s="61">
        <f t="shared" si="15"/>
        <v>448519.8</v>
      </c>
      <c r="AN73" s="61">
        <f t="shared" si="16"/>
        <v>1337295.69</v>
      </c>
    </row>
    <row r="74" spans="1:40" ht="140.25">
      <c r="A74" s="282"/>
      <c r="B74" s="102" t="s">
        <v>362</v>
      </c>
      <c r="C74" s="35" t="s">
        <v>13</v>
      </c>
      <c r="D74" s="143" t="s">
        <v>10</v>
      </c>
      <c r="E74" s="35" t="s">
        <v>100</v>
      </c>
      <c r="F74" s="203" t="s">
        <v>361</v>
      </c>
      <c r="G74" s="204"/>
      <c r="H74" s="61"/>
      <c r="I74" s="61"/>
      <c r="J74" s="61"/>
      <c r="K74" s="61">
        <f>K75</f>
        <v>210000</v>
      </c>
      <c r="L74" s="61">
        <f t="shared" ref="L74:M75" si="127">L75</f>
        <v>0</v>
      </c>
      <c r="M74" s="61">
        <f t="shared" si="127"/>
        <v>0</v>
      </c>
      <c r="N74" s="61">
        <f t="shared" ref="N74:N76" si="128">H74+K74</f>
        <v>210000</v>
      </c>
      <c r="O74" s="61">
        <f t="shared" ref="O74:O76" si="129">I74+L74</f>
        <v>0</v>
      </c>
      <c r="P74" s="61">
        <f t="shared" ref="P74:P76" si="130">J74+M74</f>
        <v>0</v>
      </c>
      <c r="Q74" s="61">
        <f>Q75</f>
        <v>0</v>
      </c>
      <c r="R74" s="61">
        <f t="shared" ref="R74:S75" si="131">R75</f>
        <v>0</v>
      </c>
      <c r="S74" s="61">
        <f t="shared" si="131"/>
        <v>0</v>
      </c>
      <c r="T74" s="61">
        <f t="shared" si="5"/>
        <v>210000</v>
      </c>
      <c r="U74" s="61">
        <f t="shared" si="6"/>
        <v>0</v>
      </c>
      <c r="V74" s="61">
        <f t="shared" si="7"/>
        <v>0</v>
      </c>
      <c r="W74" s="61">
        <f>W75</f>
        <v>0</v>
      </c>
      <c r="X74" s="61">
        <f t="shared" ref="X74:Y75" si="132">X75</f>
        <v>0</v>
      </c>
      <c r="Y74" s="61">
        <f t="shared" si="132"/>
        <v>0</v>
      </c>
      <c r="Z74" s="61">
        <f t="shared" si="8"/>
        <v>210000</v>
      </c>
      <c r="AA74" s="61">
        <f t="shared" si="9"/>
        <v>0</v>
      </c>
      <c r="AB74" s="61">
        <f t="shared" si="10"/>
        <v>0</v>
      </c>
      <c r="AC74" s="61">
        <f>AC75</f>
        <v>0</v>
      </c>
      <c r="AD74" s="61">
        <f t="shared" ref="AD74:AE75" si="133">AD75</f>
        <v>0</v>
      </c>
      <c r="AE74" s="61">
        <f t="shared" si="133"/>
        <v>0</v>
      </c>
      <c r="AF74" s="61">
        <f t="shared" si="11"/>
        <v>210000</v>
      </c>
      <c r="AG74" s="61">
        <f t="shared" si="12"/>
        <v>0</v>
      </c>
      <c r="AH74" s="61">
        <f t="shared" si="13"/>
        <v>0</v>
      </c>
      <c r="AI74" s="61">
        <f>AI75</f>
        <v>0</v>
      </c>
      <c r="AJ74" s="61">
        <f t="shared" ref="AJ74:AK75" si="134">AJ75</f>
        <v>0</v>
      </c>
      <c r="AK74" s="61">
        <f t="shared" si="134"/>
        <v>0</v>
      </c>
      <c r="AL74" s="61">
        <f t="shared" si="14"/>
        <v>210000</v>
      </c>
      <c r="AM74" s="61">
        <f t="shared" si="15"/>
        <v>0</v>
      </c>
      <c r="AN74" s="61">
        <f t="shared" si="16"/>
        <v>0</v>
      </c>
    </row>
    <row r="75" spans="1:40" ht="25.5">
      <c r="A75" s="282"/>
      <c r="B75" s="74" t="s">
        <v>41</v>
      </c>
      <c r="C75" s="35" t="s">
        <v>13</v>
      </c>
      <c r="D75" s="35" t="s">
        <v>10</v>
      </c>
      <c r="E75" s="35" t="s">
        <v>100</v>
      </c>
      <c r="F75" s="203" t="s">
        <v>361</v>
      </c>
      <c r="G75" s="205" t="s">
        <v>39</v>
      </c>
      <c r="H75" s="61"/>
      <c r="I75" s="61"/>
      <c r="J75" s="61"/>
      <c r="K75" s="61">
        <f>K76</f>
        <v>210000</v>
      </c>
      <c r="L75" s="61">
        <f t="shared" si="127"/>
        <v>0</v>
      </c>
      <c r="M75" s="61">
        <f t="shared" si="127"/>
        <v>0</v>
      </c>
      <c r="N75" s="61">
        <f t="shared" si="128"/>
        <v>210000</v>
      </c>
      <c r="O75" s="61">
        <f t="shared" si="129"/>
        <v>0</v>
      </c>
      <c r="P75" s="61">
        <f t="shared" si="130"/>
        <v>0</v>
      </c>
      <c r="Q75" s="61">
        <f>Q76</f>
        <v>0</v>
      </c>
      <c r="R75" s="61">
        <f t="shared" si="131"/>
        <v>0</v>
      </c>
      <c r="S75" s="61">
        <f t="shared" si="131"/>
        <v>0</v>
      </c>
      <c r="T75" s="61">
        <f t="shared" si="5"/>
        <v>210000</v>
      </c>
      <c r="U75" s="61">
        <f t="shared" si="6"/>
        <v>0</v>
      </c>
      <c r="V75" s="61">
        <f t="shared" si="7"/>
        <v>0</v>
      </c>
      <c r="W75" s="61">
        <f>W76</f>
        <v>0</v>
      </c>
      <c r="X75" s="61">
        <f t="shared" si="132"/>
        <v>0</v>
      </c>
      <c r="Y75" s="61">
        <f t="shared" si="132"/>
        <v>0</v>
      </c>
      <c r="Z75" s="61">
        <f t="shared" si="8"/>
        <v>210000</v>
      </c>
      <c r="AA75" s="61">
        <f t="shared" si="9"/>
        <v>0</v>
      </c>
      <c r="AB75" s="61">
        <f t="shared" si="10"/>
        <v>0</v>
      </c>
      <c r="AC75" s="61">
        <f>AC76</f>
        <v>0</v>
      </c>
      <c r="AD75" s="61">
        <f t="shared" si="133"/>
        <v>0</v>
      </c>
      <c r="AE75" s="61">
        <f t="shared" si="133"/>
        <v>0</v>
      </c>
      <c r="AF75" s="61">
        <f t="shared" si="11"/>
        <v>210000</v>
      </c>
      <c r="AG75" s="61">
        <f t="shared" si="12"/>
        <v>0</v>
      </c>
      <c r="AH75" s="61">
        <f t="shared" si="13"/>
        <v>0</v>
      </c>
      <c r="AI75" s="61">
        <f>AI76</f>
        <v>0</v>
      </c>
      <c r="AJ75" s="61">
        <f t="shared" si="134"/>
        <v>0</v>
      </c>
      <c r="AK75" s="61">
        <f t="shared" si="134"/>
        <v>0</v>
      </c>
      <c r="AL75" s="61">
        <f t="shared" si="14"/>
        <v>210000</v>
      </c>
      <c r="AM75" s="61">
        <f t="shared" si="15"/>
        <v>0</v>
      </c>
      <c r="AN75" s="61">
        <f t="shared" si="16"/>
        <v>0</v>
      </c>
    </row>
    <row r="76" spans="1:40">
      <c r="A76" s="282"/>
      <c r="B76" s="102" t="s">
        <v>42</v>
      </c>
      <c r="C76" s="35" t="s">
        <v>13</v>
      </c>
      <c r="D76" s="35" t="s">
        <v>10</v>
      </c>
      <c r="E76" s="35" t="s">
        <v>100</v>
      </c>
      <c r="F76" s="203" t="s">
        <v>361</v>
      </c>
      <c r="G76" s="205" t="s">
        <v>40</v>
      </c>
      <c r="H76" s="61"/>
      <c r="I76" s="61"/>
      <c r="J76" s="61"/>
      <c r="K76" s="187">
        <v>210000</v>
      </c>
      <c r="L76" s="61"/>
      <c r="M76" s="61"/>
      <c r="N76" s="61">
        <f t="shared" si="128"/>
        <v>210000</v>
      </c>
      <c r="O76" s="61">
        <f t="shared" si="129"/>
        <v>0</v>
      </c>
      <c r="P76" s="61">
        <f t="shared" si="130"/>
        <v>0</v>
      </c>
      <c r="Q76" s="187"/>
      <c r="R76" s="61"/>
      <c r="S76" s="61"/>
      <c r="T76" s="61">
        <f t="shared" si="5"/>
        <v>210000</v>
      </c>
      <c r="U76" s="61">
        <f t="shared" si="6"/>
        <v>0</v>
      </c>
      <c r="V76" s="61">
        <f t="shared" si="7"/>
        <v>0</v>
      </c>
      <c r="W76" s="187"/>
      <c r="X76" s="61"/>
      <c r="Y76" s="61"/>
      <c r="Z76" s="61">
        <f t="shared" si="8"/>
        <v>210000</v>
      </c>
      <c r="AA76" s="61">
        <f t="shared" si="9"/>
        <v>0</v>
      </c>
      <c r="AB76" s="61">
        <f t="shared" si="10"/>
        <v>0</v>
      </c>
      <c r="AC76" s="187"/>
      <c r="AD76" s="61"/>
      <c r="AE76" s="61"/>
      <c r="AF76" s="61">
        <f t="shared" si="11"/>
        <v>210000</v>
      </c>
      <c r="AG76" s="61">
        <f t="shared" si="12"/>
        <v>0</v>
      </c>
      <c r="AH76" s="61">
        <f t="shared" si="13"/>
        <v>0</v>
      </c>
      <c r="AI76" s="187"/>
      <c r="AJ76" s="61"/>
      <c r="AK76" s="61"/>
      <c r="AL76" s="61">
        <f t="shared" si="14"/>
        <v>210000</v>
      </c>
      <c r="AM76" s="61">
        <f t="shared" si="15"/>
        <v>0</v>
      </c>
      <c r="AN76" s="61">
        <f t="shared" si="16"/>
        <v>0</v>
      </c>
    </row>
    <row r="77" spans="1:40" ht="25.5">
      <c r="A77" s="282"/>
      <c r="B77" s="102" t="s">
        <v>221</v>
      </c>
      <c r="C77" s="35" t="s">
        <v>13</v>
      </c>
      <c r="D77" s="35" t="s">
        <v>10</v>
      </c>
      <c r="E77" s="35" t="s">
        <v>100</v>
      </c>
      <c r="F77" s="73" t="s">
        <v>320</v>
      </c>
      <c r="G77" s="38"/>
      <c r="H77" s="61"/>
      <c r="I77" s="61"/>
      <c r="J77" s="61"/>
      <c r="K77" s="187">
        <f>K78</f>
        <v>3827400</v>
      </c>
      <c r="L77" s="187">
        <f t="shared" ref="L77:M78" si="135">L78</f>
        <v>0</v>
      </c>
      <c r="M77" s="187">
        <f t="shared" si="135"/>
        <v>0</v>
      </c>
      <c r="N77" s="61">
        <f t="shared" ref="N77:N79" si="136">H77+K77</f>
        <v>3827400</v>
      </c>
      <c r="O77" s="61">
        <f t="shared" ref="O77:O79" si="137">I77+L77</f>
        <v>0</v>
      </c>
      <c r="P77" s="61">
        <f t="shared" ref="P77:P79" si="138">J77+M77</f>
        <v>0</v>
      </c>
      <c r="Q77" s="187">
        <f>Q78</f>
        <v>0</v>
      </c>
      <c r="R77" s="187">
        <f t="shared" ref="R77:S78" si="139">R78</f>
        <v>0</v>
      </c>
      <c r="S77" s="187">
        <f t="shared" si="139"/>
        <v>0</v>
      </c>
      <c r="T77" s="61">
        <f t="shared" si="5"/>
        <v>3827400</v>
      </c>
      <c r="U77" s="61">
        <f t="shared" si="6"/>
        <v>0</v>
      </c>
      <c r="V77" s="61">
        <f t="shared" si="7"/>
        <v>0</v>
      </c>
      <c r="W77" s="187">
        <f>W78</f>
        <v>0</v>
      </c>
      <c r="X77" s="187">
        <f t="shared" ref="X77:Y78" si="140">X78</f>
        <v>0</v>
      </c>
      <c r="Y77" s="187">
        <f t="shared" si="140"/>
        <v>0</v>
      </c>
      <c r="Z77" s="61">
        <f t="shared" si="8"/>
        <v>3827400</v>
      </c>
      <c r="AA77" s="61">
        <f t="shared" si="9"/>
        <v>0</v>
      </c>
      <c r="AB77" s="61">
        <f t="shared" si="10"/>
        <v>0</v>
      </c>
      <c r="AC77" s="187">
        <f>AC78</f>
        <v>0</v>
      </c>
      <c r="AD77" s="187">
        <f t="shared" ref="AD77:AE78" si="141">AD78</f>
        <v>0</v>
      </c>
      <c r="AE77" s="187">
        <f t="shared" si="141"/>
        <v>0</v>
      </c>
      <c r="AF77" s="61">
        <f t="shared" si="11"/>
        <v>3827400</v>
      </c>
      <c r="AG77" s="61">
        <f t="shared" si="12"/>
        <v>0</v>
      </c>
      <c r="AH77" s="61">
        <f t="shared" si="13"/>
        <v>0</v>
      </c>
      <c r="AI77" s="187">
        <f>AI78</f>
        <v>0</v>
      </c>
      <c r="AJ77" s="187">
        <f t="shared" ref="AJ77:AK78" si="142">AJ78</f>
        <v>0</v>
      </c>
      <c r="AK77" s="187">
        <f t="shared" si="142"/>
        <v>0</v>
      </c>
      <c r="AL77" s="61">
        <f t="shared" si="14"/>
        <v>3827400</v>
      </c>
      <c r="AM77" s="61">
        <f t="shared" si="15"/>
        <v>0</v>
      </c>
      <c r="AN77" s="61">
        <f t="shared" si="16"/>
        <v>0</v>
      </c>
    </row>
    <row r="78" spans="1:40" ht="25.5">
      <c r="A78" s="282"/>
      <c r="B78" s="74" t="s">
        <v>41</v>
      </c>
      <c r="C78" s="35" t="s">
        <v>13</v>
      </c>
      <c r="D78" s="35" t="s">
        <v>10</v>
      </c>
      <c r="E78" s="35" t="s">
        <v>100</v>
      </c>
      <c r="F78" s="73" t="s">
        <v>320</v>
      </c>
      <c r="G78" s="101" t="s">
        <v>39</v>
      </c>
      <c r="H78" s="61"/>
      <c r="I78" s="61"/>
      <c r="J78" s="61"/>
      <c r="K78" s="187">
        <f>K79</f>
        <v>3827400</v>
      </c>
      <c r="L78" s="187">
        <f t="shared" si="135"/>
        <v>0</v>
      </c>
      <c r="M78" s="187">
        <f t="shared" si="135"/>
        <v>0</v>
      </c>
      <c r="N78" s="61">
        <f t="shared" si="136"/>
        <v>3827400</v>
      </c>
      <c r="O78" s="61">
        <f t="shared" si="137"/>
        <v>0</v>
      </c>
      <c r="P78" s="61">
        <f t="shared" si="138"/>
        <v>0</v>
      </c>
      <c r="Q78" s="187">
        <f>Q79</f>
        <v>0</v>
      </c>
      <c r="R78" s="187">
        <f t="shared" si="139"/>
        <v>0</v>
      </c>
      <c r="S78" s="187">
        <f t="shared" si="139"/>
        <v>0</v>
      </c>
      <c r="T78" s="61">
        <f t="shared" si="5"/>
        <v>3827400</v>
      </c>
      <c r="U78" s="61">
        <f t="shared" si="6"/>
        <v>0</v>
      </c>
      <c r="V78" s="61">
        <f t="shared" si="7"/>
        <v>0</v>
      </c>
      <c r="W78" s="187">
        <f>W79</f>
        <v>0</v>
      </c>
      <c r="X78" s="187">
        <f t="shared" si="140"/>
        <v>0</v>
      </c>
      <c r="Y78" s="187">
        <f t="shared" si="140"/>
        <v>0</v>
      </c>
      <c r="Z78" s="61">
        <f t="shared" si="8"/>
        <v>3827400</v>
      </c>
      <c r="AA78" s="61">
        <f t="shared" si="9"/>
        <v>0</v>
      </c>
      <c r="AB78" s="61">
        <f t="shared" si="10"/>
        <v>0</v>
      </c>
      <c r="AC78" s="187">
        <f>AC79</f>
        <v>0</v>
      </c>
      <c r="AD78" s="187">
        <f t="shared" si="141"/>
        <v>0</v>
      </c>
      <c r="AE78" s="187">
        <f t="shared" si="141"/>
        <v>0</v>
      </c>
      <c r="AF78" s="61">
        <f t="shared" si="11"/>
        <v>3827400</v>
      </c>
      <c r="AG78" s="61">
        <f t="shared" si="12"/>
        <v>0</v>
      </c>
      <c r="AH78" s="61">
        <f t="shared" si="13"/>
        <v>0</v>
      </c>
      <c r="AI78" s="187">
        <f>AI79</f>
        <v>0</v>
      </c>
      <c r="AJ78" s="187">
        <f t="shared" si="142"/>
        <v>0</v>
      </c>
      <c r="AK78" s="187">
        <f t="shared" si="142"/>
        <v>0</v>
      </c>
      <c r="AL78" s="61">
        <f t="shared" si="14"/>
        <v>3827400</v>
      </c>
      <c r="AM78" s="61">
        <f t="shared" si="15"/>
        <v>0</v>
      </c>
      <c r="AN78" s="61">
        <f t="shared" si="16"/>
        <v>0</v>
      </c>
    </row>
    <row r="79" spans="1:40">
      <c r="A79" s="282"/>
      <c r="B79" s="102" t="s">
        <v>42</v>
      </c>
      <c r="C79" s="35" t="s">
        <v>13</v>
      </c>
      <c r="D79" s="35" t="s">
        <v>10</v>
      </c>
      <c r="E79" s="35" t="s">
        <v>100</v>
      </c>
      <c r="F79" s="73" t="s">
        <v>320</v>
      </c>
      <c r="G79" s="101" t="s">
        <v>40</v>
      </c>
      <c r="H79" s="61"/>
      <c r="I79" s="61"/>
      <c r="J79" s="61"/>
      <c r="K79" s="61">
        <v>3827400</v>
      </c>
      <c r="L79" s="61"/>
      <c r="M79" s="61"/>
      <c r="N79" s="61">
        <f t="shared" si="136"/>
        <v>3827400</v>
      </c>
      <c r="O79" s="61">
        <f t="shared" si="137"/>
        <v>0</v>
      </c>
      <c r="P79" s="61">
        <f t="shared" si="138"/>
        <v>0</v>
      </c>
      <c r="Q79" s="61"/>
      <c r="R79" s="61"/>
      <c r="S79" s="61"/>
      <c r="T79" s="61">
        <f t="shared" si="5"/>
        <v>3827400</v>
      </c>
      <c r="U79" s="61">
        <f t="shared" si="6"/>
        <v>0</v>
      </c>
      <c r="V79" s="61">
        <f t="shared" si="7"/>
        <v>0</v>
      </c>
      <c r="W79" s="61"/>
      <c r="X79" s="61"/>
      <c r="Y79" s="61"/>
      <c r="Z79" s="61">
        <f t="shared" si="8"/>
        <v>3827400</v>
      </c>
      <c r="AA79" s="61">
        <f t="shared" si="9"/>
        <v>0</v>
      </c>
      <c r="AB79" s="61">
        <f t="shared" si="10"/>
        <v>0</v>
      </c>
      <c r="AC79" s="61"/>
      <c r="AD79" s="61"/>
      <c r="AE79" s="61"/>
      <c r="AF79" s="61">
        <f t="shared" si="11"/>
        <v>3827400</v>
      </c>
      <c r="AG79" s="61">
        <f t="shared" si="12"/>
        <v>0</v>
      </c>
      <c r="AH79" s="61">
        <f t="shared" si="13"/>
        <v>0</v>
      </c>
      <c r="AI79" s="61"/>
      <c r="AJ79" s="61"/>
      <c r="AK79" s="61"/>
      <c r="AL79" s="61">
        <f t="shared" si="14"/>
        <v>3827400</v>
      </c>
      <c r="AM79" s="61">
        <f t="shared" si="15"/>
        <v>0</v>
      </c>
      <c r="AN79" s="61">
        <f t="shared" si="16"/>
        <v>0</v>
      </c>
    </row>
    <row r="80" spans="1:40" ht="51">
      <c r="A80" s="282"/>
      <c r="B80" s="102" t="s">
        <v>216</v>
      </c>
      <c r="C80" s="35" t="s">
        <v>13</v>
      </c>
      <c r="D80" s="35" t="s">
        <v>10</v>
      </c>
      <c r="E80" s="35" t="s">
        <v>100</v>
      </c>
      <c r="F80" s="35" t="s">
        <v>180</v>
      </c>
      <c r="G80" s="36"/>
      <c r="H80" s="61"/>
      <c r="I80" s="61"/>
      <c r="J80" s="61"/>
      <c r="K80" s="61">
        <f>K81</f>
        <v>199104</v>
      </c>
      <c r="L80" s="61">
        <f t="shared" ref="L80:M81" si="143">L81</f>
        <v>199104</v>
      </c>
      <c r="M80" s="61">
        <f t="shared" si="143"/>
        <v>199104</v>
      </c>
      <c r="N80" s="61">
        <f t="shared" ref="N80:N82" si="144">H80+K80</f>
        <v>199104</v>
      </c>
      <c r="O80" s="61">
        <f t="shared" ref="O80:O82" si="145">I80+L80</f>
        <v>199104</v>
      </c>
      <c r="P80" s="61">
        <f t="shared" ref="P80:P82" si="146">J80+M80</f>
        <v>199104</v>
      </c>
      <c r="Q80" s="61">
        <f>Q81</f>
        <v>199104</v>
      </c>
      <c r="R80" s="61">
        <f t="shared" ref="R80:S81" si="147">R81</f>
        <v>199104</v>
      </c>
      <c r="S80" s="61">
        <f t="shared" si="147"/>
        <v>199104</v>
      </c>
      <c r="T80" s="61">
        <f t="shared" si="5"/>
        <v>398208</v>
      </c>
      <c r="U80" s="61">
        <f t="shared" si="6"/>
        <v>398208</v>
      </c>
      <c r="V80" s="61">
        <f t="shared" si="7"/>
        <v>398208</v>
      </c>
      <c r="W80" s="61">
        <f>W81</f>
        <v>-398208</v>
      </c>
      <c r="X80" s="61">
        <f t="shared" ref="X80:Y81" si="148">X81</f>
        <v>0</v>
      </c>
      <c r="Y80" s="61">
        <f t="shared" si="148"/>
        <v>0</v>
      </c>
      <c r="Z80" s="61">
        <f t="shared" si="8"/>
        <v>0</v>
      </c>
      <c r="AA80" s="61">
        <f t="shared" si="9"/>
        <v>398208</v>
      </c>
      <c r="AB80" s="61">
        <f t="shared" si="10"/>
        <v>398208</v>
      </c>
      <c r="AC80" s="61">
        <f>AC81</f>
        <v>0</v>
      </c>
      <c r="AD80" s="61">
        <f t="shared" ref="AD80:AE81" si="149">AD81</f>
        <v>-398208</v>
      </c>
      <c r="AE80" s="61">
        <f t="shared" si="149"/>
        <v>-398208</v>
      </c>
      <c r="AF80" s="61">
        <f t="shared" si="11"/>
        <v>0</v>
      </c>
      <c r="AG80" s="61">
        <f t="shared" si="12"/>
        <v>0</v>
      </c>
      <c r="AH80" s="61">
        <f t="shared" si="13"/>
        <v>0</v>
      </c>
      <c r="AI80" s="61">
        <f>AI81</f>
        <v>0</v>
      </c>
      <c r="AJ80" s="61">
        <f t="shared" ref="AJ80:AK81" si="150">AJ81</f>
        <v>0</v>
      </c>
      <c r="AK80" s="61">
        <f t="shared" si="150"/>
        <v>0</v>
      </c>
      <c r="AL80" s="61">
        <f t="shared" si="14"/>
        <v>0</v>
      </c>
      <c r="AM80" s="61">
        <f t="shared" si="15"/>
        <v>0</v>
      </c>
      <c r="AN80" s="61">
        <f t="shared" si="16"/>
        <v>0</v>
      </c>
    </row>
    <row r="81" spans="1:40" ht="25.5">
      <c r="A81" s="282"/>
      <c r="B81" s="74" t="s">
        <v>41</v>
      </c>
      <c r="C81" s="35" t="s">
        <v>13</v>
      </c>
      <c r="D81" s="35" t="s">
        <v>10</v>
      </c>
      <c r="E81" s="35" t="s">
        <v>100</v>
      </c>
      <c r="F81" s="35" t="s">
        <v>180</v>
      </c>
      <c r="G81" s="36" t="s">
        <v>39</v>
      </c>
      <c r="H81" s="61"/>
      <c r="I81" s="61"/>
      <c r="J81" s="61"/>
      <c r="K81" s="61">
        <f>K82</f>
        <v>199104</v>
      </c>
      <c r="L81" s="61">
        <f t="shared" si="143"/>
        <v>199104</v>
      </c>
      <c r="M81" s="61">
        <f t="shared" si="143"/>
        <v>199104</v>
      </c>
      <c r="N81" s="61">
        <f t="shared" si="144"/>
        <v>199104</v>
      </c>
      <c r="O81" s="61">
        <f t="shared" si="145"/>
        <v>199104</v>
      </c>
      <c r="P81" s="61">
        <f t="shared" si="146"/>
        <v>199104</v>
      </c>
      <c r="Q81" s="61">
        <f>Q82</f>
        <v>199104</v>
      </c>
      <c r="R81" s="61">
        <f t="shared" si="147"/>
        <v>199104</v>
      </c>
      <c r="S81" s="61">
        <f t="shared" si="147"/>
        <v>199104</v>
      </c>
      <c r="T81" s="61">
        <f t="shared" si="5"/>
        <v>398208</v>
      </c>
      <c r="U81" s="61">
        <f t="shared" si="6"/>
        <v>398208</v>
      </c>
      <c r="V81" s="61">
        <f t="shared" si="7"/>
        <v>398208</v>
      </c>
      <c r="W81" s="61">
        <f>W82</f>
        <v>-398208</v>
      </c>
      <c r="X81" s="61">
        <f t="shared" si="148"/>
        <v>0</v>
      </c>
      <c r="Y81" s="61">
        <f t="shared" si="148"/>
        <v>0</v>
      </c>
      <c r="Z81" s="61">
        <f t="shared" si="8"/>
        <v>0</v>
      </c>
      <c r="AA81" s="61">
        <f t="shared" si="9"/>
        <v>398208</v>
      </c>
      <c r="AB81" s="61">
        <f t="shared" si="10"/>
        <v>398208</v>
      </c>
      <c r="AC81" s="61">
        <f>AC82</f>
        <v>0</v>
      </c>
      <c r="AD81" s="61">
        <f t="shared" si="149"/>
        <v>-398208</v>
      </c>
      <c r="AE81" s="61">
        <f t="shared" si="149"/>
        <v>-398208</v>
      </c>
      <c r="AF81" s="61">
        <f t="shared" si="11"/>
        <v>0</v>
      </c>
      <c r="AG81" s="61">
        <f t="shared" si="12"/>
        <v>0</v>
      </c>
      <c r="AH81" s="61">
        <f t="shared" si="13"/>
        <v>0</v>
      </c>
      <c r="AI81" s="61">
        <f>AI82</f>
        <v>0</v>
      </c>
      <c r="AJ81" s="61">
        <f t="shared" si="150"/>
        <v>0</v>
      </c>
      <c r="AK81" s="61">
        <f t="shared" si="150"/>
        <v>0</v>
      </c>
      <c r="AL81" s="61">
        <f t="shared" si="14"/>
        <v>0</v>
      </c>
      <c r="AM81" s="61">
        <f t="shared" si="15"/>
        <v>0</v>
      </c>
      <c r="AN81" s="61">
        <f t="shared" si="16"/>
        <v>0</v>
      </c>
    </row>
    <row r="82" spans="1:40">
      <c r="A82" s="282"/>
      <c r="B82" s="102" t="s">
        <v>42</v>
      </c>
      <c r="C82" s="35" t="s">
        <v>13</v>
      </c>
      <c r="D82" s="35" t="s">
        <v>10</v>
      </c>
      <c r="E82" s="35" t="s">
        <v>100</v>
      </c>
      <c r="F82" s="35" t="s">
        <v>180</v>
      </c>
      <c r="G82" s="36" t="s">
        <v>40</v>
      </c>
      <c r="H82" s="61"/>
      <c r="I82" s="61"/>
      <c r="J82" s="61"/>
      <c r="K82" s="61">
        <v>199104</v>
      </c>
      <c r="L82" s="61">
        <v>199104</v>
      </c>
      <c r="M82" s="61">
        <v>199104</v>
      </c>
      <c r="N82" s="61">
        <f t="shared" si="144"/>
        <v>199104</v>
      </c>
      <c r="O82" s="61">
        <f t="shared" si="145"/>
        <v>199104</v>
      </c>
      <c r="P82" s="61">
        <f t="shared" si="146"/>
        <v>199104</v>
      </c>
      <c r="Q82" s="61">
        <v>199104</v>
      </c>
      <c r="R82" s="61">
        <v>199104</v>
      </c>
      <c r="S82" s="61">
        <v>199104</v>
      </c>
      <c r="T82" s="61">
        <f t="shared" si="5"/>
        <v>398208</v>
      </c>
      <c r="U82" s="61">
        <f t="shared" si="6"/>
        <v>398208</v>
      </c>
      <c r="V82" s="61">
        <f t="shared" si="7"/>
        <v>398208</v>
      </c>
      <c r="W82" s="61">
        <f>-199104-199104</f>
        <v>-398208</v>
      </c>
      <c r="X82" s="61"/>
      <c r="Y82" s="61"/>
      <c r="Z82" s="61">
        <f t="shared" si="8"/>
        <v>0</v>
      </c>
      <c r="AA82" s="61">
        <f t="shared" si="9"/>
        <v>398208</v>
      </c>
      <c r="AB82" s="61">
        <f t="shared" si="10"/>
        <v>398208</v>
      </c>
      <c r="AC82" s="61"/>
      <c r="AD82" s="61">
        <v>-398208</v>
      </c>
      <c r="AE82" s="61">
        <v>-398208</v>
      </c>
      <c r="AF82" s="61">
        <f t="shared" si="11"/>
        <v>0</v>
      </c>
      <c r="AG82" s="61">
        <f t="shared" si="12"/>
        <v>0</v>
      </c>
      <c r="AH82" s="61">
        <f t="shared" si="13"/>
        <v>0</v>
      </c>
      <c r="AI82" s="61"/>
      <c r="AJ82" s="61"/>
      <c r="AK82" s="61"/>
      <c r="AL82" s="61">
        <f t="shared" si="14"/>
        <v>0</v>
      </c>
      <c r="AM82" s="61">
        <f t="shared" si="15"/>
        <v>0</v>
      </c>
      <c r="AN82" s="61">
        <f t="shared" si="16"/>
        <v>0</v>
      </c>
    </row>
    <row r="83" spans="1:40" ht="38.25">
      <c r="A83" s="282"/>
      <c r="B83" s="102" t="s">
        <v>400</v>
      </c>
      <c r="C83" s="35" t="s">
        <v>13</v>
      </c>
      <c r="D83" s="35" t="s">
        <v>10</v>
      </c>
      <c r="E83" s="35" t="s">
        <v>100</v>
      </c>
      <c r="F83" s="35" t="s">
        <v>401</v>
      </c>
      <c r="G83" s="36"/>
      <c r="H83" s="61"/>
      <c r="I83" s="61"/>
      <c r="J83" s="61"/>
      <c r="K83" s="61"/>
      <c r="L83" s="61"/>
      <c r="M83" s="61"/>
      <c r="N83" s="61"/>
      <c r="O83" s="61"/>
      <c r="P83" s="61"/>
      <c r="Q83" s="61">
        <f>Q84</f>
        <v>791624</v>
      </c>
      <c r="R83" s="61">
        <f t="shared" ref="R83:S84" si="151">R84</f>
        <v>648872</v>
      </c>
      <c r="S83" s="61">
        <f t="shared" si="151"/>
        <v>648872</v>
      </c>
      <c r="T83" s="61">
        <f t="shared" ref="T83:T85" si="152">N83+Q83</f>
        <v>791624</v>
      </c>
      <c r="U83" s="61">
        <f t="shared" ref="U83:U85" si="153">O83+R83</f>
        <v>648872</v>
      </c>
      <c r="V83" s="61">
        <f t="shared" ref="V83:V85" si="154">P83+S83</f>
        <v>648872</v>
      </c>
      <c r="W83" s="61">
        <f>W84</f>
        <v>0</v>
      </c>
      <c r="X83" s="61">
        <f t="shared" ref="X83:Y84" si="155">X84</f>
        <v>0</v>
      </c>
      <c r="Y83" s="61">
        <f t="shared" si="155"/>
        <v>-648872</v>
      </c>
      <c r="Z83" s="61">
        <f t="shared" si="8"/>
        <v>791624</v>
      </c>
      <c r="AA83" s="61">
        <f t="shared" si="9"/>
        <v>648872</v>
      </c>
      <c r="AB83" s="61">
        <f t="shared" si="10"/>
        <v>0</v>
      </c>
      <c r="AC83" s="61">
        <f>AC84</f>
        <v>40263.18</v>
      </c>
      <c r="AD83" s="61">
        <f t="shared" ref="AD83:AE84" si="156">AD84</f>
        <v>0</v>
      </c>
      <c r="AE83" s="61">
        <f t="shared" si="156"/>
        <v>0</v>
      </c>
      <c r="AF83" s="61">
        <f t="shared" si="11"/>
        <v>831887.18</v>
      </c>
      <c r="AG83" s="61">
        <f t="shared" si="12"/>
        <v>648872</v>
      </c>
      <c r="AH83" s="61">
        <f t="shared" si="13"/>
        <v>0</v>
      </c>
      <c r="AI83" s="61">
        <f>AI84</f>
        <v>0</v>
      </c>
      <c r="AJ83" s="61">
        <f t="shared" ref="AJ83:AK84" si="157">AJ84</f>
        <v>0</v>
      </c>
      <c r="AK83" s="61">
        <f t="shared" si="157"/>
        <v>0</v>
      </c>
      <c r="AL83" s="61">
        <f t="shared" si="14"/>
        <v>831887.18</v>
      </c>
      <c r="AM83" s="61">
        <f t="shared" si="15"/>
        <v>648872</v>
      </c>
      <c r="AN83" s="61">
        <f t="shared" si="16"/>
        <v>0</v>
      </c>
    </row>
    <row r="84" spans="1:40" ht="25.5">
      <c r="A84" s="282"/>
      <c r="B84" s="102" t="s">
        <v>41</v>
      </c>
      <c r="C84" s="35" t="s">
        <v>13</v>
      </c>
      <c r="D84" s="35" t="s">
        <v>10</v>
      </c>
      <c r="E84" s="35" t="s">
        <v>100</v>
      </c>
      <c r="F84" s="35" t="s">
        <v>401</v>
      </c>
      <c r="G84" s="36" t="s">
        <v>39</v>
      </c>
      <c r="H84" s="61"/>
      <c r="I84" s="61"/>
      <c r="J84" s="61"/>
      <c r="K84" s="61"/>
      <c r="L84" s="61"/>
      <c r="M84" s="61"/>
      <c r="N84" s="61"/>
      <c r="O84" s="61"/>
      <c r="P84" s="61"/>
      <c r="Q84" s="61">
        <f>Q85</f>
        <v>791624</v>
      </c>
      <c r="R84" s="61">
        <f t="shared" si="151"/>
        <v>648872</v>
      </c>
      <c r="S84" s="61">
        <f t="shared" si="151"/>
        <v>648872</v>
      </c>
      <c r="T84" s="61">
        <f t="shared" si="152"/>
        <v>791624</v>
      </c>
      <c r="U84" s="61">
        <f t="shared" si="153"/>
        <v>648872</v>
      </c>
      <c r="V84" s="61">
        <f t="shared" si="154"/>
        <v>648872</v>
      </c>
      <c r="W84" s="61">
        <f>W85</f>
        <v>0</v>
      </c>
      <c r="X84" s="61">
        <f t="shared" si="155"/>
        <v>0</v>
      </c>
      <c r="Y84" s="61">
        <f t="shared" si="155"/>
        <v>-648872</v>
      </c>
      <c r="Z84" s="61">
        <f t="shared" si="8"/>
        <v>791624</v>
      </c>
      <c r="AA84" s="61">
        <f t="shared" si="9"/>
        <v>648872</v>
      </c>
      <c r="AB84" s="61">
        <f t="shared" si="10"/>
        <v>0</v>
      </c>
      <c r="AC84" s="61">
        <f>AC85</f>
        <v>40263.18</v>
      </c>
      <c r="AD84" s="61">
        <f t="shared" si="156"/>
        <v>0</v>
      </c>
      <c r="AE84" s="61">
        <f t="shared" si="156"/>
        <v>0</v>
      </c>
      <c r="AF84" s="61">
        <f t="shared" si="11"/>
        <v>831887.18</v>
      </c>
      <c r="AG84" s="61">
        <f t="shared" si="12"/>
        <v>648872</v>
      </c>
      <c r="AH84" s="61">
        <f t="shared" si="13"/>
        <v>0</v>
      </c>
      <c r="AI84" s="61">
        <f>AI85</f>
        <v>0</v>
      </c>
      <c r="AJ84" s="61">
        <f t="shared" si="157"/>
        <v>0</v>
      </c>
      <c r="AK84" s="61">
        <f t="shared" si="157"/>
        <v>0</v>
      </c>
      <c r="AL84" s="61">
        <f t="shared" si="14"/>
        <v>831887.18</v>
      </c>
      <c r="AM84" s="61">
        <f t="shared" si="15"/>
        <v>648872</v>
      </c>
      <c r="AN84" s="61">
        <f t="shared" si="16"/>
        <v>0</v>
      </c>
    </row>
    <row r="85" spans="1:40">
      <c r="A85" s="282"/>
      <c r="B85" s="102" t="s">
        <v>42</v>
      </c>
      <c r="C85" s="35" t="s">
        <v>13</v>
      </c>
      <c r="D85" s="35" t="s">
        <v>10</v>
      </c>
      <c r="E85" s="35" t="s">
        <v>100</v>
      </c>
      <c r="F85" s="35" t="s">
        <v>401</v>
      </c>
      <c r="G85" s="36" t="s">
        <v>40</v>
      </c>
      <c r="H85" s="61"/>
      <c r="I85" s="61"/>
      <c r="J85" s="61"/>
      <c r="K85" s="61"/>
      <c r="L85" s="61"/>
      <c r="M85" s="61"/>
      <c r="N85" s="61"/>
      <c r="O85" s="61"/>
      <c r="P85" s="61"/>
      <c r="Q85" s="61">
        <f>648872+142752</f>
        <v>791624</v>
      </c>
      <c r="R85" s="61">
        <v>648872</v>
      </c>
      <c r="S85" s="61">
        <v>648872</v>
      </c>
      <c r="T85" s="61">
        <f t="shared" si="152"/>
        <v>791624</v>
      </c>
      <c r="U85" s="61">
        <f t="shared" si="153"/>
        <v>648872</v>
      </c>
      <c r="V85" s="61">
        <f t="shared" si="154"/>
        <v>648872</v>
      </c>
      <c r="W85" s="61"/>
      <c r="X85" s="61"/>
      <c r="Y85" s="61">
        <v>-648872</v>
      </c>
      <c r="Z85" s="61">
        <f t="shared" si="8"/>
        <v>791624</v>
      </c>
      <c r="AA85" s="61">
        <f t="shared" si="9"/>
        <v>648872</v>
      </c>
      <c r="AB85" s="61">
        <f t="shared" si="10"/>
        <v>0</v>
      </c>
      <c r="AC85" s="61">
        <v>40263.18</v>
      </c>
      <c r="AD85" s="61"/>
      <c r="AE85" s="61"/>
      <c r="AF85" s="61">
        <f t="shared" si="11"/>
        <v>831887.18</v>
      </c>
      <c r="AG85" s="61">
        <f t="shared" si="12"/>
        <v>648872</v>
      </c>
      <c r="AH85" s="61">
        <f t="shared" si="13"/>
        <v>0</v>
      </c>
      <c r="AI85" s="61"/>
      <c r="AJ85" s="61"/>
      <c r="AK85" s="61"/>
      <c r="AL85" s="61">
        <f t="shared" si="14"/>
        <v>831887.18</v>
      </c>
      <c r="AM85" s="61">
        <f t="shared" si="15"/>
        <v>648872</v>
      </c>
      <c r="AN85" s="61">
        <f t="shared" si="16"/>
        <v>0</v>
      </c>
    </row>
    <row r="86" spans="1:40" ht="38.25">
      <c r="A86" s="282"/>
      <c r="B86" s="104" t="s">
        <v>133</v>
      </c>
      <c r="C86" s="5" t="s">
        <v>13</v>
      </c>
      <c r="D86" s="5" t="s">
        <v>10</v>
      </c>
      <c r="E86" s="5" t="s">
        <v>100</v>
      </c>
      <c r="F86" s="54" t="s">
        <v>150</v>
      </c>
      <c r="G86" s="17"/>
      <c r="H86" s="57">
        <f>H87</f>
        <v>657548.56000000006</v>
      </c>
      <c r="I86" s="57">
        <f t="shared" ref="I86:M87" si="158">I87</f>
        <v>657299.92000000004</v>
      </c>
      <c r="J86" s="57">
        <f t="shared" si="158"/>
        <v>643121.89</v>
      </c>
      <c r="K86" s="57">
        <f t="shared" si="158"/>
        <v>0</v>
      </c>
      <c r="L86" s="57">
        <f t="shared" si="158"/>
        <v>0</v>
      </c>
      <c r="M86" s="57">
        <f t="shared" si="158"/>
        <v>0</v>
      </c>
      <c r="N86" s="57">
        <f t="shared" si="2"/>
        <v>657548.56000000006</v>
      </c>
      <c r="O86" s="57">
        <f t="shared" si="3"/>
        <v>657299.92000000004</v>
      </c>
      <c r="P86" s="57">
        <f t="shared" si="4"/>
        <v>643121.89</v>
      </c>
      <c r="Q86" s="57">
        <f t="shared" ref="Q86:S87" si="159">Q87</f>
        <v>0</v>
      </c>
      <c r="R86" s="57">
        <f t="shared" si="159"/>
        <v>0</v>
      </c>
      <c r="S86" s="57">
        <f t="shared" si="159"/>
        <v>0</v>
      </c>
      <c r="T86" s="57">
        <f t="shared" si="5"/>
        <v>657548.56000000006</v>
      </c>
      <c r="U86" s="57">
        <f t="shared" si="6"/>
        <v>657299.92000000004</v>
      </c>
      <c r="V86" s="57">
        <f t="shared" si="7"/>
        <v>643121.89</v>
      </c>
      <c r="W86" s="57">
        <f t="shared" ref="W86:Y87" si="160">W87</f>
        <v>0</v>
      </c>
      <c r="X86" s="57">
        <f t="shared" si="160"/>
        <v>0</v>
      </c>
      <c r="Y86" s="57">
        <f t="shared" si="160"/>
        <v>0</v>
      </c>
      <c r="Z86" s="57">
        <f t="shared" si="8"/>
        <v>657548.56000000006</v>
      </c>
      <c r="AA86" s="57">
        <f t="shared" si="9"/>
        <v>657299.92000000004</v>
      </c>
      <c r="AB86" s="57">
        <f t="shared" si="10"/>
        <v>643121.89</v>
      </c>
      <c r="AC86" s="57">
        <f t="shared" ref="AC86:AE87" si="161">AC87</f>
        <v>0</v>
      </c>
      <c r="AD86" s="57">
        <f t="shared" si="161"/>
        <v>0</v>
      </c>
      <c r="AE86" s="57">
        <f t="shared" si="161"/>
        <v>0</v>
      </c>
      <c r="AF86" s="57">
        <f t="shared" si="11"/>
        <v>657548.56000000006</v>
      </c>
      <c r="AG86" s="57">
        <f t="shared" si="12"/>
        <v>657299.92000000004</v>
      </c>
      <c r="AH86" s="57">
        <f t="shared" si="13"/>
        <v>643121.89</v>
      </c>
      <c r="AI86" s="57">
        <f t="shared" ref="AI86:AK87" si="162">AI87</f>
        <v>0</v>
      </c>
      <c r="AJ86" s="57">
        <f t="shared" si="162"/>
        <v>0</v>
      </c>
      <c r="AK86" s="57">
        <f t="shared" si="162"/>
        <v>0</v>
      </c>
      <c r="AL86" s="57">
        <f t="shared" si="14"/>
        <v>657548.56000000006</v>
      </c>
      <c r="AM86" s="57">
        <f t="shared" si="15"/>
        <v>657299.92000000004</v>
      </c>
      <c r="AN86" s="57">
        <f t="shared" si="16"/>
        <v>643121.89</v>
      </c>
    </row>
    <row r="87" spans="1:40" ht="25.5">
      <c r="A87" s="282"/>
      <c r="B87" s="74" t="s">
        <v>41</v>
      </c>
      <c r="C87" s="5" t="s">
        <v>13</v>
      </c>
      <c r="D87" s="5" t="s">
        <v>10</v>
      </c>
      <c r="E87" s="5" t="s">
        <v>100</v>
      </c>
      <c r="F87" s="54" t="s">
        <v>150</v>
      </c>
      <c r="G87" s="55" t="s">
        <v>39</v>
      </c>
      <c r="H87" s="57">
        <f>H88</f>
        <v>657548.56000000006</v>
      </c>
      <c r="I87" s="57">
        <f t="shared" si="158"/>
        <v>657299.92000000004</v>
      </c>
      <c r="J87" s="57">
        <f t="shared" si="158"/>
        <v>643121.89</v>
      </c>
      <c r="K87" s="57">
        <f t="shared" si="158"/>
        <v>0</v>
      </c>
      <c r="L87" s="57">
        <f t="shared" si="158"/>
        <v>0</v>
      </c>
      <c r="M87" s="57">
        <f t="shared" si="158"/>
        <v>0</v>
      </c>
      <c r="N87" s="57">
        <f t="shared" si="2"/>
        <v>657548.56000000006</v>
      </c>
      <c r="O87" s="57">
        <f t="shared" si="3"/>
        <v>657299.92000000004</v>
      </c>
      <c r="P87" s="57">
        <f t="shared" si="4"/>
        <v>643121.89</v>
      </c>
      <c r="Q87" s="57">
        <f t="shared" si="159"/>
        <v>0</v>
      </c>
      <c r="R87" s="57">
        <f t="shared" si="159"/>
        <v>0</v>
      </c>
      <c r="S87" s="57">
        <f t="shared" si="159"/>
        <v>0</v>
      </c>
      <c r="T87" s="57">
        <f t="shared" si="5"/>
        <v>657548.56000000006</v>
      </c>
      <c r="U87" s="57">
        <f t="shared" si="6"/>
        <v>657299.92000000004</v>
      </c>
      <c r="V87" s="57">
        <f t="shared" si="7"/>
        <v>643121.89</v>
      </c>
      <c r="W87" s="57">
        <f t="shared" si="160"/>
        <v>0</v>
      </c>
      <c r="X87" s="57">
        <f t="shared" si="160"/>
        <v>0</v>
      </c>
      <c r="Y87" s="57">
        <f t="shared" si="160"/>
        <v>0</v>
      </c>
      <c r="Z87" s="57">
        <f t="shared" si="8"/>
        <v>657548.56000000006</v>
      </c>
      <c r="AA87" s="57">
        <f t="shared" si="9"/>
        <v>657299.92000000004</v>
      </c>
      <c r="AB87" s="57">
        <f t="shared" si="10"/>
        <v>643121.89</v>
      </c>
      <c r="AC87" s="57">
        <f t="shared" si="161"/>
        <v>0</v>
      </c>
      <c r="AD87" s="57">
        <f t="shared" si="161"/>
        <v>0</v>
      </c>
      <c r="AE87" s="57">
        <f t="shared" si="161"/>
        <v>0</v>
      </c>
      <c r="AF87" s="57">
        <f t="shared" si="11"/>
        <v>657548.56000000006</v>
      </c>
      <c r="AG87" s="57">
        <f t="shared" si="12"/>
        <v>657299.92000000004</v>
      </c>
      <c r="AH87" s="57">
        <f t="shared" si="13"/>
        <v>643121.89</v>
      </c>
      <c r="AI87" s="57">
        <f t="shared" si="162"/>
        <v>0</v>
      </c>
      <c r="AJ87" s="57">
        <f t="shared" si="162"/>
        <v>0</v>
      </c>
      <c r="AK87" s="57">
        <f t="shared" si="162"/>
        <v>0</v>
      </c>
      <c r="AL87" s="57">
        <f t="shared" si="14"/>
        <v>657548.56000000006</v>
      </c>
      <c r="AM87" s="57">
        <f t="shared" si="15"/>
        <v>657299.92000000004</v>
      </c>
      <c r="AN87" s="57">
        <f t="shared" si="16"/>
        <v>643121.89</v>
      </c>
    </row>
    <row r="88" spans="1:40">
      <c r="A88" s="283"/>
      <c r="B88" s="85" t="s">
        <v>42</v>
      </c>
      <c r="C88" s="5" t="s">
        <v>13</v>
      </c>
      <c r="D88" s="5" t="s">
        <v>10</v>
      </c>
      <c r="E88" s="5" t="s">
        <v>100</v>
      </c>
      <c r="F88" s="54" t="s">
        <v>150</v>
      </c>
      <c r="G88" s="55" t="s">
        <v>40</v>
      </c>
      <c r="H88" s="187">
        <f>157548.56+500000</f>
        <v>657548.56000000006</v>
      </c>
      <c r="I88" s="187">
        <f>157299.92+500000</f>
        <v>657299.92000000004</v>
      </c>
      <c r="J88" s="187">
        <f>143121.89+500000</f>
        <v>643121.89</v>
      </c>
      <c r="K88" s="187"/>
      <c r="L88" s="187"/>
      <c r="M88" s="187"/>
      <c r="N88" s="187">
        <f t="shared" si="2"/>
        <v>657548.56000000006</v>
      </c>
      <c r="O88" s="187">
        <f t="shared" si="3"/>
        <v>657299.92000000004</v>
      </c>
      <c r="P88" s="187">
        <f t="shared" si="4"/>
        <v>643121.89</v>
      </c>
      <c r="Q88" s="187"/>
      <c r="R88" s="187"/>
      <c r="S88" s="187"/>
      <c r="T88" s="187">
        <f t="shared" si="5"/>
        <v>657548.56000000006</v>
      </c>
      <c r="U88" s="187">
        <f t="shared" si="6"/>
        <v>657299.92000000004</v>
      </c>
      <c r="V88" s="187">
        <f t="shared" si="7"/>
        <v>643121.89</v>
      </c>
      <c r="W88" s="187"/>
      <c r="X88" s="187"/>
      <c r="Y88" s="187"/>
      <c r="Z88" s="187">
        <f t="shared" si="8"/>
        <v>657548.56000000006</v>
      </c>
      <c r="AA88" s="187">
        <f t="shared" si="9"/>
        <v>657299.92000000004</v>
      </c>
      <c r="AB88" s="187">
        <f t="shared" si="10"/>
        <v>643121.89</v>
      </c>
      <c r="AC88" s="187"/>
      <c r="AD88" s="187"/>
      <c r="AE88" s="187"/>
      <c r="AF88" s="187">
        <f t="shared" si="11"/>
        <v>657548.56000000006</v>
      </c>
      <c r="AG88" s="187">
        <f t="shared" si="12"/>
        <v>657299.92000000004</v>
      </c>
      <c r="AH88" s="187">
        <f t="shared" si="13"/>
        <v>643121.89</v>
      </c>
      <c r="AI88" s="187"/>
      <c r="AJ88" s="187"/>
      <c r="AK88" s="187"/>
      <c r="AL88" s="187">
        <f t="shared" si="14"/>
        <v>657548.56000000006</v>
      </c>
      <c r="AM88" s="187">
        <f t="shared" si="15"/>
        <v>657299.92000000004</v>
      </c>
      <c r="AN88" s="187">
        <f t="shared" si="16"/>
        <v>643121.89</v>
      </c>
    </row>
    <row r="89" spans="1:40" ht="38.25">
      <c r="A89" s="72"/>
      <c r="B89" s="190" t="s">
        <v>217</v>
      </c>
      <c r="C89" s="35" t="s">
        <v>13</v>
      </c>
      <c r="D89" s="35" t="s">
        <v>10</v>
      </c>
      <c r="E89" s="35" t="s">
        <v>100</v>
      </c>
      <c r="F89" s="35" t="s">
        <v>168</v>
      </c>
      <c r="G89" s="113"/>
      <c r="H89" s="61">
        <f>H90</f>
        <v>4724184.6999999993</v>
      </c>
      <c r="I89" s="61">
        <f t="shared" ref="I89:M90" si="163">I90</f>
        <v>4372986.38</v>
      </c>
      <c r="J89" s="61">
        <f t="shared" si="163"/>
        <v>4026732</v>
      </c>
      <c r="K89" s="61">
        <f t="shared" si="163"/>
        <v>-50154.91</v>
      </c>
      <c r="L89" s="61">
        <f t="shared" si="163"/>
        <v>-233860.77</v>
      </c>
      <c r="M89" s="61">
        <f t="shared" si="163"/>
        <v>-324425.31</v>
      </c>
      <c r="N89" s="61">
        <f t="shared" si="2"/>
        <v>4674029.7899999991</v>
      </c>
      <c r="O89" s="61">
        <f t="shared" si="3"/>
        <v>4139125.61</v>
      </c>
      <c r="P89" s="61">
        <f t="shared" si="4"/>
        <v>3702306.69</v>
      </c>
      <c r="Q89" s="61">
        <f t="shared" ref="Q89:S90" si="164">Q90</f>
        <v>0</v>
      </c>
      <c r="R89" s="61">
        <f t="shared" si="164"/>
        <v>0</v>
      </c>
      <c r="S89" s="61">
        <f t="shared" si="164"/>
        <v>0</v>
      </c>
      <c r="T89" s="61">
        <f t="shared" si="5"/>
        <v>4674029.7899999991</v>
      </c>
      <c r="U89" s="61">
        <f t="shared" si="6"/>
        <v>4139125.61</v>
      </c>
      <c r="V89" s="61">
        <f t="shared" si="7"/>
        <v>3702306.69</v>
      </c>
      <c r="W89" s="61">
        <f t="shared" ref="W89:Y90" si="165">W90</f>
        <v>0</v>
      </c>
      <c r="X89" s="61">
        <f t="shared" si="165"/>
        <v>0</v>
      </c>
      <c r="Y89" s="61">
        <f t="shared" si="165"/>
        <v>0</v>
      </c>
      <c r="Z89" s="61">
        <f t="shared" si="8"/>
        <v>4674029.7899999991</v>
      </c>
      <c r="AA89" s="61">
        <f t="shared" si="9"/>
        <v>4139125.61</v>
      </c>
      <c r="AB89" s="61">
        <f t="shared" si="10"/>
        <v>3702306.69</v>
      </c>
      <c r="AC89" s="61">
        <f t="shared" ref="AC89:AE90" si="166">AC90</f>
        <v>0</v>
      </c>
      <c r="AD89" s="61">
        <f t="shared" si="166"/>
        <v>0</v>
      </c>
      <c r="AE89" s="61">
        <f t="shared" si="166"/>
        <v>0</v>
      </c>
      <c r="AF89" s="61">
        <f t="shared" si="11"/>
        <v>4674029.7899999991</v>
      </c>
      <c r="AG89" s="61">
        <f t="shared" si="12"/>
        <v>4139125.61</v>
      </c>
      <c r="AH89" s="61">
        <f t="shared" si="13"/>
        <v>3702306.69</v>
      </c>
      <c r="AI89" s="61">
        <f t="shared" ref="AI89:AK90" si="167">AI90</f>
        <v>0</v>
      </c>
      <c r="AJ89" s="61">
        <f t="shared" si="167"/>
        <v>0</v>
      </c>
      <c r="AK89" s="61">
        <f t="shared" si="167"/>
        <v>0</v>
      </c>
      <c r="AL89" s="61">
        <f t="shared" si="14"/>
        <v>4674029.7899999991</v>
      </c>
      <c r="AM89" s="61">
        <f t="shared" si="15"/>
        <v>4139125.61</v>
      </c>
      <c r="AN89" s="61">
        <f t="shared" si="16"/>
        <v>3702306.69</v>
      </c>
    </row>
    <row r="90" spans="1:40" ht="25.5">
      <c r="A90" s="72"/>
      <c r="B90" s="74" t="s">
        <v>41</v>
      </c>
      <c r="C90" s="35" t="s">
        <v>13</v>
      </c>
      <c r="D90" s="35" t="s">
        <v>10</v>
      </c>
      <c r="E90" s="35" t="s">
        <v>100</v>
      </c>
      <c r="F90" s="35" t="s">
        <v>168</v>
      </c>
      <c r="G90" s="113" t="s">
        <v>39</v>
      </c>
      <c r="H90" s="61">
        <f>H91</f>
        <v>4724184.6999999993</v>
      </c>
      <c r="I90" s="61">
        <f t="shared" si="163"/>
        <v>4372986.38</v>
      </c>
      <c r="J90" s="61">
        <f t="shared" si="163"/>
        <v>4026732</v>
      </c>
      <c r="K90" s="61">
        <f t="shared" si="163"/>
        <v>-50154.91</v>
      </c>
      <c r="L90" s="61">
        <f t="shared" si="163"/>
        <v>-233860.77</v>
      </c>
      <c r="M90" s="61">
        <f t="shared" si="163"/>
        <v>-324425.31</v>
      </c>
      <c r="N90" s="61">
        <f t="shared" si="2"/>
        <v>4674029.7899999991</v>
      </c>
      <c r="O90" s="61">
        <f t="shared" si="3"/>
        <v>4139125.61</v>
      </c>
      <c r="P90" s="61">
        <f t="shared" si="4"/>
        <v>3702306.69</v>
      </c>
      <c r="Q90" s="61">
        <f t="shared" si="164"/>
        <v>0</v>
      </c>
      <c r="R90" s="61">
        <f t="shared" si="164"/>
        <v>0</v>
      </c>
      <c r="S90" s="61">
        <f t="shared" si="164"/>
        <v>0</v>
      </c>
      <c r="T90" s="61">
        <f t="shared" si="5"/>
        <v>4674029.7899999991</v>
      </c>
      <c r="U90" s="61">
        <f t="shared" si="6"/>
        <v>4139125.61</v>
      </c>
      <c r="V90" s="61">
        <f t="shared" si="7"/>
        <v>3702306.69</v>
      </c>
      <c r="W90" s="61">
        <f t="shared" si="165"/>
        <v>0</v>
      </c>
      <c r="X90" s="61">
        <f t="shared" si="165"/>
        <v>0</v>
      </c>
      <c r="Y90" s="61">
        <f t="shared" si="165"/>
        <v>0</v>
      </c>
      <c r="Z90" s="61">
        <f t="shared" si="8"/>
        <v>4674029.7899999991</v>
      </c>
      <c r="AA90" s="61">
        <f t="shared" si="9"/>
        <v>4139125.61</v>
      </c>
      <c r="AB90" s="61">
        <f t="shared" si="10"/>
        <v>3702306.69</v>
      </c>
      <c r="AC90" s="61">
        <f t="shared" si="166"/>
        <v>0</v>
      </c>
      <c r="AD90" s="61">
        <f t="shared" si="166"/>
        <v>0</v>
      </c>
      <c r="AE90" s="61">
        <f t="shared" si="166"/>
        <v>0</v>
      </c>
      <c r="AF90" s="61">
        <f t="shared" si="11"/>
        <v>4674029.7899999991</v>
      </c>
      <c r="AG90" s="61">
        <f t="shared" si="12"/>
        <v>4139125.61</v>
      </c>
      <c r="AH90" s="61">
        <f t="shared" si="13"/>
        <v>3702306.69</v>
      </c>
      <c r="AI90" s="61">
        <f t="shared" si="167"/>
        <v>0</v>
      </c>
      <c r="AJ90" s="61">
        <f t="shared" si="167"/>
        <v>0</v>
      </c>
      <c r="AK90" s="61">
        <f t="shared" si="167"/>
        <v>0</v>
      </c>
      <c r="AL90" s="61">
        <f t="shared" si="14"/>
        <v>4674029.7899999991</v>
      </c>
      <c r="AM90" s="61">
        <f t="shared" si="15"/>
        <v>4139125.61</v>
      </c>
      <c r="AN90" s="61">
        <f t="shared" si="16"/>
        <v>3702306.69</v>
      </c>
    </row>
    <row r="91" spans="1:40">
      <c r="A91" s="180"/>
      <c r="B91" s="102" t="s">
        <v>42</v>
      </c>
      <c r="C91" s="35" t="s">
        <v>13</v>
      </c>
      <c r="D91" s="35" t="s">
        <v>10</v>
      </c>
      <c r="E91" s="35" t="s">
        <v>100</v>
      </c>
      <c r="F91" s="35" t="s">
        <v>168</v>
      </c>
      <c r="G91" s="113" t="s">
        <v>40</v>
      </c>
      <c r="H91" s="187">
        <f>4719460.52+4724.18</f>
        <v>4724184.6999999993</v>
      </c>
      <c r="I91" s="187">
        <f>4368262.2+4724.18</f>
        <v>4372986.38</v>
      </c>
      <c r="J91" s="187">
        <f>4022007.82+4724.18</f>
        <v>4026732</v>
      </c>
      <c r="K91" s="187">
        <f>-50104.75-50.16</f>
        <v>-50154.91</v>
      </c>
      <c r="L91" s="187">
        <f>-233275.71-585.06</f>
        <v>-233860.77</v>
      </c>
      <c r="M91" s="187">
        <f>-323403.43-1021.88</f>
        <v>-324425.31</v>
      </c>
      <c r="N91" s="187">
        <f t="shared" si="2"/>
        <v>4674029.7899999991</v>
      </c>
      <c r="O91" s="187">
        <f t="shared" si="3"/>
        <v>4139125.61</v>
      </c>
      <c r="P91" s="187">
        <f t="shared" si="4"/>
        <v>3702306.69</v>
      </c>
      <c r="Q91" s="187"/>
      <c r="R91" s="187"/>
      <c r="S91" s="187"/>
      <c r="T91" s="187">
        <f t="shared" si="5"/>
        <v>4674029.7899999991</v>
      </c>
      <c r="U91" s="187">
        <f t="shared" si="6"/>
        <v>4139125.61</v>
      </c>
      <c r="V91" s="187">
        <f t="shared" si="7"/>
        <v>3702306.69</v>
      </c>
      <c r="W91" s="187"/>
      <c r="X91" s="187"/>
      <c r="Y91" s="187"/>
      <c r="Z91" s="187">
        <f t="shared" si="8"/>
        <v>4674029.7899999991</v>
      </c>
      <c r="AA91" s="187">
        <f t="shared" si="9"/>
        <v>4139125.61</v>
      </c>
      <c r="AB91" s="187">
        <f t="shared" si="10"/>
        <v>3702306.69</v>
      </c>
      <c r="AC91" s="187"/>
      <c r="AD91" s="187"/>
      <c r="AE91" s="187"/>
      <c r="AF91" s="187">
        <f t="shared" si="11"/>
        <v>4674029.7899999991</v>
      </c>
      <c r="AG91" s="187">
        <f t="shared" si="12"/>
        <v>4139125.61</v>
      </c>
      <c r="AH91" s="187">
        <f t="shared" si="13"/>
        <v>3702306.69</v>
      </c>
      <c r="AI91" s="187"/>
      <c r="AJ91" s="187"/>
      <c r="AK91" s="187"/>
      <c r="AL91" s="187">
        <f t="shared" si="14"/>
        <v>4674029.7899999991</v>
      </c>
      <c r="AM91" s="187">
        <f t="shared" si="15"/>
        <v>4139125.61</v>
      </c>
      <c r="AN91" s="187">
        <f t="shared" si="16"/>
        <v>3702306.69</v>
      </c>
    </row>
    <row r="92" spans="1:40">
      <c r="A92" s="180"/>
      <c r="B92" s="102" t="s">
        <v>367</v>
      </c>
      <c r="C92" s="35" t="s">
        <v>13</v>
      </c>
      <c r="D92" s="35" t="s">
        <v>10</v>
      </c>
      <c r="E92" s="35" t="s">
        <v>100</v>
      </c>
      <c r="F92" s="35" t="s">
        <v>366</v>
      </c>
      <c r="G92" s="36"/>
      <c r="H92" s="187"/>
      <c r="I92" s="187"/>
      <c r="J92" s="187"/>
      <c r="K92" s="187">
        <f>K93</f>
        <v>0</v>
      </c>
      <c r="L92" s="187">
        <f t="shared" ref="L92:M93" si="168">L93</f>
        <v>0</v>
      </c>
      <c r="M92" s="187">
        <f t="shared" si="168"/>
        <v>79629534.879999995</v>
      </c>
      <c r="N92" s="187">
        <f t="shared" ref="N92:N94" si="169">H92+K92</f>
        <v>0</v>
      </c>
      <c r="O92" s="187">
        <f t="shared" ref="O92:O94" si="170">I92+L92</f>
        <v>0</v>
      </c>
      <c r="P92" s="187">
        <f t="shared" ref="P92:P94" si="171">J92+M92</f>
        <v>79629534.879999995</v>
      </c>
      <c r="Q92" s="187">
        <f>Q93</f>
        <v>0</v>
      </c>
      <c r="R92" s="187">
        <f t="shared" ref="R92:S93" si="172">R93</f>
        <v>0</v>
      </c>
      <c r="S92" s="187">
        <f t="shared" si="172"/>
        <v>0</v>
      </c>
      <c r="T92" s="187">
        <f t="shared" si="5"/>
        <v>0</v>
      </c>
      <c r="U92" s="187">
        <f t="shared" si="6"/>
        <v>0</v>
      </c>
      <c r="V92" s="187">
        <f t="shared" si="7"/>
        <v>79629534.879999995</v>
      </c>
      <c r="W92" s="187">
        <f>W93</f>
        <v>0</v>
      </c>
      <c r="X92" s="187">
        <f t="shared" ref="X92:Y93" si="173">X93</f>
        <v>0</v>
      </c>
      <c r="Y92" s="187">
        <f t="shared" si="173"/>
        <v>0</v>
      </c>
      <c r="Z92" s="187">
        <f t="shared" si="8"/>
        <v>0</v>
      </c>
      <c r="AA92" s="187">
        <f t="shared" si="9"/>
        <v>0</v>
      </c>
      <c r="AB92" s="187">
        <f t="shared" si="10"/>
        <v>79629534.879999995</v>
      </c>
      <c r="AC92" s="187">
        <f>AC93</f>
        <v>0</v>
      </c>
      <c r="AD92" s="187">
        <f t="shared" ref="AD92:AE93" si="174">AD93</f>
        <v>0</v>
      </c>
      <c r="AE92" s="187">
        <f t="shared" si="174"/>
        <v>0</v>
      </c>
      <c r="AF92" s="187">
        <f t="shared" si="11"/>
        <v>0</v>
      </c>
      <c r="AG92" s="187">
        <f t="shared" si="12"/>
        <v>0</v>
      </c>
      <c r="AH92" s="187">
        <f t="shared" si="13"/>
        <v>79629534.879999995</v>
      </c>
      <c r="AI92" s="187">
        <f>AI93</f>
        <v>0</v>
      </c>
      <c r="AJ92" s="187">
        <f t="shared" ref="AJ92:AK93" si="175">AJ93</f>
        <v>0</v>
      </c>
      <c r="AK92" s="187">
        <f t="shared" si="175"/>
        <v>0</v>
      </c>
      <c r="AL92" s="187">
        <f t="shared" si="14"/>
        <v>0</v>
      </c>
      <c r="AM92" s="187">
        <f t="shared" si="15"/>
        <v>0</v>
      </c>
      <c r="AN92" s="187">
        <f t="shared" si="16"/>
        <v>79629534.879999995</v>
      </c>
    </row>
    <row r="93" spans="1:40" ht="25.5">
      <c r="A93" s="180"/>
      <c r="B93" s="74" t="s">
        <v>41</v>
      </c>
      <c r="C93" s="35" t="s">
        <v>13</v>
      </c>
      <c r="D93" s="35" t="s">
        <v>10</v>
      </c>
      <c r="E93" s="35" t="s">
        <v>100</v>
      </c>
      <c r="F93" s="35" t="s">
        <v>366</v>
      </c>
      <c r="G93" s="36" t="s">
        <v>39</v>
      </c>
      <c r="H93" s="187"/>
      <c r="I93" s="187"/>
      <c r="J93" s="187"/>
      <c r="K93" s="187">
        <f>K94</f>
        <v>0</v>
      </c>
      <c r="L93" s="187">
        <f t="shared" si="168"/>
        <v>0</v>
      </c>
      <c r="M93" s="187">
        <f t="shared" si="168"/>
        <v>79629534.879999995</v>
      </c>
      <c r="N93" s="187">
        <f t="shared" si="169"/>
        <v>0</v>
      </c>
      <c r="O93" s="187">
        <f t="shared" si="170"/>
        <v>0</v>
      </c>
      <c r="P93" s="187">
        <f t="shared" si="171"/>
        <v>79629534.879999995</v>
      </c>
      <c r="Q93" s="187">
        <f>Q94</f>
        <v>0</v>
      </c>
      <c r="R93" s="187">
        <f t="shared" si="172"/>
        <v>0</v>
      </c>
      <c r="S93" s="187">
        <f t="shared" si="172"/>
        <v>0</v>
      </c>
      <c r="T93" s="187">
        <f t="shared" si="5"/>
        <v>0</v>
      </c>
      <c r="U93" s="187">
        <f t="shared" si="6"/>
        <v>0</v>
      </c>
      <c r="V93" s="187">
        <f t="shared" si="7"/>
        <v>79629534.879999995</v>
      </c>
      <c r="W93" s="187">
        <f>W94</f>
        <v>0</v>
      </c>
      <c r="X93" s="187">
        <f t="shared" si="173"/>
        <v>0</v>
      </c>
      <c r="Y93" s="187">
        <f t="shared" si="173"/>
        <v>0</v>
      </c>
      <c r="Z93" s="187">
        <f t="shared" si="8"/>
        <v>0</v>
      </c>
      <c r="AA93" s="187">
        <f t="shared" si="9"/>
        <v>0</v>
      </c>
      <c r="AB93" s="187">
        <f t="shared" si="10"/>
        <v>79629534.879999995</v>
      </c>
      <c r="AC93" s="187">
        <f>AC94</f>
        <v>0</v>
      </c>
      <c r="AD93" s="187">
        <f t="shared" si="174"/>
        <v>0</v>
      </c>
      <c r="AE93" s="187">
        <f t="shared" si="174"/>
        <v>0</v>
      </c>
      <c r="AF93" s="187">
        <f t="shared" si="11"/>
        <v>0</v>
      </c>
      <c r="AG93" s="187">
        <f t="shared" si="12"/>
        <v>0</v>
      </c>
      <c r="AH93" s="187">
        <f t="shared" si="13"/>
        <v>79629534.879999995</v>
      </c>
      <c r="AI93" s="187">
        <f>AI94</f>
        <v>0</v>
      </c>
      <c r="AJ93" s="187">
        <f t="shared" si="175"/>
        <v>0</v>
      </c>
      <c r="AK93" s="187">
        <f t="shared" si="175"/>
        <v>0</v>
      </c>
      <c r="AL93" s="187">
        <f t="shared" si="14"/>
        <v>0</v>
      </c>
      <c r="AM93" s="187">
        <f t="shared" si="15"/>
        <v>0</v>
      </c>
      <c r="AN93" s="187">
        <f t="shared" si="16"/>
        <v>79629534.879999995</v>
      </c>
    </row>
    <row r="94" spans="1:40">
      <c r="A94" s="180"/>
      <c r="B94" s="102" t="s">
        <v>42</v>
      </c>
      <c r="C94" s="35" t="s">
        <v>13</v>
      </c>
      <c r="D94" s="35" t="s">
        <v>10</v>
      </c>
      <c r="E94" s="35" t="s">
        <v>100</v>
      </c>
      <c r="F94" s="35" t="s">
        <v>366</v>
      </c>
      <c r="G94" s="36" t="s">
        <v>40</v>
      </c>
      <c r="H94" s="187"/>
      <c r="I94" s="187"/>
      <c r="J94" s="187"/>
      <c r="K94" s="187"/>
      <c r="L94" s="187"/>
      <c r="M94" s="61">
        <v>79629534.879999995</v>
      </c>
      <c r="N94" s="187">
        <f t="shared" si="169"/>
        <v>0</v>
      </c>
      <c r="O94" s="187">
        <f t="shared" si="170"/>
        <v>0</v>
      </c>
      <c r="P94" s="187">
        <f t="shared" si="171"/>
        <v>79629534.879999995</v>
      </c>
      <c r="Q94" s="187"/>
      <c r="R94" s="187"/>
      <c r="S94" s="61"/>
      <c r="T94" s="187">
        <f t="shared" si="5"/>
        <v>0</v>
      </c>
      <c r="U94" s="187">
        <f t="shared" si="6"/>
        <v>0</v>
      </c>
      <c r="V94" s="187">
        <f t="shared" si="7"/>
        <v>79629534.879999995</v>
      </c>
      <c r="W94" s="187"/>
      <c r="X94" s="187"/>
      <c r="Y94" s="61"/>
      <c r="Z94" s="187">
        <f t="shared" si="8"/>
        <v>0</v>
      </c>
      <c r="AA94" s="187">
        <f t="shared" si="9"/>
        <v>0</v>
      </c>
      <c r="AB94" s="187">
        <f t="shared" si="10"/>
        <v>79629534.879999995</v>
      </c>
      <c r="AC94" s="187"/>
      <c r="AD94" s="187"/>
      <c r="AE94" s="61"/>
      <c r="AF94" s="187">
        <f t="shared" si="11"/>
        <v>0</v>
      </c>
      <c r="AG94" s="187">
        <f t="shared" si="12"/>
        <v>0</v>
      </c>
      <c r="AH94" s="187">
        <f t="shared" si="13"/>
        <v>79629534.879999995</v>
      </c>
      <c r="AI94" s="187"/>
      <c r="AJ94" s="187"/>
      <c r="AK94" s="61"/>
      <c r="AL94" s="187">
        <f t="shared" si="14"/>
        <v>0</v>
      </c>
      <c r="AM94" s="187">
        <f t="shared" si="15"/>
        <v>0</v>
      </c>
      <c r="AN94" s="187">
        <f t="shared" si="16"/>
        <v>79629534.879999995</v>
      </c>
    </row>
    <row r="95" spans="1:40" ht="102">
      <c r="A95" s="180"/>
      <c r="B95" s="102" t="s">
        <v>402</v>
      </c>
      <c r="C95" s="35" t="s">
        <v>13</v>
      </c>
      <c r="D95" s="35" t="s">
        <v>10</v>
      </c>
      <c r="E95" s="35" t="s">
        <v>403</v>
      </c>
      <c r="F95" s="35" t="s">
        <v>404</v>
      </c>
      <c r="G95" s="36"/>
      <c r="H95" s="187"/>
      <c r="I95" s="187"/>
      <c r="J95" s="187"/>
      <c r="K95" s="187"/>
      <c r="L95" s="187"/>
      <c r="M95" s="187"/>
      <c r="N95" s="187"/>
      <c r="O95" s="187"/>
      <c r="P95" s="187"/>
      <c r="Q95" s="187">
        <f>Q96</f>
        <v>76341</v>
      </c>
      <c r="R95" s="187">
        <f t="shared" ref="R95:S96" si="176">R96</f>
        <v>0</v>
      </c>
      <c r="S95" s="187">
        <f t="shared" si="176"/>
        <v>0</v>
      </c>
      <c r="T95" s="187">
        <f t="shared" ref="T95:T97" si="177">N95+Q95</f>
        <v>76341</v>
      </c>
      <c r="U95" s="187">
        <f t="shared" ref="U95:U97" si="178">O95+R95</f>
        <v>0</v>
      </c>
      <c r="V95" s="187">
        <f t="shared" ref="V95:V97" si="179">P95+S95</f>
        <v>0</v>
      </c>
      <c r="W95" s="187">
        <f>W96</f>
        <v>0</v>
      </c>
      <c r="X95" s="187">
        <f t="shared" ref="X95:Y96" si="180">X96</f>
        <v>0</v>
      </c>
      <c r="Y95" s="187">
        <f t="shared" si="180"/>
        <v>0</v>
      </c>
      <c r="Z95" s="187">
        <f t="shared" si="8"/>
        <v>76341</v>
      </c>
      <c r="AA95" s="187">
        <f t="shared" si="9"/>
        <v>0</v>
      </c>
      <c r="AB95" s="187">
        <f t="shared" si="10"/>
        <v>0</v>
      </c>
      <c r="AC95" s="187">
        <f>AC96</f>
        <v>0</v>
      </c>
      <c r="AD95" s="187">
        <f t="shared" ref="AD95:AE96" si="181">AD96</f>
        <v>0</v>
      </c>
      <c r="AE95" s="187">
        <f t="shared" si="181"/>
        <v>0</v>
      </c>
      <c r="AF95" s="187">
        <f t="shared" si="11"/>
        <v>76341</v>
      </c>
      <c r="AG95" s="187">
        <f t="shared" si="12"/>
        <v>0</v>
      </c>
      <c r="AH95" s="187">
        <f t="shared" si="13"/>
        <v>0</v>
      </c>
      <c r="AI95" s="187">
        <f>AI96</f>
        <v>0</v>
      </c>
      <c r="AJ95" s="187">
        <f t="shared" ref="AJ95:AK96" si="182">AJ96</f>
        <v>0</v>
      </c>
      <c r="AK95" s="187">
        <f t="shared" si="182"/>
        <v>0</v>
      </c>
      <c r="AL95" s="187">
        <f t="shared" si="14"/>
        <v>76341</v>
      </c>
      <c r="AM95" s="187">
        <f t="shared" si="15"/>
        <v>0</v>
      </c>
      <c r="AN95" s="187">
        <f t="shared" si="16"/>
        <v>0</v>
      </c>
    </row>
    <row r="96" spans="1:40" ht="25.5">
      <c r="A96" s="180"/>
      <c r="B96" s="102" t="s">
        <v>41</v>
      </c>
      <c r="C96" s="35" t="s">
        <v>13</v>
      </c>
      <c r="D96" s="35" t="s">
        <v>10</v>
      </c>
      <c r="E96" s="35" t="s">
        <v>403</v>
      </c>
      <c r="F96" s="35" t="s">
        <v>404</v>
      </c>
      <c r="G96" s="36" t="s">
        <v>39</v>
      </c>
      <c r="H96" s="187"/>
      <c r="I96" s="187"/>
      <c r="J96" s="187"/>
      <c r="K96" s="187"/>
      <c r="L96" s="187"/>
      <c r="M96" s="187"/>
      <c r="N96" s="187"/>
      <c r="O96" s="187"/>
      <c r="P96" s="187"/>
      <c r="Q96" s="187">
        <f>Q97</f>
        <v>76341</v>
      </c>
      <c r="R96" s="187">
        <f t="shared" si="176"/>
        <v>0</v>
      </c>
      <c r="S96" s="187">
        <f t="shared" si="176"/>
        <v>0</v>
      </c>
      <c r="T96" s="187">
        <f t="shared" si="177"/>
        <v>76341</v>
      </c>
      <c r="U96" s="187">
        <f t="shared" si="178"/>
        <v>0</v>
      </c>
      <c r="V96" s="187">
        <f t="shared" si="179"/>
        <v>0</v>
      </c>
      <c r="W96" s="187">
        <f>W97</f>
        <v>0</v>
      </c>
      <c r="X96" s="187">
        <f t="shared" si="180"/>
        <v>0</v>
      </c>
      <c r="Y96" s="187">
        <f t="shared" si="180"/>
        <v>0</v>
      </c>
      <c r="Z96" s="187">
        <f t="shared" si="8"/>
        <v>76341</v>
      </c>
      <c r="AA96" s="187">
        <f t="shared" si="9"/>
        <v>0</v>
      </c>
      <c r="AB96" s="187">
        <f t="shared" si="10"/>
        <v>0</v>
      </c>
      <c r="AC96" s="187">
        <f>AC97</f>
        <v>0</v>
      </c>
      <c r="AD96" s="187">
        <f t="shared" si="181"/>
        <v>0</v>
      </c>
      <c r="AE96" s="187">
        <f t="shared" si="181"/>
        <v>0</v>
      </c>
      <c r="AF96" s="187">
        <f t="shared" si="11"/>
        <v>76341</v>
      </c>
      <c r="AG96" s="187">
        <f t="shared" si="12"/>
        <v>0</v>
      </c>
      <c r="AH96" s="187">
        <f t="shared" si="13"/>
        <v>0</v>
      </c>
      <c r="AI96" s="187">
        <f>AI97</f>
        <v>0</v>
      </c>
      <c r="AJ96" s="187">
        <f t="shared" si="182"/>
        <v>0</v>
      </c>
      <c r="AK96" s="187">
        <f t="shared" si="182"/>
        <v>0</v>
      </c>
      <c r="AL96" s="187">
        <f t="shared" si="14"/>
        <v>76341</v>
      </c>
      <c r="AM96" s="187">
        <f t="shared" si="15"/>
        <v>0</v>
      </c>
      <c r="AN96" s="187">
        <f t="shared" si="16"/>
        <v>0</v>
      </c>
    </row>
    <row r="97" spans="1:40">
      <c r="A97" s="180"/>
      <c r="B97" s="102" t="s">
        <v>42</v>
      </c>
      <c r="C97" s="35" t="s">
        <v>13</v>
      </c>
      <c r="D97" s="35" t="s">
        <v>10</v>
      </c>
      <c r="E97" s="35" t="s">
        <v>403</v>
      </c>
      <c r="F97" s="35" t="s">
        <v>404</v>
      </c>
      <c r="G97" s="36" t="s">
        <v>40</v>
      </c>
      <c r="H97" s="187"/>
      <c r="I97" s="187"/>
      <c r="J97" s="187"/>
      <c r="K97" s="187"/>
      <c r="L97" s="187"/>
      <c r="M97" s="187"/>
      <c r="N97" s="187"/>
      <c r="O97" s="187"/>
      <c r="P97" s="187"/>
      <c r="Q97" s="187">
        <v>76341</v>
      </c>
      <c r="R97" s="187"/>
      <c r="S97" s="187"/>
      <c r="T97" s="187">
        <f t="shared" si="177"/>
        <v>76341</v>
      </c>
      <c r="U97" s="187">
        <f t="shared" si="178"/>
        <v>0</v>
      </c>
      <c r="V97" s="187">
        <f t="shared" si="179"/>
        <v>0</v>
      </c>
      <c r="W97" s="187"/>
      <c r="X97" s="187"/>
      <c r="Y97" s="187"/>
      <c r="Z97" s="187">
        <f t="shared" si="8"/>
        <v>76341</v>
      </c>
      <c r="AA97" s="187">
        <f t="shared" si="9"/>
        <v>0</v>
      </c>
      <c r="AB97" s="187">
        <f t="shared" si="10"/>
        <v>0</v>
      </c>
      <c r="AC97" s="187"/>
      <c r="AD97" s="187"/>
      <c r="AE97" s="187"/>
      <c r="AF97" s="187">
        <f t="shared" si="11"/>
        <v>76341</v>
      </c>
      <c r="AG97" s="187">
        <f t="shared" si="12"/>
        <v>0</v>
      </c>
      <c r="AH97" s="187">
        <f t="shared" si="13"/>
        <v>0</v>
      </c>
      <c r="AI97" s="187"/>
      <c r="AJ97" s="187"/>
      <c r="AK97" s="187"/>
      <c r="AL97" s="187">
        <f t="shared" si="14"/>
        <v>76341</v>
      </c>
      <c r="AM97" s="187">
        <f t="shared" si="15"/>
        <v>0</v>
      </c>
      <c r="AN97" s="187">
        <f t="shared" si="16"/>
        <v>0</v>
      </c>
    </row>
    <row r="98" spans="1:40" ht="51">
      <c r="A98" s="180"/>
      <c r="B98" s="102" t="s">
        <v>365</v>
      </c>
      <c r="C98" s="35" t="s">
        <v>13</v>
      </c>
      <c r="D98" s="35" t="s">
        <v>10</v>
      </c>
      <c r="E98" s="35" t="s">
        <v>363</v>
      </c>
      <c r="F98" s="35" t="s">
        <v>364</v>
      </c>
      <c r="G98" s="36"/>
      <c r="H98" s="187"/>
      <c r="I98" s="187"/>
      <c r="J98" s="187"/>
      <c r="K98" s="187">
        <f>K99</f>
        <v>1598897.66</v>
      </c>
      <c r="L98" s="187">
        <f t="shared" ref="L98:M99" si="183">L99</f>
        <v>1598897.66</v>
      </c>
      <c r="M98" s="187">
        <f t="shared" si="183"/>
        <v>1932907.54</v>
      </c>
      <c r="N98" s="187">
        <f t="shared" ref="N98:N100" si="184">H98+K98</f>
        <v>1598897.66</v>
      </c>
      <c r="O98" s="187">
        <f t="shared" ref="O98:O100" si="185">I98+L98</f>
        <v>1598897.66</v>
      </c>
      <c r="P98" s="187">
        <f t="shared" ref="P98:P100" si="186">J98+M98</f>
        <v>1932907.54</v>
      </c>
      <c r="Q98" s="187">
        <f>Q99</f>
        <v>0</v>
      </c>
      <c r="R98" s="187">
        <f t="shared" ref="R98:S99" si="187">R99</f>
        <v>0</v>
      </c>
      <c r="S98" s="187">
        <f t="shared" si="187"/>
        <v>0</v>
      </c>
      <c r="T98" s="187">
        <f t="shared" si="5"/>
        <v>1598897.66</v>
      </c>
      <c r="U98" s="187">
        <f t="shared" si="6"/>
        <v>1598897.66</v>
      </c>
      <c r="V98" s="187">
        <f t="shared" si="7"/>
        <v>1932907.54</v>
      </c>
      <c r="W98" s="187">
        <f>W99</f>
        <v>0</v>
      </c>
      <c r="X98" s="187">
        <f t="shared" ref="X98:Y99" si="188">X99</f>
        <v>0</v>
      </c>
      <c r="Y98" s="187">
        <f t="shared" si="188"/>
        <v>0</v>
      </c>
      <c r="Z98" s="187">
        <f t="shared" si="8"/>
        <v>1598897.66</v>
      </c>
      <c r="AA98" s="187">
        <f t="shared" si="9"/>
        <v>1598897.66</v>
      </c>
      <c r="AB98" s="187">
        <f t="shared" si="10"/>
        <v>1932907.54</v>
      </c>
      <c r="AC98" s="187">
        <f>AC99</f>
        <v>0</v>
      </c>
      <c r="AD98" s="187">
        <f t="shared" ref="AD98:AE99" si="189">AD99</f>
        <v>0</v>
      </c>
      <c r="AE98" s="187">
        <f t="shared" si="189"/>
        <v>0</v>
      </c>
      <c r="AF98" s="187">
        <f t="shared" si="11"/>
        <v>1598897.66</v>
      </c>
      <c r="AG98" s="187">
        <f t="shared" si="12"/>
        <v>1598897.66</v>
      </c>
      <c r="AH98" s="187">
        <f t="shared" si="13"/>
        <v>1932907.54</v>
      </c>
      <c r="AI98" s="187">
        <f>AI99</f>
        <v>0</v>
      </c>
      <c r="AJ98" s="187">
        <f t="shared" ref="AJ98:AK99" si="190">AJ99</f>
        <v>0</v>
      </c>
      <c r="AK98" s="187">
        <f t="shared" si="190"/>
        <v>0</v>
      </c>
      <c r="AL98" s="187">
        <f t="shared" si="14"/>
        <v>1598897.66</v>
      </c>
      <c r="AM98" s="187">
        <f t="shared" si="15"/>
        <v>1598897.66</v>
      </c>
      <c r="AN98" s="187">
        <f t="shared" si="16"/>
        <v>1932907.54</v>
      </c>
    </row>
    <row r="99" spans="1:40" ht="25.5">
      <c r="A99" s="180"/>
      <c r="B99" s="74" t="s">
        <v>41</v>
      </c>
      <c r="C99" s="35" t="s">
        <v>13</v>
      </c>
      <c r="D99" s="35" t="s">
        <v>10</v>
      </c>
      <c r="E99" s="35" t="s">
        <v>363</v>
      </c>
      <c r="F99" s="35" t="s">
        <v>364</v>
      </c>
      <c r="G99" s="36" t="s">
        <v>39</v>
      </c>
      <c r="H99" s="187"/>
      <c r="I99" s="187"/>
      <c r="J99" s="187"/>
      <c r="K99" s="187">
        <f>K100</f>
        <v>1598897.66</v>
      </c>
      <c r="L99" s="187">
        <f t="shared" si="183"/>
        <v>1598897.66</v>
      </c>
      <c r="M99" s="187">
        <f t="shared" si="183"/>
        <v>1932907.54</v>
      </c>
      <c r="N99" s="187">
        <f t="shared" si="184"/>
        <v>1598897.66</v>
      </c>
      <c r="O99" s="187">
        <f t="shared" si="185"/>
        <v>1598897.66</v>
      </c>
      <c r="P99" s="187">
        <f t="shared" si="186"/>
        <v>1932907.54</v>
      </c>
      <c r="Q99" s="187">
        <f>Q100</f>
        <v>0</v>
      </c>
      <c r="R99" s="187">
        <f t="shared" si="187"/>
        <v>0</v>
      </c>
      <c r="S99" s="187">
        <f t="shared" si="187"/>
        <v>0</v>
      </c>
      <c r="T99" s="187">
        <f t="shared" si="5"/>
        <v>1598897.66</v>
      </c>
      <c r="U99" s="187">
        <f t="shared" si="6"/>
        <v>1598897.66</v>
      </c>
      <c r="V99" s="187">
        <f t="shared" si="7"/>
        <v>1932907.54</v>
      </c>
      <c r="W99" s="187">
        <f>W100</f>
        <v>0</v>
      </c>
      <c r="X99" s="187">
        <f t="shared" si="188"/>
        <v>0</v>
      </c>
      <c r="Y99" s="187">
        <f t="shared" si="188"/>
        <v>0</v>
      </c>
      <c r="Z99" s="187">
        <f t="shared" si="8"/>
        <v>1598897.66</v>
      </c>
      <c r="AA99" s="187">
        <f t="shared" si="9"/>
        <v>1598897.66</v>
      </c>
      <c r="AB99" s="187">
        <f t="shared" si="10"/>
        <v>1932907.54</v>
      </c>
      <c r="AC99" s="187">
        <f>AC100</f>
        <v>0</v>
      </c>
      <c r="AD99" s="187">
        <f t="shared" si="189"/>
        <v>0</v>
      </c>
      <c r="AE99" s="187">
        <f t="shared" si="189"/>
        <v>0</v>
      </c>
      <c r="AF99" s="187">
        <f t="shared" si="11"/>
        <v>1598897.66</v>
      </c>
      <c r="AG99" s="187">
        <f t="shared" si="12"/>
        <v>1598897.66</v>
      </c>
      <c r="AH99" s="187">
        <f t="shared" si="13"/>
        <v>1932907.54</v>
      </c>
      <c r="AI99" s="187">
        <f>AI100</f>
        <v>0</v>
      </c>
      <c r="AJ99" s="187">
        <f t="shared" si="190"/>
        <v>0</v>
      </c>
      <c r="AK99" s="187">
        <f t="shared" si="190"/>
        <v>0</v>
      </c>
      <c r="AL99" s="187">
        <f t="shared" si="14"/>
        <v>1598897.66</v>
      </c>
      <c r="AM99" s="187">
        <f t="shared" si="15"/>
        <v>1598897.66</v>
      </c>
      <c r="AN99" s="187">
        <f t="shared" si="16"/>
        <v>1932907.54</v>
      </c>
    </row>
    <row r="100" spans="1:40">
      <c r="A100" s="180"/>
      <c r="B100" s="102" t="s">
        <v>42</v>
      </c>
      <c r="C100" s="35" t="s">
        <v>13</v>
      </c>
      <c r="D100" s="35" t="s">
        <v>10</v>
      </c>
      <c r="E100" s="35" t="s">
        <v>363</v>
      </c>
      <c r="F100" s="35" t="s">
        <v>364</v>
      </c>
      <c r="G100" s="36" t="s">
        <v>40</v>
      </c>
      <c r="H100" s="187"/>
      <c r="I100" s="187"/>
      <c r="J100" s="187"/>
      <c r="K100" s="61">
        <v>1598897.66</v>
      </c>
      <c r="L100" s="61">
        <v>1598897.66</v>
      </c>
      <c r="M100" s="61">
        <v>1932907.54</v>
      </c>
      <c r="N100" s="187">
        <f t="shared" si="184"/>
        <v>1598897.66</v>
      </c>
      <c r="O100" s="187">
        <f t="shared" si="185"/>
        <v>1598897.66</v>
      </c>
      <c r="P100" s="187">
        <f t="shared" si="186"/>
        <v>1932907.54</v>
      </c>
      <c r="Q100" s="61"/>
      <c r="R100" s="61"/>
      <c r="S100" s="61"/>
      <c r="T100" s="187">
        <f t="shared" si="5"/>
        <v>1598897.66</v>
      </c>
      <c r="U100" s="187">
        <f t="shared" si="6"/>
        <v>1598897.66</v>
      </c>
      <c r="V100" s="187">
        <f t="shared" si="7"/>
        <v>1932907.54</v>
      </c>
      <c r="W100" s="61"/>
      <c r="X100" s="61"/>
      <c r="Y100" s="61"/>
      <c r="Z100" s="187">
        <f t="shared" si="8"/>
        <v>1598897.66</v>
      </c>
      <c r="AA100" s="187">
        <f t="shared" si="9"/>
        <v>1598897.66</v>
      </c>
      <c r="AB100" s="187">
        <f t="shared" si="10"/>
        <v>1932907.54</v>
      </c>
      <c r="AC100" s="61"/>
      <c r="AD100" s="61"/>
      <c r="AE100" s="61"/>
      <c r="AF100" s="187">
        <f t="shared" si="11"/>
        <v>1598897.66</v>
      </c>
      <c r="AG100" s="187">
        <f t="shared" si="12"/>
        <v>1598897.66</v>
      </c>
      <c r="AH100" s="187">
        <f t="shared" si="13"/>
        <v>1932907.54</v>
      </c>
      <c r="AI100" s="61"/>
      <c r="AJ100" s="61"/>
      <c r="AK100" s="61"/>
      <c r="AL100" s="187">
        <f t="shared" si="14"/>
        <v>1598897.66</v>
      </c>
      <c r="AM100" s="187">
        <f t="shared" si="15"/>
        <v>1598897.66</v>
      </c>
      <c r="AN100" s="187">
        <f t="shared" si="16"/>
        <v>1932907.54</v>
      </c>
    </row>
    <row r="101" spans="1:40" ht="89.25">
      <c r="A101" s="265"/>
      <c r="B101" s="222" t="s">
        <v>468</v>
      </c>
      <c r="C101" s="35" t="s">
        <v>13</v>
      </c>
      <c r="D101" s="35" t="s">
        <v>10</v>
      </c>
      <c r="E101" s="35" t="s">
        <v>100</v>
      </c>
      <c r="F101" s="35" t="s">
        <v>469</v>
      </c>
      <c r="G101" s="101"/>
      <c r="H101" s="187"/>
      <c r="I101" s="187"/>
      <c r="J101" s="187"/>
      <c r="K101" s="61"/>
      <c r="L101" s="61"/>
      <c r="M101" s="61"/>
      <c r="N101" s="187"/>
      <c r="O101" s="187"/>
      <c r="P101" s="187"/>
      <c r="Q101" s="61"/>
      <c r="R101" s="61"/>
      <c r="S101" s="61"/>
      <c r="T101" s="187"/>
      <c r="U101" s="187"/>
      <c r="V101" s="187"/>
      <c r="W101" s="61"/>
      <c r="X101" s="61"/>
      <c r="Y101" s="61"/>
      <c r="Z101" s="187"/>
      <c r="AA101" s="187"/>
      <c r="AB101" s="187"/>
      <c r="AC101" s="61"/>
      <c r="AD101" s="61"/>
      <c r="AE101" s="61"/>
      <c r="AF101" s="187"/>
      <c r="AG101" s="187"/>
      <c r="AH101" s="187"/>
      <c r="AI101" s="61">
        <f>AI102</f>
        <v>230400</v>
      </c>
      <c r="AJ101" s="61"/>
      <c r="AK101" s="61"/>
      <c r="AL101" s="187">
        <f t="shared" si="14"/>
        <v>230400</v>
      </c>
      <c r="AM101" s="187">
        <f t="shared" si="15"/>
        <v>0</v>
      </c>
      <c r="AN101" s="187">
        <f t="shared" si="16"/>
        <v>0</v>
      </c>
    </row>
    <row r="102" spans="1:40" ht="25.5">
      <c r="A102" s="265"/>
      <c r="B102" s="223" t="s">
        <v>41</v>
      </c>
      <c r="C102" s="35" t="s">
        <v>13</v>
      </c>
      <c r="D102" s="35" t="s">
        <v>10</v>
      </c>
      <c r="E102" s="35" t="s">
        <v>100</v>
      </c>
      <c r="F102" s="35" t="s">
        <v>469</v>
      </c>
      <c r="G102" s="101" t="s">
        <v>39</v>
      </c>
      <c r="H102" s="187"/>
      <c r="I102" s="187"/>
      <c r="J102" s="187"/>
      <c r="K102" s="61"/>
      <c r="L102" s="61"/>
      <c r="M102" s="61"/>
      <c r="N102" s="187"/>
      <c r="O102" s="187"/>
      <c r="P102" s="187"/>
      <c r="Q102" s="61"/>
      <c r="R102" s="61"/>
      <c r="S102" s="61"/>
      <c r="T102" s="187"/>
      <c r="U102" s="187"/>
      <c r="V102" s="187"/>
      <c r="W102" s="61"/>
      <c r="X102" s="61"/>
      <c r="Y102" s="61"/>
      <c r="Z102" s="187"/>
      <c r="AA102" s="187"/>
      <c r="AB102" s="187"/>
      <c r="AC102" s="61"/>
      <c r="AD102" s="61"/>
      <c r="AE102" s="61"/>
      <c r="AF102" s="187"/>
      <c r="AG102" s="187"/>
      <c r="AH102" s="187"/>
      <c r="AI102" s="61">
        <f>AI103</f>
        <v>230400</v>
      </c>
      <c r="AJ102" s="61"/>
      <c r="AK102" s="61"/>
      <c r="AL102" s="187">
        <f t="shared" si="14"/>
        <v>230400</v>
      </c>
      <c r="AM102" s="187">
        <f t="shared" si="15"/>
        <v>0</v>
      </c>
      <c r="AN102" s="187">
        <f t="shared" si="16"/>
        <v>0</v>
      </c>
    </row>
    <row r="103" spans="1:40">
      <c r="A103" s="265"/>
      <c r="B103" s="222" t="s">
        <v>42</v>
      </c>
      <c r="C103" s="35" t="s">
        <v>13</v>
      </c>
      <c r="D103" s="35" t="s">
        <v>10</v>
      </c>
      <c r="E103" s="35" t="s">
        <v>100</v>
      </c>
      <c r="F103" s="35" t="s">
        <v>469</v>
      </c>
      <c r="G103" s="101" t="s">
        <v>40</v>
      </c>
      <c r="H103" s="187"/>
      <c r="I103" s="187"/>
      <c r="J103" s="187"/>
      <c r="K103" s="61"/>
      <c r="L103" s="61"/>
      <c r="M103" s="61"/>
      <c r="N103" s="187"/>
      <c r="O103" s="187"/>
      <c r="P103" s="187"/>
      <c r="Q103" s="61"/>
      <c r="R103" s="61"/>
      <c r="S103" s="61"/>
      <c r="T103" s="187"/>
      <c r="U103" s="187"/>
      <c r="V103" s="187"/>
      <c r="W103" s="61"/>
      <c r="X103" s="61"/>
      <c r="Y103" s="61"/>
      <c r="Z103" s="187"/>
      <c r="AA103" s="187"/>
      <c r="AB103" s="187"/>
      <c r="AC103" s="61"/>
      <c r="AD103" s="61"/>
      <c r="AE103" s="61"/>
      <c r="AF103" s="187"/>
      <c r="AG103" s="187"/>
      <c r="AH103" s="187"/>
      <c r="AI103" s="61">
        <v>230400</v>
      </c>
      <c r="AJ103" s="61"/>
      <c r="AK103" s="61"/>
      <c r="AL103" s="187">
        <f t="shared" si="14"/>
        <v>230400</v>
      </c>
      <c r="AM103" s="187">
        <f t="shared" si="15"/>
        <v>0</v>
      </c>
      <c r="AN103" s="187">
        <f t="shared" si="16"/>
        <v>0</v>
      </c>
    </row>
    <row r="104" spans="1:40" ht="38.25">
      <c r="A104" s="180"/>
      <c r="B104" s="222" t="s">
        <v>434</v>
      </c>
      <c r="C104" s="35" t="s">
        <v>13</v>
      </c>
      <c r="D104" s="35" t="s">
        <v>10</v>
      </c>
      <c r="E104" s="35" t="s">
        <v>432</v>
      </c>
      <c r="F104" s="35" t="s">
        <v>433</v>
      </c>
      <c r="G104" s="36"/>
      <c r="H104" s="187"/>
      <c r="I104" s="187"/>
      <c r="J104" s="187"/>
      <c r="K104" s="61"/>
      <c r="L104" s="61"/>
      <c r="M104" s="61"/>
      <c r="N104" s="187"/>
      <c r="O104" s="187"/>
      <c r="P104" s="187"/>
      <c r="Q104" s="61"/>
      <c r="R104" s="61"/>
      <c r="S104" s="61"/>
      <c r="T104" s="187"/>
      <c r="U104" s="187"/>
      <c r="V104" s="187"/>
      <c r="W104" s="61">
        <f>W105</f>
        <v>1220000</v>
      </c>
      <c r="X104" s="61">
        <f t="shared" ref="X104:Y105" si="191">X105</f>
        <v>0</v>
      </c>
      <c r="Y104" s="61">
        <f t="shared" si="191"/>
        <v>0</v>
      </c>
      <c r="Z104" s="187">
        <f t="shared" ref="Z104:Z106" si="192">T104+W104</f>
        <v>1220000</v>
      </c>
      <c r="AA104" s="187">
        <f t="shared" ref="AA104:AA106" si="193">U104+X104</f>
        <v>0</v>
      </c>
      <c r="AB104" s="187">
        <f t="shared" ref="AB104:AB106" si="194">V104+Y104</f>
        <v>0</v>
      </c>
      <c r="AC104" s="61">
        <f>AC105</f>
        <v>0</v>
      </c>
      <c r="AD104" s="61">
        <f t="shared" ref="AD104:AE105" si="195">AD105</f>
        <v>0</v>
      </c>
      <c r="AE104" s="61">
        <f t="shared" si="195"/>
        <v>0</v>
      </c>
      <c r="AF104" s="187">
        <f t="shared" si="11"/>
        <v>1220000</v>
      </c>
      <c r="AG104" s="187">
        <f t="shared" si="12"/>
        <v>0</v>
      </c>
      <c r="AH104" s="187">
        <f t="shared" si="13"/>
        <v>0</v>
      </c>
      <c r="AI104" s="61">
        <f>AI105</f>
        <v>0</v>
      </c>
      <c r="AJ104" s="61">
        <f t="shared" ref="AJ104:AK105" si="196">AJ105</f>
        <v>0</v>
      </c>
      <c r="AK104" s="61">
        <f t="shared" si="196"/>
        <v>0</v>
      </c>
      <c r="AL104" s="187">
        <f t="shared" si="14"/>
        <v>1220000</v>
      </c>
      <c r="AM104" s="187">
        <f t="shared" si="15"/>
        <v>0</v>
      </c>
      <c r="AN104" s="187">
        <f t="shared" si="16"/>
        <v>0</v>
      </c>
    </row>
    <row r="105" spans="1:40" ht="25.5">
      <c r="A105" s="180"/>
      <c r="B105" s="223" t="s">
        <v>41</v>
      </c>
      <c r="C105" s="35" t="s">
        <v>13</v>
      </c>
      <c r="D105" s="35" t="s">
        <v>10</v>
      </c>
      <c r="E105" s="35" t="s">
        <v>432</v>
      </c>
      <c r="F105" s="35" t="s">
        <v>433</v>
      </c>
      <c r="G105" s="36" t="s">
        <v>39</v>
      </c>
      <c r="H105" s="187"/>
      <c r="I105" s="187"/>
      <c r="J105" s="187"/>
      <c r="K105" s="61"/>
      <c r="L105" s="61"/>
      <c r="M105" s="61"/>
      <c r="N105" s="187"/>
      <c r="O105" s="187"/>
      <c r="P105" s="187"/>
      <c r="Q105" s="61"/>
      <c r="R105" s="61"/>
      <c r="S105" s="61"/>
      <c r="T105" s="187"/>
      <c r="U105" s="187"/>
      <c r="V105" s="187"/>
      <c r="W105" s="61">
        <f>W106</f>
        <v>1220000</v>
      </c>
      <c r="X105" s="61">
        <f t="shared" si="191"/>
        <v>0</v>
      </c>
      <c r="Y105" s="61">
        <f t="shared" si="191"/>
        <v>0</v>
      </c>
      <c r="Z105" s="187">
        <f t="shared" si="192"/>
        <v>1220000</v>
      </c>
      <c r="AA105" s="187">
        <f t="shared" si="193"/>
        <v>0</v>
      </c>
      <c r="AB105" s="187">
        <f t="shared" si="194"/>
        <v>0</v>
      </c>
      <c r="AC105" s="61">
        <f>AC106</f>
        <v>0</v>
      </c>
      <c r="AD105" s="61">
        <f t="shared" si="195"/>
        <v>0</v>
      </c>
      <c r="AE105" s="61">
        <f t="shared" si="195"/>
        <v>0</v>
      </c>
      <c r="AF105" s="187">
        <f t="shared" si="11"/>
        <v>1220000</v>
      </c>
      <c r="AG105" s="187">
        <f t="shared" si="12"/>
        <v>0</v>
      </c>
      <c r="AH105" s="187">
        <f t="shared" si="13"/>
        <v>0</v>
      </c>
      <c r="AI105" s="61">
        <f>AI106</f>
        <v>0</v>
      </c>
      <c r="AJ105" s="61">
        <f t="shared" si="196"/>
        <v>0</v>
      </c>
      <c r="AK105" s="61">
        <f t="shared" si="196"/>
        <v>0</v>
      </c>
      <c r="AL105" s="187">
        <f t="shared" si="14"/>
        <v>1220000</v>
      </c>
      <c r="AM105" s="187">
        <f t="shared" si="15"/>
        <v>0</v>
      </c>
      <c r="AN105" s="187">
        <f t="shared" si="16"/>
        <v>0</v>
      </c>
    </row>
    <row r="106" spans="1:40">
      <c r="A106" s="180"/>
      <c r="B106" s="222" t="s">
        <v>42</v>
      </c>
      <c r="C106" s="35" t="s">
        <v>13</v>
      </c>
      <c r="D106" s="35" t="s">
        <v>10</v>
      </c>
      <c r="E106" s="35" t="s">
        <v>432</v>
      </c>
      <c r="F106" s="35" t="s">
        <v>433</v>
      </c>
      <c r="G106" s="36" t="s">
        <v>40</v>
      </c>
      <c r="H106" s="187"/>
      <c r="I106" s="187"/>
      <c r="J106" s="187"/>
      <c r="K106" s="61"/>
      <c r="L106" s="61"/>
      <c r="M106" s="61"/>
      <c r="N106" s="187"/>
      <c r="O106" s="187"/>
      <c r="P106" s="187"/>
      <c r="Q106" s="61"/>
      <c r="R106" s="61"/>
      <c r="S106" s="61"/>
      <c r="T106" s="187"/>
      <c r="U106" s="187"/>
      <c r="V106" s="187"/>
      <c r="W106" s="61">
        <v>1220000</v>
      </c>
      <c r="X106" s="61"/>
      <c r="Y106" s="61"/>
      <c r="Z106" s="187">
        <f t="shared" si="192"/>
        <v>1220000</v>
      </c>
      <c r="AA106" s="187">
        <f t="shared" si="193"/>
        <v>0</v>
      </c>
      <c r="AB106" s="187">
        <f t="shared" si="194"/>
        <v>0</v>
      </c>
      <c r="AC106" s="61"/>
      <c r="AD106" s="61"/>
      <c r="AE106" s="61"/>
      <c r="AF106" s="187">
        <f t="shared" si="11"/>
        <v>1220000</v>
      </c>
      <c r="AG106" s="187">
        <f t="shared" si="12"/>
        <v>0</v>
      </c>
      <c r="AH106" s="187">
        <f t="shared" si="13"/>
        <v>0</v>
      </c>
      <c r="AI106" s="61"/>
      <c r="AJ106" s="61"/>
      <c r="AK106" s="61"/>
      <c r="AL106" s="187">
        <f t="shared" si="14"/>
        <v>1220000</v>
      </c>
      <c r="AM106" s="187">
        <f t="shared" si="15"/>
        <v>0</v>
      </c>
      <c r="AN106" s="187">
        <f t="shared" si="16"/>
        <v>0</v>
      </c>
    </row>
    <row r="107" spans="1:40" ht="25.5" customHeight="1">
      <c r="A107" s="184" t="s">
        <v>25</v>
      </c>
      <c r="B107" s="81" t="s">
        <v>91</v>
      </c>
      <c r="C107" s="6" t="s">
        <v>13</v>
      </c>
      <c r="D107" s="6" t="s">
        <v>14</v>
      </c>
      <c r="E107" s="6" t="s">
        <v>100</v>
      </c>
      <c r="F107" s="6" t="s">
        <v>101</v>
      </c>
      <c r="G107" s="17"/>
      <c r="H107" s="58">
        <f>+H115+H124+H108+H127+H130</f>
        <v>22767451</v>
      </c>
      <c r="I107" s="58">
        <f t="shared" ref="I107:J107" si="197">+I115+I124+I108+I127+I130</f>
        <v>23448795.66</v>
      </c>
      <c r="J107" s="58">
        <f t="shared" si="197"/>
        <v>23872661.300000001</v>
      </c>
      <c r="K107" s="58">
        <f t="shared" ref="K107:M107" si="198">+K115+K124+K108+K127+K130</f>
        <v>0</v>
      </c>
      <c r="L107" s="58">
        <f t="shared" si="198"/>
        <v>0</v>
      </c>
      <c r="M107" s="58">
        <f t="shared" si="198"/>
        <v>0</v>
      </c>
      <c r="N107" s="58">
        <f t="shared" si="2"/>
        <v>22767451</v>
      </c>
      <c r="O107" s="58">
        <f t="shared" si="3"/>
        <v>23448795.66</v>
      </c>
      <c r="P107" s="58">
        <f t="shared" si="4"/>
        <v>23872661.300000001</v>
      </c>
      <c r="Q107" s="58">
        <f>+Q115+Q124+Q108+Q127+Q130+Q136+Q118+Q121</f>
        <v>201779.64</v>
      </c>
      <c r="R107" s="58">
        <f t="shared" ref="R107:S107" si="199">+R115+R124+R108+R127+R130+R136+R118+R121</f>
        <v>0</v>
      </c>
      <c r="S107" s="58">
        <f t="shared" si="199"/>
        <v>0</v>
      </c>
      <c r="T107" s="58">
        <f t="shared" si="5"/>
        <v>22969230.640000001</v>
      </c>
      <c r="U107" s="58">
        <f t="shared" si="6"/>
        <v>23448795.66</v>
      </c>
      <c r="V107" s="58">
        <f t="shared" si="7"/>
        <v>23872661.300000001</v>
      </c>
      <c r="W107" s="58">
        <f>+W115+W124+W108+W127+W130+W136+W118+W121+W133</f>
        <v>13191.74</v>
      </c>
      <c r="X107" s="58">
        <f t="shared" ref="X107:Y107" si="200">+X115+X124+X108+X127+X130+X136+X118+X121+X133</f>
        <v>0</v>
      </c>
      <c r="Y107" s="58">
        <f t="shared" si="200"/>
        <v>648872</v>
      </c>
      <c r="Z107" s="58">
        <f t="shared" si="8"/>
        <v>22982422.379999999</v>
      </c>
      <c r="AA107" s="58">
        <f t="shared" si="9"/>
        <v>23448795.66</v>
      </c>
      <c r="AB107" s="58">
        <f t="shared" si="10"/>
        <v>24521533.300000001</v>
      </c>
      <c r="AC107" s="58">
        <f>+AC115+AC124+AC108+AC127+AC130+AC136+AC118+AC121+AC133</f>
        <v>428089</v>
      </c>
      <c r="AD107" s="58">
        <f t="shared" ref="AD107:AE107" si="201">+AD115+AD124+AD108+AD127+AD130+AD136+AD118+AD121+AD133</f>
        <v>0</v>
      </c>
      <c r="AE107" s="58">
        <f t="shared" si="201"/>
        <v>0</v>
      </c>
      <c r="AF107" s="58">
        <f t="shared" si="11"/>
        <v>23410511.379999999</v>
      </c>
      <c r="AG107" s="58">
        <f t="shared" si="12"/>
        <v>23448795.66</v>
      </c>
      <c r="AH107" s="58">
        <f t="shared" si="13"/>
        <v>24521533.300000001</v>
      </c>
      <c r="AI107" s="58">
        <f>+AI115+AI124+AI108+AI127+AI130+AI136+AI118+AI121+AI133</f>
        <v>83314.2</v>
      </c>
      <c r="AJ107" s="58">
        <f t="shared" ref="AJ107:AK107" si="202">+AJ115+AJ124+AJ108+AJ127+AJ130+AJ136+AJ118+AJ121+AJ133</f>
        <v>0</v>
      </c>
      <c r="AK107" s="58">
        <f t="shared" si="202"/>
        <v>0</v>
      </c>
      <c r="AL107" s="58">
        <f t="shared" si="14"/>
        <v>23493825.579999998</v>
      </c>
      <c r="AM107" s="58">
        <f t="shared" si="15"/>
        <v>23448795.66</v>
      </c>
      <c r="AN107" s="58">
        <f t="shared" si="16"/>
        <v>24521533.300000001</v>
      </c>
    </row>
    <row r="108" spans="1:40" ht="25.5" customHeight="1">
      <c r="A108" s="179"/>
      <c r="B108" s="82" t="s">
        <v>174</v>
      </c>
      <c r="C108" s="35" t="s">
        <v>13</v>
      </c>
      <c r="D108" s="35" t="s">
        <v>14</v>
      </c>
      <c r="E108" s="35" t="s">
        <v>100</v>
      </c>
      <c r="F108" s="35" t="s">
        <v>171</v>
      </c>
      <c r="G108" s="36"/>
      <c r="H108" s="61">
        <f>H109+H113</f>
        <v>3058090</v>
      </c>
      <c r="I108" s="61">
        <f t="shared" ref="I108:J108" si="203">I109+I113</f>
        <v>3088150</v>
      </c>
      <c r="J108" s="61">
        <f t="shared" si="203"/>
        <v>3213570</v>
      </c>
      <c r="K108" s="61">
        <f t="shared" ref="K108:M108" si="204">K109+K113</f>
        <v>0</v>
      </c>
      <c r="L108" s="61">
        <f t="shared" si="204"/>
        <v>0</v>
      </c>
      <c r="M108" s="61">
        <f t="shared" si="204"/>
        <v>0</v>
      </c>
      <c r="N108" s="61">
        <f t="shared" si="2"/>
        <v>3058090</v>
      </c>
      <c r="O108" s="61">
        <f t="shared" si="3"/>
        <v>3088150</v>
      </c>
      <c r="P108" s="61">
        <f t="shared" si="4"/>
        <v>3213570</v>
      </c>
      <c r="Q108" s="61">
        <f t="shared" ref="Q108:S108" si="205">Q109+Q113</f>
        <v>0</v>
      </c>
      <c r="R108" s="61">
        <f t="shared" si="205"/>
        <v>0</v>
      </c>
      <c r="S108" s="61">
        <f t="shared" si="205"/>
        <v>0</v>
      </c>
      <c r="T108" s="61">
        <f t="shared" si="5"/>
        <v>3058090</v>
      </c>
      <c r="U108" s="61">
        <f t="shared" si="6"/>
        <v>3088150</v>
      </c>
      <c r="V108" s="61">
        <f t="shared" si="7"/>
        <v>3213570</v>
      </c>
      <c r="W108" s="61">
        <f t="shared" ref="W108:Y108" si="206">W109+W113</f>
        <v>0</v>
      </c>
      <c r="X108" s="61">
        <f t="shared" si="206"/>
        <v>0</v>
      </c>
      <c r="Y108" s="61">
        <f t="shared" si="206"/>
        <v>0</v>
      </c>
      <c r="Z108" s="61">
        <f t="shared" si="8"/>
        <v>3058090</v>
      </c>
      <c r="AA108" s="61">
        <f t="shared" si="9"/>
        <v>3088150</v>
      </c>
      <c r="AB108" s="61">
        <f t="shared" si="10"/>
        <v>3213570</v>
      </c>
      <c r="AC108" s="61">
        <f t="shared" ref="AC108:AE108" si="207">AC109+AC113</f>
        <v>0</v>
      </c>
      <c r="AD108" s="61">
        <f t="shared" si="207"/>
        <v>0</v>
      </c>
      <c r="AE108" s="61">
        <f t="shared" si="207"/>
        <v>0</v>
      </c>
      <c r="AF108" s="61">
        <f t="shared" si="11"/>
        <v>3058090</v>
      </c>
      <c r="AG108" s="61">
        <f t="shared" si="12"/>
        <v>3088150</v>
      </c>
      <c r="AH108" s="61">
        <f t="shared" si="13"/>
        <v>3213570</v>
      </c>
      <c r="AI108" s="61">
        <f t="shared" ref="AI108:AK108" si="208">AI109+AI113</f>
        <v>0</v>
      </c>
      <c r="AJ108" s="61">
        <f t="shared" si="208"/>
        <v>0</v>
      </c>
      <c r="AK108" s="61">
        <f t="shared" si="208"/>
        <v>0</v>
      </c>
      <c r="AL108" s="61">
        <f t="shared" si="14"/>
        <v>3058090</v>
      </c>
      <c r="AM108" s="61">
        <f t="shared" si="15"/>
        <v>3088150</v>
      </c>
      <c r="AN108" s="61">
        <f t="shared" si="16"/>
        <v>3213570</v>
      </c>
    </row>
    <row r="109" spans="1:40" ht="25.5">
      <c r="A109" s="183"/>
      <c r="B109" s="74" t="s">
        <v>41</v>
      </c>
      <c r="C109" s="35" t="s">
        <v>13</v>
      </c>
      <c r="D109" s="35" t="s">
        <v>14</v>
      </c>
      <c r="E109" s="35" t="s">
        <v>100</v>
      </c>
      <c r="F109" s="35" t="s">
        <v>171</v>
      </c>
      <c r="G109" s="36" t="s">
        <v>39</v>
      </c>
      <c r="H109" s="61">
        <f>H110+H111+H112</f>
        <v>3021587</v>
      </c>
      <c r="I109" s="61">
        <f t="shared" ref="I109:J109" si="209">I110+I111+I112</f>
        <v>3050326</v>
      </c>
      <c r="J109" s="61">
        <f t="shared" si="209"/>
        <v>3174452</v>
      </c>
      <c r="K109" s="61">
        <f t="shared" ref="K109:M109" si="210">K110+K111+K112</f>
        <v>0</v>
      </c>
      <c r="L109" s="61">
        <f t="shared" si="210"/>
        <v>0</v>
      </c>
      <c r="M109" s="61">
        <f t="shared" si="210"/>
        <v>0</v>
      </c>
      <c r="N109" s="61">
        <f t="shared" si="2"/>
        <v>3021587</v>
      </c>
      <c r="O109" s="61">
        <f t="shared" si="3"/>
        <v>3050326</v>
      </c>
      <c r="P109" s="61">
        <f t="shared" si="4"/>
        <v>3174452</v>
      </c>
      <c r="Q109" s="61">
        <f t="shared" ref="Q109:S109" si="211">Q110+Q111+Q112</f>
        <v>0</v>
      </c>
      <c r="R109" s="61">
        <f t="shared" si="211"/>
        <v>0</v>
      </c>
      <c r="S109" s="61">
        <f t="shared" si="211"/>
        <v>0</v>
      </c>
      <c r="T109" s="61">
        <f t="shared" si="5"/>
        <v>3021587</v>
      </c>
      <c r="U109" s="61">
        <f t="shared" si="6"/>
        <v>3050326</v>
      </c>
      <c r="V109" s="61">
        <f t="shared" si="7"/>
        <v>3174452</v>
      </c>
      <c r="W109" s="61">
        <f t="shared" ref="W109:Y109" si="212">W110+W111+W112</f>
        <v>0</v>
      </c>
      <c r="X109" s="61">
        <f t="shared" si="212"/>
        <v>0</v>
      </c>
      <c r="Y109" s="61">
        <f t="shared" si="212"/>
        <v>0</v>
      </c>
      <c r="Z109" s="61">
        <f t="shared" si="8"/>
        <v>3021587</v>
      </c>
      <c r="AA109" s="61">
        <f t="shared" si="9"/>
        <v>3050326</v>
      </c>
      <c r="AB109" s="61">
        <f t="shared" si="10"/>
        <v>3174452</v>
      </c>
      <c r="AC109" s="61">
        <f t="shared" ref="AC109:AE109" si="213">AC110+AC111+AC112</f>
        <v>0</v>
      </c>
      <c r="AD109" s="61">
        <f t="shared" si="213"/>
        <v>0</v>
      </c>
      <c r="AE109" s="61">
        <f t="shared" si="213"/>
        <v>0</v>
      </c>
      <c r="AF109" s="61">
        <f t="shared" si="11"/>
        <v>3021587</v>
      </c>
      <c r="AG109" s="61">
        <f t="shared" si="12"/>
        <v>3050326</v>
      </c>
      <c r="AH109" s="61">
        <f t="shared" si="13"/>
        <v>3174452</v>
      </c>
      <c r="AI109" s="61">
        <f t="shared" ref="AI109:AK109" si="214">AI110+AI111+AI112</f>
        <v>0</v>
      </c>
      <c r="AJ109" s="61">
        <f t="shared" si="214"/>
        <v>0</v>
      </c>
      <c r="AK109" s="61">
        <f t="shared" si="214"/>
        <v>0</v>
      </c>
      <c r="AL109" s="61">
        <f t="shared" si="14"/>
        <v>3021587</v>
      </c>
      <c r="AM109" s="61">
        <f t="shared" si="15"/>
        <v>3050326</v>
      </c>
      <c r="AN109" s="61">
        <f t="shared" si="16"/>
        <v>3174452</v>
      </c>
    </row>
    <row r="110" spans="1:40">
      <c r="A110" s="183"/>
      <c r="B110" s="102" t="s">
        <v>42</v>
      </c>
      <c r="C110" s="35" t="s">
        <v>13</v>
      </c>
      <c r="D110" s="35" t="s">
        <v>14</v>
      </c>
      <c r="E110" s="35" t="s">
        <v>100</v>
      </c>
      <c r="F110" s="35" t="s">
        <v>171</v>
      </c>
      <c r="G110" s="36" t="s">
        <v>40</v>
      </c>
      <c r="H110" s="61">
        <v>2948581</v>
      </c>
      <c r="I110" s="61">
        <v>2974678</v>
      </c>
      <c r="J110" s="61">
        <v>3096216</v>
      </c>
      <c r="K110" s="61"/>
      <c r="L110" s="61"/>
      <c r="M110" s="61"/>
      <c r="N110" s="61">
        <f t="shared" si="2"/>
        <v>2948581</v>
      </c>
      <c r="O110" s="61">
        <f t="shared" si="3"/>
        <v>2974678</v>
      </c>
      <c r="P110" s="61">
        <f t="shared" si="4"/>
        <v>3096216</v>
      </c>
      <c r="Q110" s="61"/>
      <c r="R110" s="61"/>
      <c r="S110" s="61"/>
      <c r="T110" s="61">
        <f t="shared" si="5"/>
        <v>2948581</v>
      </c>
      <c r="U110" s="61">
        <f t="shared" si="6"/>
        <v>2974678</v>
      </c>
      <c r="V110" s="61">
        <f t="shared" si="7"/>
        <v>3096216</v>
      </c>
      <c r="W110" s="61"/>
      <c r="X110" s="61"/>
      <c r="Y110" s="61"/>
      <c r="Z110" s="61">
        <f t="shared" si="8"/>
        <v>2948581</v>
      </c>
      <c r="AA110" s="61">
        <f t="shared" si="9"/>
        <v>2974678</v>
      </c>
      <c r="AB110" s="61">
        <f t="shared" si="10"/>
        <v>3096216</v>
      </c>
      <c r="AC110" s="61"/>
      <c r="AD110" s="61"/>
      <c r="AE110" s="61"/>
      <c r="AF110" s="61">
        <f t="shared" si="11"/>
        <v>2948581</v>
      </c>
      <c r="AG110" s="61">
        <f t="shared" si="12"/>
        <v>2974678</v>
      </c>
      <c r="AH110" s="61">
        <f t="shared" si="13"/>
        <v>3096216</v>
      </c>
      <c r="AI110" s="61"/>
      <c r="AJ110" s="61"/>
      <c r="AK110" s="61"/>
      <c r="AL110" s="61">
        <f t="shared" si="14"/>
        <v>2948581</v>
      </c>
      <c r="AM110" s="61">
        <f t="shared" si="15"/>
        <v>2974678</v>
      </c>
      <c r="AN110" s="61">
        <f t="shared" si="16"/>
        <v>3096216</v>
      </c>
    </row>
    <row r="111" spans="1:40">
      <c r="A111" s="183"/>
      <c r="B111" s="82" t="s">
        <v>175</v>
      </c>
      <c r="C111" s="35" t="s">
        <v>13</v>
      </c>
      <c r="D111" s="35" t="s">
        <v>14</v>
      </c>
      <c r="E111" s="35" t="s">
        <v>100</v>
      </c>
      <c r="F111" s="35" t="s">
        <v>171</v>
      </c>
      <c r="G111" s="36" t="s">
        <v>172</v>
      </c>
      <c r="H111" s="61">
        <v>36503</v>
      </c>
      <c r="I111" s="61">
        <v>37824</v>
      </c>
      <c r="J111" s="61">
        <v>39118</v>
      </c>
      <c r="K111" s="61"/>
      <c r="L111" s="61"/>
      <c r="M111" s="61"/>
      <c r="N111" s="61">
        <f t="shared" si="2"/>
        <v>36503</v>
      </c>
      <c r="O111" s="61">
        <f t="shared" si="3"/>
        <v>37824</v>
      </c>
      <c r="P111" s="61">
        <f t="shared" si="4"/>
        <v>39118</v>
      </c>
      <c r="Q111" s="61"/>
      <c r="R111" s="61"/>
      <c r="S111" s="61"/>
      <c r="T111" s="61">
        <f t="shared" si="5"/>
        <v>36503</v>
      </c>
      <c r="U111" s="61">
        <f t="shared" si="6"/>
        <v>37824</v>
      </c>
      <c r="V111" s="61">
        <f t="shared" si="7"/>
        <v>39118</v>
      </c>
      <c r="W111" s="61"/>
      <c r="X111" s="61"/>
      <c r="Y111" s="61"/>
      <c r="Z111" s="61">
        <f t="shared" si="8"/>
        <v>36503</v>
      </c>
      <c r="AA111" s="61">
        <f t="shared" si="9"/>
        <v>37824</v>
      </c>
      <c r="AB111" s="61">
        <f t="shared" si="10"/>
        <v>39118</v>
      </c>
      <c r="AC111" s="61"/>
      <c r="AD111" s="61"/>
      <c r="AE111" s="61"/>
      <c r="AF111" s="61">
        <f t="shared" si="11"/>
        <v>36503</v>
      </c>
      <c r="AG111" s="61">
        <f t="shared" si="12"/>
        <v>37824</v>
      </c>
      <c r="AH111" s="61">
        <f t="shared" si="13"/>
        <v>39118</v>
      </c>
      <c r="AI111" s="61"/>
      <c r="AJ111" s="61"/>
      <c r="AK111" s="61"/>
      <c r="AL111" s="61">
        <f t="shared" si="14"/>
        <v>36503</v>
      </c>
      <c r="AM111" s="61">
        <f t="shared" si="15"/>
        <v>37824</v>
      </c>
      <c r="AN111" s="61">
        <f t="shared" si="16"/>
        <v>39118</v>
      </c>
    </row>
    <row r="112" spans="1:40" ht="25.5">
      <c r="A112" s="183"/>
      <c r="B112" s="82" t="s">
        <v>176</v>
      </c>
      <c r="C112" s="35" t="s">
        <v>13</v>
      </c>
      <c r="D112" s="35" t="s">
        <v>14</v>
      </c>
      <c r="E112" s="35" t="s">
        <v>100</v>
      </c>
      <c r="F112" s="35" t="s">
        <v>171</v>
      </c>
      <c r="G112" s="36" t="s">
        <v>173</v>
      </c>
      <c r="H112" s="61">
        <v>36503</v>
      </c>
      <c r="I112" s="61">
        <v>37824</v>
      </c>
      <c r="J112" s="61">
        <v>39118</v>
      </c>
      <c r="K112" s="61"/>
      <c r="L112" s="61"/>
      <c r="M112" s="61"/>
      <c r="N112" s="61">
        <f t="shared" si="2"/>
        <v>36503</v>
      </c>
      <c r="O112" s="61">
        <f t="shared" si="3"/>
        <v>37824</v>
      </c>
      <c r="P112" s="61">
        <f t="shared" si="4"/>
        <v>39118</v>
      </c>
      <c r="Q112" s="61"/>
      <c r="R112" s="61"/>
      <c r="S112" s="61"/>
      <c r="T112" s="61">
        <f t="shared" si="5"/>
        <v>36503</v>
      </c>
      <c r="U112" s="61">
        <f t="shared" si="6"/>
        <v>37824</v>
      </c>
      <c r="V112" s="61">
        <f t="shared" si="7"/>
        <v>39118</v>
      </c>
      <c r="W112" s="61"/>
      <c r="X112" s="61"/>
      <c r="Y112" s="61"/>
      <c r="Z112" s="61">
        <f t="shared" si="8"/>
        <v>36503</v>
      </c>
      <c r="AA112" s="61">
        <f t="shared" si="9"/>
        <v>37824</v>
      </c>
      <c r="AB112" s="61">
        <f t="shared" si="10"/>
        <v>39118</v>
      </c>
      <c r="AC112" s="61"/>
      <c r="AD112" s="61"/>
      <c r="AE112" s="61"/>
      <c r="AF112" s="61">
        <f t="shared" si="11"/>
        <v>36503</v>
      </c>
      <c r="AG112" s="61">
        <f t="shared" si="12"/>
        <v>37824</v>
      </c>
      <c r="AH112" s="61">
        <f t="shared" si="13"/>
        <v>39118</v>
      </c>
      <c r="AI112" s="61"/>
      <c r="AJ112" s="61"/>
      <c r="AK112" s="61"/>
      <c r="AL112" s="61">
        <f t="shared" si="14"/>
        <v>36503</v>
      </c>
      <c r="AM112" s="61">
        <f t="shared" si="15"/>
        <v>37824</v>
      </c>
      <c r="AN112" s="61">
        <f t="shared" si="16"/>
        <v>39118</v>
      </c>
    </row>
    <row r="113" spans="1:40">
      <c r="A113" s="183"/>
      <c r="B113" s="82" t="s">
        <v>47</v>
      </c>
      <c r="C113" s="35" t="s">
        <v>13</v>
      </c>
      <c r="D113" s="35" t="s">
        <v>14</v>
      </c>
      <c r="E113" s="35" t="s">
        <v>100</v>
      </c>
      <c r="F113" s="35" t="s">
        <v>171</v>
      </c>
      <c r="G113" s="36" t="s">
        <v>45</v>
      </c>
      <c r="H113" s="61">
        <f>H114</f>
        <v>36503</v>
      </c>
      <c r="I113" s="61">
        <f t="shared" ref="I113:M113" si="215">I114</f>
        <v>37824</v>
      </c>
      <c r="J113" s="61">
        <f t="shared" si="215"/>
        <v>39118</v>
      </c>
      <c r="K113" s="61">
        <f t="shared" si="215"/>
        <v>0</v>
      </c>
      <c r="L113" s="61">
        <f t="shared" si="215"/>
        <v>0</v>
      </c>
      <c r="M113" s="61">
        <f t="shared" si="215"/>
        <v>0</v>
      </c>
      <c r="N113" s="61">
        <f t="shared" si="2"/>
        <v>36503</v>
      </c>
      <c r="O113" s="61">
        <f t="shared" si="3"/>
        <v>37824</v>
      </c>
      <c r="P113" s="61">
        <f t="shared" si="4"/>
        <v>39118</v>
      </c>
      <c r="Q113" s="61">
        <f t="shared" ref="Q113:S113" si="216">Q114</f>
        <v>0</v>
      </c>
      <c r="R113" s="61">
        <f t="shared" si="216"/>
        <v>0</v>
      </c>
      <c r="S113" s="61">
        <f t="shared" si="216"/>
        <v>0</v>
      </c>
      <c r="T113" s="61">
        <f t="shared" si="5"/>
        <v>36503</v>
      </c>
      <c r="U113" s="61">
        <f t="shared" si="6"/>
        <v>37824</v>
      </c>
      <c r="V113" s="61">
        <f t="shared" si="7"/>
        <v>39118</v>
      </c>
      <c r="W113" s="61">
        <f t="shared" ref="W113:Y113" si="217">W114</f>
        <v>0</v>
      </c>
      <c r="X113" s="61">
        <f t="shared" si="217"/>
        <v>0</v>
      </c>
      <c r="Y113" s="61">
        <f t="shared" si="217"/>
        <v>0</v>
      </c>
      <c r="Z113" s="61">
        <f t="shared" si="8"/>
        <v>36503</v>
      </c>
      <c r="AA113" s="61">
        <f t="shared" si="9"/>
        <v>37824</v>
      </c>
      <c r="AB113" s="61">
        <f t="shared" si="10"/>
        <v>39118</v>
      </c>
      <c r="AC113" s="61">
        <f t="shared" ref="AC113:AE113" si="218">AC114</f>
        <v>0</v>
      </c>
      <c r="AD113" s="61">
        <f t="shared" si="218"/>
        <v>0</v>
      </c>
      <c r="AE113" s="61">
        <f t="shared" si="218"/>
        <v>0</v>
      </c>
      <c r="AF113" s="61">
        <f t="shared" si="11"/>
        <v>36503</v>
      </c>
      <c r="AG113" s="61">
        <f t="shared" si="12"/>
        <v>37824</v>
      </c>
      <c r="AH113" s="61">
        <f t="shared" si="13"/>
        <v>39118</v>
      </c>
      <c r="AI113" s="61">
        <f t="shared" ref="AI113:AK113" si="219">AI114</f>
        <v>0</v>
      </c>
      <c r="AJ113" s="61">
        <f t="shared" si="219"/>
        <v>0</v>
      </c>
      <c r="AK113" s="61">
        <f t="shared" si="219"/>
        <v>0</v>
      </c>
      <c r="AL113" s="61">
        <f t="shared" si="14"/>
        <v>36503</v>
      </c>
      <c r="AM113" s="61">
        <f t="shared" si="15"/>
        <v>37824</v>
      </c>
      <c r="AN113" s="61">
        <f t="shared" si="16"/>
        <v>39118</v>
      </c>
    </row>
    <row r="114" spans="1:40" ht="38.25">
      <c r="A114" s="183"/>
      <c r="B114" s="82" t="s">
        <v>177</v>
      </c>
      <c r="C114" s="35" t="s">
        <v>13</v>
      </c>
      <c r="D114" s="35" t="s">
        <v>14</v>
      </c>
      <c r="E114" s="35" t="s">
        <v>100</v>
      </c>
      <c r="F114" s="35" t="s">
        <v>171</v>
      </c>
      <c r="G114" s="36" t="s">
        <v>46</v>
      </c>
      <c r="H114" s="61">
        <v>36503</v>
      </c>
      <c r="I114" s="61">
        <v>37824</v>
      </c>
      <c r="J114" s="61">
        <v>39118</v>
      </c>
      <c r="K114" s="61"/>
      <c r="L114" s="61"/>
      <c r="M114" s="61"/>
      <c r="N114" s="61">
        <f t="shared" si="2"/>
        <v>36503</v>
      </c>
      <c r="O114" s="61">
        <f t="shared" si="3"/>
        <v>37824</v>
      </c>
      <c r="P114" s="61">
        <f t="shared" si="4"/>
        <v>39118</v>
      </c>
      <c r="Q114" s="61"/>
      <c r="R114" s="61"/>
      <c r="S114" s="61"/>
      <c r="T114" s="61">
        <f t="shared" si="5"/>
        <v>36503</v>
      </c>
      <c r="U114" s="61">
        <f t="shared" si="6"/>
        <v>37824</v>
      </c>
      <c r="V114" s="61">
        <f t="shared" si="7"/>
        <v>39118</v>
      </c>
      <c r="W114" s="61"/>
      <c r="X114" s="61"/>
      <c r="Y114" s="61"/>
      <c r="Z114" s="61">
        <f t="shared" si="8"/>
        <v>36503</v>
      </c>
      <c r="AA114" s="61">
        <f t="shared" si="9"/>
        <v>37824</v>
      </c>
      <c r="AB114" s="61">
        <f t="shared" si="10"/>
        <v>39118</v>
      </c>
      <c r="AC114" s="61"/>
      <c r="AD114" s="61"/>
      <c r="AE114" s="61"/>
      <c r="AF114" s="61">
        <f t="shared" si="11"/>
        <v>36503</v>
      </c>
      <c r="AG114" s="61">
        <f t="shared" si="12"/>
        <v>37824</v>
      </c>
      <c r="AH114" s="61">
        <f t="shared" si="13"/>
        <v>39118</v>
      </c>
      <c r="AI114" s="61"/>
      <c r="AJ114" s="61"/>
      <c r="AK114" s="61"/>
      <c r="AL114" s="61">
        <f t="shared" si="14"/>
        <v>36503</v>
      </c>
      <c r="AM114" s="61">
        <f t="shared" si="15"/>
        <v>37824</v>
      </c>
      <c r="AN114" s="61">
        <f t="shared" si="16"/>
        <v>39118</v>
      </c>
    </row>
    <row r="115" spans="1:40" ht="25.5">
      <c r="A115" s="290"/>
      <c r="B115" s="56" t="s">
        <v>92</v>
      </c>
      <c r="C115" s="5" t="s">
        <v>13</v>
      </c>
      <c r="D115" s="5" t="s">
        <v>14</v>
      </c>
      <c r="E115" s="5" t="s">
        <v>100</v>
      </c>
      <c r="F115" s="5" t="s">
        <v>106</v>
      </c>
      <c r="G115" s="17"/>
      <c r="H115" s="57">
        <f>H116</f>
        <v>12199361</v>
      </c>
      <c r="I115" s="57">
        <f t="shared" ref="I115:M116" si="220">I116</f>
        <v>12380645.66</v>
      </c>
      <c r="J115" s="57">
        <f t="shared" si="220"/>
        <v>12379091.300000001</v>
      </c>
      <c r="K115" s="57">
        <f t="shared" si="220"/>
        <v>0</v>
      </c>
      <c r="L115" s="57">
        <f t="shared" si="220"/>
        <v>0</v>
      </c>
      <c r="M115" s="57">
        <f t="shared" si="220"/>
        <v>0</v>
      </c>
      <c r="N115" s="57">
        <f t="shared" si="2"/>
        <v>12199361</v>
      </c>
      <c r="O115" s="57">
        <f t="shared" si="3"/>
        <v>12380645.66</v>
      </c>
      <c r="P115" s="57">
        <f t="shared" si="4"/>
        <v>12379091.300000001</v>
      </c>
      <c r="Q115" s="57">
        <f t="shared" ref="Q115:S116" si="221">Q116</f>
        <v>0</v>
      </c>
      <c r="R115" s="57">
        <f t="shared" si="221"/>
        <v>0</v>
      </c>
      <c r="S115" s="57">
        <f t="shared" si="221"/>
        <v>0</v>
      </c>
      <c r="T115" s="57">
        <f t="shared" si="5"/>
        <v>12199361</v>
      </c>
      <c r="U115" s="57">
        <f t="shared" si="6"/>
        <v>12380645.66</v>
      </c>
      <c r="V115" s="57">
        <f t="shared" si="7"/>
        <v>12379091.300000001</v>
      </c>
      <c r="W115" s="57">
        <f t="shared" ref="W115:Y116" si="222">W116</f>
        <v>0</v>
      </c>
      <c r="X115" s="57">
        <f t="shared" si="222"/>
        <v>0</v>
      </c>
      <c r="Y115" s="57">
        <f t="shared" si="222"/>
        <v>0</v>
      </c>
      <c r="Z115" s="57">
        <f t="shared" si="8"/>
        <v>12199361</v>
      </c>
      <c r="AA115" s="57">
        <f t="shared" si="9"/>
        <v>12380645.66</v>
      </c>
      <c r="AB115" s="57">
        <f t="shared" si="10"/>
        <v>12379091.300000001</v>
      </c>
      <c r="AC115" s="57">
        <f t="shared" ref="AC115:AE116" si="223">AC116</f>
        <v>45000</v>
      </c>
      <c r="AD115" s="57">
        <f t="shared" si="223"/>
        <v>0</v>
      </c>
      <c r="AE115" s="57">
        <f t="shared" si="223"/>
        <v>0</v>
      </c>
      <c r="AF115" s="57">
        <f t="shared" si="11"/>
        <v>12244361</v>
      </c>
      <c r="AG115" s="57">
        <f t="shared" si="12"/>
        <v>12380645.66</v>
      </c>
      <c r="AH115" s="57">
        <f t="shared" si="13"/>
        <v>12379091.300000001</v>
      </c>
      <c r="AI115" s="57">
        <f t="shared" ref="AI115:AK116" si="224">AI116</f>
        <v>23314.2</v>
      </c>
      <c r="AJ115" s="57">
        <f t="shared" si="224"/>
        <v>0</v>
      </c>
      <c r="AK115" s="57">
        <f t="shared" si="224"/>
        <v>0</v>
      </c>
      <c r="AL115" s="57">
        <f t="shared" si="14"/>
        <v>12267675.199999999</v>
      </c>
      <c r="AM115" s="57">
        <f t="shared" si="15"/>
        <v>12380645.66</v>
      </c>
      <c r="AN115" s="57">
        <f t="shared" si="16"/>
        <v>12379091.300000001</v>
      </c>
    </row>
    <row r="116" spans="1:40" ht="25.5">
      <c r="A116" s="291"/>
      <c r="B116" s="74" t="s">
        <v>41</v>
      </c>
      <c r="C116" s="5" t="s">
        <v>13</v>
      </c>
      <c r="D116" s="5" t="s">
        <v>14</v>
      </c>
      <c r="E116" s="5" t="s">
        <v>100</v>
      </c>
      <c r="F116" s="5" t="s">
        <v>106</v>
      </c>
      <c r="G116" s="17" t="s">
        <v>39</v>
      </c>
      <c r="H116" s="57">
        <f>H117</f>
        <v>12199361</v>
      </c>
      <c r="I116" s="57">
        <f t="shared" si="220"/>
        <v>12380645.66</v>
      </c>
      <c r="J116" s="57">
        <f t="shared" si="220"/>
        <v>12379091.300000001</v>
      </c>
      <c r="K116" s="57">
        <f t="shared" si="220"/>
        <v>0</v>
      </c>
      <c r="L116" s="57">
        <f t="shared" si="220"/>
        <v>0</v>
      </c>
      <c r="M116" s="57">
        <f t="shared" si="220"/>
        <v>0</v>
      </c>
      <c r="N116" s="57">
        <f t="shared" si="2"/>
        <v>12199361</v>
      </c>
      <c r="O116" s="57">
        <f t="shared" si="3"/>
        <v>12380645.66</v>
      </c>
      <c r="P116" s="57">
        <f t="shared" si="4"/>
        <v>12379091.300000001</v>
      </c>
      <c r="Q116" s="57">
        <f t="shared" si="221"/>
        <v>0</v>
      </c>
      <c r="R116" s="57">
        <f t="shared" si="221"/>
        <v>0</v>
      </c>
      <c r="S116" s="57">
        <f t="shared" si="221"/>
        <v>0</v>
      </c>
      <c r="T116" s="57">
        <f t="shared" si="5"/>
        <v>12199361</v>
      </c>
      <c r="U116" s="57">
        <f t="shared" si="6"/>
        <v>12380645.66</v>
      </c>
      <c r="V116" s="57">
        <f t="shared" si="7"/>
        <v>12379091.300000001</v>
      </c>
      <c r="W116" s="57">
        <f t="shared" si="222"/>
        <v>0</v>
      </c>
      <c r="X116" s="57">
        <f t="shared" si="222"/>
        <v>0</v>
      </c>
      <c r="Y116" s="57">
        <f t="shared" si="222"/>
        <v>0</v>
      </c>
      <c r="Z116" s="57">
        <f t="shared" si="8"/>
        <v>12199361</v>
      </c>
      <c r="AA116" s="57">
        <f t="shared" si="9"/>
        <v>12380645.66</v>
      </c>
      <c r="AB116" s="57">
        <f t="shared" si="10"/>
        <v>12379091.300000001</v>
      </c>
      <c r="AC116" s="57">
        <f t="shared" si="223"/>
        <v>45000</v>
      </c>
      <c r="AD116" s="57">
        <f t="shared" si="223"/>
        <v>0</v>
      </c>
      <c r="AE116" s="57">
        <f t="shared" si="223"/>
        <v>0</v>
      </c>
      <c r="AF116" s="57">
        <f t="shared" si="11"/>
        <v>12244361</v>
      </c>
      <c r="AG116" s="57">
        <f t="shared" si="12"/>
        <v>12380645.66</v>
      </c>
      <c r="AH116" s="57">
        <f t="shared" si="13"/>
        <v>12379091.300000001</v>
      </c>
      <c r="AI116" s="57">
        <f t="shared" si="224"/>
        <v>23314.2</v>
      </c>
      <c r="AJ116" s="57">
        <f t="shared" si="224"/>
        <v>0</v>
      </c>
      <c r="AK116" s="57">
        <f t="shared" si="224"/>
        <v>0</v>
      </c>
      <c r="AL116" s="57">
        <f t="shared" si="14"/>
        <v>12267675.199999999</v>
      </c>
      <c r="AM116" s="57">
        <f t="shared" si="15"/>
        <v>12380645.66</v>
      </c>
      <c r="AN116" s="57">
        <f t="shared" si="16"/>
        <v>12379091.300000001</v>
      </c>
    </row>
    <row r="117" spans="1:40">
      <c r="A117" s="291"/>
      <c r="B117" s="85" t="s">
        <v>42</v>
      </c>
      <c r="C117" s="5" t="s">
        <v>13</v>
      </c>
      <c r="D117" s="5" t="s">
        <v>14</v>
      </c>
      <c r="E117" s="5" t="s">
        <v>100</v>
      </c>
      <c r="F117" s="5" t="s">
        <v>106</v>
      </c>
      <c r="G117" s="17" t="s">
        <v>40</v>
      </c>
      <c r="H117" s="61">
        <v>12199361</v>
      </c>
      <c r="I117" s="61">
        <v>12380645.66</v>
      </c>
      <c r="J117" s="61">
        <v>12379091.300000001</v>
      </c>
      <c r="K117" s="61"/>
      <c r="L117" s="61"/>
      <c r="M117" s="61"/>
      <c r="N117" s="61">
        <f t="shared" si="2"/>
        <v>12199361</v>
      </c>
      <c r="O117" s="61">
        <f t="shared" si="3"/>
        <v>12380645.66</v>
      </c>
      <c r="P117" s="61">
        <f t="shared" si="4"/>
        <v>12379091.300000001</v>
      </c>
      <c r="Q117" s="61"/>
      <c r="R117" s="61"/>
      <c r="S117" s="61"/>
      <c r="T117" s="61">
        <f t="shared" si="5"/>
        <v>12199361</v>
      </c>
      <c r="U117" s="61">
        <f t="shared" si="6"/>
        <v>12380645.66</v>
      </c>
      <c r="V117" s="61">
        <f t="shared" si="7"/>
        <v>12379091.300000001</v>
      </c>
      <c r="W117" s="61"/>
      <c r="X117" s="61"/>
      <c r="Y117" s="61"/>
      <c r="Z117" s="61">
        <f t="shared" si="8"/>
        <v>12199361</v>
      </c>
      <c r="AA117" s="61">
        <f t="shared" si="9"/>
        <v>12380645.66</v>
      </c>
      <c r="AB117" s="61">
        <f t="shared" si="10"/>
        <v>12379091.300000001</v>
      </c>
      <c r="AC117" s="61">
        <v>45000</v>
      </c>
      <c r="AD117" s="61"/>
      <c r="AE117" s="61"/>
      <c r="AF117" s="61">
        <f t="shared" si="11"/>
        <v>12244361</v>
      </c>
      <c r="AG117" s="61">
        <f t="shared" si="12"/>
        <v>12380645.66</v>
      </c>
      <c r="AH117" s="61">
        <f t="shared" si="13"/>
        <v>12379091.300000001</v>
      </c>
      <c r="AI117" s="61">
        <v>23314.2</v>
      </c>
      <c r="AJ117" s="61"/>
      <c r="AK117" s="61"/>
      <c r="AL117" s="61">
        <f t="shared" si="14"/>
        <v>12267675.199999999</v>
      </c>
      <c r="AM117" s="61">
        <f t="shared" si="15"/>
        <v>12380645.66</v>
      </c>
      <c r="AN117" s="61">
        <f t="shared" si="16"/>
        <v>12379091.300000001</v>
      </c>
    </row>
    <row r="118" spans="1:40" ht="25.5">
      <c r="A118" s="290"/>
      <c r="B118" s="82" t="s">
        <v>213</v>
      </c>
      <c r="C118" s="5" t="s">
        <v>13</v>
      </c>
      <c r="D118" s="5" t="s">
        <v>14</v>
      </c>
      <c r="E118" s="5" t="s">
        <v>100</v>
      </c>
      <c r="F118" s="54" t="s">
        <v>163</v>
      </c>
      <c r="G118" s="17"/>
      <c r="H118" s="61"/>
      <c r="I118" s="61"/>
      <c r="J118" s="61"/>
      <c r="K118" s="61"/>
      <c r="L118" s="61"/>
      <c r="M118" s="61"/>
      <c r="N118" s="61"/>
      <c r="O118" s="61"/>
      <c r="P118" s="61"/>
      <c r="Q118" s="61">
        <f>Q119</f>
        <v>110000</v>
      </c>
      <c r="R118" s="61">
        <f t="shared" ref="R118:S119" si="225">R119</f>
        <v>0</v>
      </c>
      <c r="S118" s="61">
        <f t="shared" si="225"/>
        <v>0</v>
      </c>
      <c r="T118" s="61">
        <f t="shared" ref="T118:T120" si="226">N118+Q118</f>
        <v>110000</v>
      </c>
      <c r="U118" s="61">
        <f t="shared" ref="U118:U120" si="227">O118+R118</f>
        <v>0</v>
      </c>
      <c r="V118" s="61">
        <f t="shared" ref="V118:V120" si="228">P118+S118</f>
        <v>0</v>
      </c>
      <c r="W118" s="61">
        <f>W119</f>
        <v>0</v>
      </c>
      <c r="X118" s="61">
        <f t="shared" ref="X118:Y119" si="229">X119</f>
        <v>0</v>
      </c>
      <c r="Y118" s="61">
        <f t="shared" si="229"/>
        <v>0</v>
      </c>
      <c r="Z118" s="61">
        <f t="shared" si="8"/>
        <v>110000</v>
      </c>
      <c r="AA118" s="61">
        <f t="shared" si="9"/>
        <v>0</v>
      </c>
      <c r="AB118" s="61">
        <f t="shared" si="10"/>
        <v>0</v>
      </c>
      <c r="AC118" s="61">
        <f>AC119</f>
        <v>50000</v>
      </c>
      <c r="AD118" s="61">
        <f t="shared" ref="AD118:AE119" si="230">AD119</f>
        <v>0</v>
      </c>
      <c r="AE118" s="61">
        <f t="shared" si="230"/>
        <v>0</v>
      </c>
      <c r="AF118" s="61">
        <f t="shared" si="11"/>
        <v>160000</v>
      </c>
      <c r="AG118" s="61">
        <f t="shared" si="12"/>
        <v>0</v>
      </c>
      <c r="AH118" s="61">
        <f t="shared" si="13"/>
        <v>0</v>
      </c>
      <c r="AI118" s="61">
        <f>AI119</f>
        <v>30000</v>
      </c>
      <c r="AJ118" s="61">
        <f t="shared" ref="AJ118:AK119" si="231">AJ119</f>
        <v>0</v>
      </c>
      <c r="AK118" s="61">
        <f t="shared" si="231"/>
        <v>0</v>
      </c>
      <c r="AL118" s="61">
        <f t="shared" si="14"/>
        <v>190000</v>
      </c>
      <c r="AM118" s="61">
        <f t="shared" si="15"/>
        <v>0</v>
      </c>
      <c r="AN118" s="61">
        <f t="shared" si="16"/>
        <v>0</v>
      </c>
    </row>
    <row r="119" spans="1:40" ht="25.5">
      <c r="A119" s="290"/>
      <c r="B119" s="74" t="s">
        <v>41</v>
      </c>
      <c r="C119" s="5" t="s">
        <v>13</v>
      </c>
      <c r="D119" s="5" t="s">
        <v>14</v>
      </c>
      <c r="E119" s="5" t="s">
        <v>100</v>
      </c>
      <c r="F119" s="54" t="s">
        <v>163</v>
      </c>
      <c r="G119" s="55" t="s">
        <v>39</v>
      </c>
      <c r="H119" s="61"/>
      <c r="I119" s="61"/>
      <c r="J119" s="61"/>
      <c r="K119" s="61"/>
      <c r="L119" s="61"/>
      <c r="M119" s="61"/>
      <c r="N119" s="61"/>
      <c r="O119" s="61"/>
      <c r="P119" s="61"/>
      <c r="Q119" s="61">
        <f>Q120</f>
        <v>110000</v>
      </c>
      <c r="R119" s="61">
        <f t="shared" si="225"/>
        <v>0</v>
      </c>
      <c r="S119" s="61">
        <f t="shared" si="225"/>
        <v>0</v>
      </c>
      <c r="T119" s="61">
        <f t="shared" si="226"/>
        <v>110000</v>
      </c>
      <c r="U119" s="61">
        <f t="shared" si="227"/>
        <v>0</v>
      </c>
      <c r="V119" s="61">
        <f t="shared" si="228"/>
        <v>0</v>
      </c>
      <c r="W119" s="61">
        <f>W120</f>
        <v>0</v>
      </c>
      <c r="X119" s="61">
        <f t="shared" si="229"/>
        <v>0</v>
      </c>
      <c r="Y119" s="61">
        <f t="shared" si="229"/>
        <v>0</v>
      </c>
      <c r="Z119" s="61">
        <f t="shared" si="8"/>
        <v>110000</v>
      </c>
      <c r="AA119" s="61">
        <f t="shared" si="9"/>
        <v>0</v>
      </c>
      <c r="AB119" s="61">
        <f t="shared" si="10"/>
        <v>0</v>
      </c>
      <c r="AC119" s="61">
        <f>AC120</f>
        <v>50000</v>
      </c>
      <c r="AD119" s="61">
        <f t="shared" si="230"/>
        <v>0</v>
      </c>
      <c r="AE119" s="61">
        <f t="shared" si="230"/>
        <v>0</v>
      </c>
      <c r="AF119" s="61">
        <f t="shared" si="11"/>
        <v>160000</v>
      </c>
      <c r="AG119" s="61">
        <f t="shared" si="12"/>
        <v>0</v>
      </c>
      <c r="AH119" s="61">
        <f t="shared" si="13"/>
        <v>0</v>
      </c>
      <c r="AI119" s="61">
        <f>AI120</f>
        <v>30000</v>
      </c>
      <c r="AJ119" s="61">
        <f t="shared" si="231"/>
        <v>0</v>
      </c>
      <c r="AK119" s="61">
        <f t="shared" si="231"/>
        <v>0</v>
      </c>
      <c r="AL119" s="61">
        <f t="shared" si="14"/>
        <v>190000</v>
      </c>
      <c r="AM119" s="61">
        <f t="shared" si="15"/>
        <v>0</v>
      </c>
      <c r="AN119" s="61">
        <f t="shared" si="16"/>
        <v>0</v>
      </c>
    </row>
    <row r="120" spans="1:40">
      <c r="A120" s="290"/>
      <c r="B120" s="85" t="s">
        <v>42</v>
      </c>
      <c r="C120" s="5" t="s">
        <v>13</v>
      </c>
      <c r="D120" s="5" t="s">
        <v>14</v>
      </c>
      <c r="E120" s="5" t="s">
        <v>100</v>
      </c>
      <c r="F120" s="54" t="s">
        <v>163</v>
      </c>
      <c r="G120" s="55" t="s">
        <v>40</v>
      </c>
      <c r="H120" s="61"/>
      <c r="I120" s="61"/>
      <c r="J120" s="61"/>
      <c r="K120" s="61"/>
      <c r="L120" s="61"/>
      <c r="M120" s="61"/>
      <c r="N120" s="61"/>
      <c r="O120" s="61"/>
      <c r="P120" s="61"/>
      <c r="Q120" s="61">
        <v>110000</v>
      </c>
      <c r="R120" s="61"/>
      <c r="S120" s="61"/>
      <c r="T120" s="61">
        <f t="shared" si="226"/>
        <v>110000</v>
      </c>
      <c r="U120" s="61">
        <f t="shared" si="227"/>
        <v>0</v>
      </c>
      <c r="V120" s="61">
        <f t="shared" si="228"/>
        <v>0</v>
      </c>
      <c r="W120" s="61"/>
      <c r="X120" s="61"/>
      <c r="Y120" s="61"/>
      <c r="Z120" s="61">
        <f t="shared" si="8"/>
        <v>110000</v>
      </c>
      <c r="AA120" s="61">
        <f t="shared" si="9"/>
        <v>0</v>
      </c>
      <c r="AB120" s="61">
        <f t="shared" si="10"/>
        <v>0</v>
      </c>
      <c r="AC120" s="61">
        <v>50000</v>
      </c>
      <c r="AD120" s="61"/>
      <c r="AE120" s="61"/>
      <c r="AF120" s="61">
        <f t="shared" si="11"/>
        <v>160000</v>
      </c>
      <c r="AG120" s="61">
        <f t="shared" si="12"/>
        <v>0</v>
      </c>
      <c r="AH120" s="61">
        <f t="shared" si="13"/>
        <v>0</v>
      </c>
      <c r="AI120" s="61">
        <v>30000</v>
      </c>
      <c r="AJ120" s="61"/>
      <c r="AK120" s="61"/>
      <c r="AL120" s="61">
        <f t="shared" si="14"/>
        <v>190000</v>
      </c>
      <c r="AM120" s="61">
        <f t="shared" si="15"/>
        <v>0</v>
      </c>
      <c r="AN120" s="61">
        <f t="shared" si="16"/>
        <v>0</v>
      </c>
    </row>
    <row r="121" spans="1:40">
      <c r="A121" s="290"/>
      <c r="B121" s="82" t="s">
        <v>170</v>
      </c>
      <c r="C121" s="35" t="s">
        <v>13</v>
      </c>
      <c r="D121" s="5" t="s">
        <v>14</v>
      </c>
      <c r="E121" s="35" t="s">
        <v>100</v>
      </c>
      <c r="F121" s="35" t="s">
        <v>169</v>
      </c>
      <c r="G121" s="55"/>
      <c r="H121" s="61"/>
      <c r="I121" s="61"/>
      <c r="J121" s="61"/>
      <c r="K121" s="61"/>
      <c r="L121" s="61"/>
      <c r="M121" s="61"/>
      <c r="N121" s="61"/>
      <c r="O121" s="61"/>
      <c r="P121" s="61"/>
      <c r="Q121" s="61">
        <f>Q122</f>
        <v>60000</v>
      </c>
      <c r="R121" s="61">
        <f t="shared" ref="R121:S122" si="232">R122</f>
        <v>0</v>
      </c>
      <c r="S121" s="61">
        <f t="shared" si="232"/>
        <v>0</v>
      </c>
      <c r="T121" s="61">
        <f t="shared" ref="T121:T123" si="233">N121+Q121</f>
        <v>60000</v>
      </c>
      <c r="U121" s="61">
        <f t="shared" ref="U121:U123" si="234">O121+R121</f>
        <v>0</v>
      </c>
      <c r="V121" s="61">
        <f t="shared" ref="V121:V123" si="235">P121+S121</f>
        <v>0</v>
      </c>
      <c r="W121" s="61">
        <f>W122</f>
        <v>0</v>
      </c>
      <c r="X121" s="61">
        <f t="shared" ref="X121:Y122" si="236">X122</f>
        <v>0</v>
      </c>
      <c r="Y121" s="61">
        <f t="shared" si="236"/>
        <v>0</v>
      </c>
      <c r="Z121" s="61">
        <f t="shared" si="8"/>
        <v>60000</v>
      </c>
      <c r="AA121" s="61">
        <f t="shared" si="9"/>
        <v>0</v>
      </c>
      <c r="AB121" s="61">
        <f t="shared" si="10"/>
        <v>0</v>
      </c>
      <c r="AC121" s="61">
        <f>AC122</f>
        <v>372089</v>
      </c>
      <c r="AD121" s="61">
        <f t="shared" ref="AD121:AE122" si="237">AD122</f>
        <v>0</v>
      </c>
      <c r="AE121" s="61">
        <f t="shared" si="237"/>
        <v>0</v>
      </c>
      <c r="AF121" s="61">
        <f t="shared" si="11"/>
        <v>432089</v>
      </c>
      <c r="AG121" s="61">
        <f t="shared" si="12"/>
        <v>0</v>
      </c>
      <c r="AH121" s="61">
        <f t="shared" si="13"/>
        <v>0</v>
      </c>
      <c r="AI121" s="61">
        <f>AI122</f>
        <v>0</v>
      </c>
      <c r="AJ121" s="61">
        <f t="shared" ref="AJ121:AK122" si="238">AJ122</f>
        <v>0</v>
      </c>
      <c r="AK121" s="61">
        <f t="shared" si="238"/>
        <v>0</v>
      </c>
      <c r="AL121" s="61">
        <f t="shared" si="14"/>
        <v>432089</v>
      </c>
      <c r="AM121" s="61">
        <f t="shared" si="15"/>
        <v>0</v>
      </c>
      <c r="AN121" s="61">
        <f t="shared" si="16"/>
        <v>0</v>
      </c>
    </row>
    <row r="122" spans="1:40" ht="25.5">
      <c r="A122" s="290"/>
      <c r="B122" s="74" t="s">
        <v>41</v>
      </c>
      <c r="C122" s="35" t="s">
        <v>13</v>
      </c>
      <c r="D122" s="5" t="s">
        <v>14</v>
      </c>
      <c r="E122" s="35" t="s">
        <v>100</v>
      </c>
      <c r="F122" s="35" t="s">
        <v>169</v>
      </c>
      <c r="G122" s="55" t="s">
        <v>39</v>
      </c>
      <c r="H122" s="61"/>
      <c r="I122" s="61"/>
      <c r="J122" s="61"/>
      <c r="K122" s="61"/>
      <c r="L122" s="61"/>
      <c r="M122" s="61"/>
      <c r="N122" s="61"/>
      <c r="O122" s="61"/>
      <c r="P122" s="61"/>
      <c r="Q122" s="61">
        <f>Q123</f>
        <v>60000</v>
      </c>
      <c r="R122" s="61">
        <f t="shared" si="232"/>
        <v>0</v>
      </c>
      <c r="S122" s="61">
        <f t="shared" si="232"/>
        <v>0</v>
      </c>
      <c r="T122" s="61">
        <f t="shared" si="233"/>
        <v>60000</v>
      </c>
      <c r="U122" s="61">
        <f t="shared" si="234"/>
        <v>0</v>
      </c>
      <c r="V122" s="61">
        <f t="shared" si="235"/>
        <v>0</v>
      </c>
      <c r="W122" s="61">
        <f>W123</f>
        <v>0</v>
      </c>
      <c r="X122" s="61">
        <f t="shared" si="236"/>
        <v>0</v>
      </c>
      <c r="Y122" s="61">
        <f t="shared" si="236"/>
        <v>0</v>
      </c>
      <c r="Z122" s="61">
        <f t="shared" si="8"/>
        <v>60000</v>
      </c>
      <c r="AA122" s="61">
        <f t="shared" si="9"/>
        <v>0</v>
      </c>
      <c r="AB122" s="61">
        <f t="shared" si="10"/>
        <v>0</v>
      </c>
      <c r="AC122" s="61">
        <f>AC123</f>
        <v>372089</v>
      </c>
      <c r="AD122" s="61">
        <f t="shared" si="237"/>
        <v>0</v>
      </c>
      <c r="AE122" s="61">
        <f t="shared" si="237"/>
        <v>0</v>
      </c>
      <c r="AF122" s="61">
        <f t="shared" si="11"/>
        <v>432089</v>
      </c>
      <c r="AG122" s="61">
        <f t="shared" si="12"/>
        <v>0</v>
      </c>
      <c r="AH122" s="61">
        <f t="shared" si="13"/>
        <v>0</v>
      </c>
      <c r="AI122" s="61">
        <f>AI123</f>
        <v>0</v>
      </c>
      <c r="AJ122" s="61">
        <f t="shared" si="238"/>
        <v>0</v>
      </c>
      <c r="AK122" s="61">
        <f t="shared" si="238"/>
        <v>0</v>
      </c>
      <c r="AL122" s="61">
        <f t="shared" si="14"/>
        <v>432089</v>
      </c>
      <c r="AM122" s="61">
        <f t="shared" si="15"/>
        <v>0</v>
      </c>
      <c r="AN122" s="61">
        <f t="shared" si="16"/>
        <v>0</v>
      </c>
    </row>
    <row r="123" spans="1:40">
      <c r="A123" s="290"/>
      <c r="B123" s="85" t="s">
        <v>42</v>
      </c>
      <c r="C123" s="35" t="s">
        <v>13</v>
      </c>
      <c r="D123" s="5" t="s">
        <v>14</v>
      </c>
      <c r="E123" s="35" t="s">
        <v>100</v>
      </c>
      <c r="F123" s="35" t="s">
        <v>169</v>
      </c>
      <c r="G123" s="55" t="s">
        <v>40</v>
      </c>
      <c r="H123" s="61"/>
      <c r="I123" s="61"/>
      <c r="J123" s="61"/>
      <c r="K123" s="61"/>
      <c r="L123" s="61"/>
      <c r="M123" s="61"/>
      <c r="N123" s="61"/>
      <c r="O123" s="61"/>
      <c r="P123" s="61"/>
      <c r="Q123" s="61">
        <v>60000</v>
      </c>
      <c r="R123" s="61"/>
      <c r="S123" s="61"/>
      <c r="T123" s="61">
        <f t="shared" si="233"/>
        <v>60000</v>
      </c>
      <c r="U123" s="61">
        <f t="shared" si="234"/>
        <v>0</v>
      </c>
      <c r="V123" s="61">
        <f t="shared" si="235"/>
        <v>0</v>
      </c>
      <c r="W123" s="61"/>
      <c r="X123" s="61"/>
      <c r="Y123" s="61"/>
      <c r="Z123" s="61">
        <f t="shared" si="8"/>
        <v>60000</v>
      </c>
      <c r="AA123" s="61">
        <f t="shared" si="9"/>
        <v>0</v>
      </c>
      <c r="AB123" s="61">
        <f t="shared" si="10"/>
        <v>0</v>
      </c>
      <c r="AC123" s="61">
        <f>111089+261000</f>
        <v>372089</v>
      </c>
      <c r="AD123" s="61"/>
      <c r="AE123" s="61"/>
      <c r="AF123" s="61">
        <f t="shared" si="11"/>
        <v>432089</v>
      </c>
      <c r="AG123" s="61">
        <f t="shared" si="12"/>
        <v>0</v>
      </c>
      <c r="AH123" s="61">
        <f t="shared" si="13"/>
        <v>0</v>
      </c>
      <c r="AI123" s="61"/>
      <c r="AJ123" s="61"/>
      <c r="AK123" s="61"/>
      <c r="AL123" s="61">
        <f t="shared" si="14"/>
        <v>432089</v>
      </c>
      <c r="AM123" s="61">
        <f t="shared" si="15"/>
        <v>0</v>
      </c>
      <c r="AN123" s="61">
        <f t="shared" si="16"/>
        <v>0</v>
      </c>
    </row>
    <row r="124" spans="1:40" ht="51">
      <c r="A124" s="290"/>
      <c r="B124" s="111" t="s">
        <v>214</v>
      </c>
      <c r="C124" s="5" t="s">
        <v>13</v>
      </c>
      <c r="D124" s="5" t="s">
        <v>14</v>
      </c>
      <c r="E124" s="5" t="s">
        <v>100</v>
      </c>
      <c r="F124" s="73" t="s">
        <v>313</v>
      </c>
      <c r="G124" s="17"/>
      <c r="H124" s="57">
        <f>H125</f>
        <v>170000</v>
      </c>
      <c r="I124" s="57">
        <f t="shared" ref="I124:M125" si="239">I125</f>
        <v>180000</v>
      </c>
      <c r="J124" s="57">
        <f t="shared" si="239"/>
        <v>180000</v>
      </c>
      <c r="K124" s="57">
        <f t="shared" si="239"/>
        <v>0</v>
      </c>
      <c r="L124" s="57">
        <f t="shared" si="239"/>
        <v>0</v>
      </c>
      <c r="M124" s="57">
        <f t="shared" si="239"/>
        <v>0</v>
      </c>
      <c r="N124" s="57">
        <f t="shared" si="2"/>
        <v>170000</v>
      </c>
      <c r="O124" s="57">
        <f t="shared" si="3"/>
        <v>180000</v>
      </c>
      <c r="P124" s="57">
        <f t="shared" si="4"/>
        <v>180000</v>
      </c>
      <c r="Q124" s="57">
        <f t="shared" ref="Q124:S125" si="240">Q125</f>
        <v>0</v>
      </c>
      <c r="R124" s="57">
        <f t="shared" si="240"/>
        <v>0</v>
      </c>
      <c r="S124" s="57">
        <f t="shared" si="240"/>
        <v>0</v>
      </c>
      <c r="T124" s="57">
        <f t="shared" si="5"/>
        <v>170000</v>
      </c>
      <c r="U124" s="57">
        <f t="shared" si="6"/>
        <v>180000</v>
      </c>
      <c r="V124" s="57">
        <f t="shared" si="7"/>
        <v>180000</v>
      </c>
      <c r="W124" s="57">
        <f t="shared" ref="W124:Y125" si="241">W125</f>
        <v>0</v>
      </c>
      <c r="X124" s="57">
        <f t="shared" si="241"/>
        <v>0</v>
      </c>
      <c r="Y124" s="57">
        <f t="shared" si="241"/>
        <v>0</v>
      </c>
      <c r="Z124" s="57">
        <f t="shared" si="8"/>
        <v>170000</v>
      </c>
      <c r="AA124" s="57">
        <f t="shared" si="9"/>
        <v>180000</v>
      </c>
      <c r="AB124" s="57">
        <f t="shared" si="10"/>
        <v>180000</v>
      </c>
      <c r="AC124" s="57">
        <f t="shared" ref="AC124:AE125" si="242">AC125</f>
        <v>-39000</v>
      </c>
      <c r="AD124" s="57">
        <f t="shared" si="242"/>
        <v>0</v>
      </c>
      <c r="AE124" s="57">
        <f t="shared" si="242"/>
        <v>0</v>
      </c>
      <c r="AF124" s="57">
        <f t="shared" si="11"/>
        <v>131000</v>
      </c>
      <c r="AG124" s="57">
        <f t="shared" si="12"/>
        <v>180000</v>
      </c>
      <c r="AH124" s="57">
        <f t="shared" si="13"/>
        <v>180000</v>
      </c>
      <c r="AI124" s="57">
        <f t="shared" ref="AI124:AK125" si="243">AI125</f>
        <v>30000</v>
      </c>
      <c r="AJ124" s="57">
        <f t="shared" si="243"/>
        <v>0</v>
      </c>
      <c r="AK124" s="57">
        <f t="shared" si="243"/>
        <v>0</v>
      </c>
      <c r="AL124" s="57">
        <f t="shared" si="14"/>
        <v>161000</v>
      </c>
      <c r="AM124" s="57">
        <f t="shared" si="15"/>
        <v>180000</v>
      </c>
      <c r="AN124" s="57">
        <f t="shared" si="16"/>
        <v>180000</v>
      </c>
    </row>
    <row r="125" spans="1:40" ht="25.5">
      <c r="A125" s="291"/>
      <c r="B125" s="74" t="s">
        <v>41</v>
      </c>
      <c r="C125" s="5" t="s">
        <v>13</v>
      </c>
      <c r="D125" s="5" t="s">
        <v>14</v>
      </c>
      <c r="E125" s="5" t="s">
        <v>100</v>
      </c>
      <c r="F125" s="73" t="s">
        <v>313</v>
      </c>
      <c r="G125" s="55" t="s">
        <v>39</v>
      </c>
      <c r="H125" s="57">
        <f>H126</f>
        <v>170000</v>
      </c>
      <c r="I125" s="57">
        <f t="shared" si="239"/>
        <v>180000</v>
      </c>
      <c r="J125" s="57">
        <f t="shared" si="239"/>
        <v>180000</v>
      </c>
      <c r="K125" s="57">
        <f t="shared" si="239"/>
        <v>0</v>
      </c>
      <c r="L125" s="57">
        <f t="shared" si="239"/>
        <v>0</v>
      </c>
      <c r="M125" s="57">
        <f t="shared" si="239"/>
        <v>0</v>
      </c>
      <c r="N125" s="57">
        <f t="shared" si="2"/>
        <v>170000</v>
      </c>
      <c r="O125" s="57">
        <f t="shared" si="3"/>
        <v>180000</v>
      </c>
      <c r="P125" s="57">
        <f t="shared" si="4"/>
        <v>180000</v>
      </c>
      <c r="Q125" s="57">
        <f t="shared" si="240"/>
        <v>0</v>
      </c>
      <c r="R125" s="57">
        <f t="shared" si="240"/>
        <v>0</v>
      </c>
      <c r="S125" s="57">
        <f t="shared" si="240"/>
        <v>0</v>
      </c>
      <c r="T125" s="57">
        <f t="shared" si="5"/>
        <v>170000</v>
      </c>
      <c r="U125" s="57">
        <f t="shared" si="6"/>
        <v>180000</v>
      </c>
      <c r="V125" s="57">
        <f t="shared" si="7"/>
        <v>180000</v>
      </c>
      <c r="W125" s="57">
        <f t="shared" si="241"/>
        <v>0</v>
      </c>
      <c r="X125" s="57">
        <f t="shared" si="241"/>
        <v>0</v>
      </c>
      <c r="Y125" s="57">
        <f t="shared" si="241"/>
        <v>0</v>
      </c>
      <c r="Z125" s="57">
        <f t="shared" si="8"/>
        <v>170000</v>
      </c>
      <c r="AA125" s="57">
        <f t="shared" si="9"/>
        <v>180000</v>
      </c>
      <c r="AB125" s="57">
        <f t="shared" si="10"/>
        <v>180000</v>
      </c>
      <c r="AC125" s="57">
        <f t="shared" si="242"/>
        <v>-39000</v>
      </c>
      <c r="AD125" s="57">
        <f t="shared" si="242"/>
        <v>0</v>
      </c>
      <c r="AE125" s="57">
        <f t="shared" si="242"/>
        <v>0</v>
      </c>
      <c r="AF125" s="57">
        <f t="shared" si="11"/>
        <v>131000</v>
      </c>
      <c r="AG125" s="57">
        <f t="shared" si="12"/>
        <v>180000</v>
      </c>
      <c r="AH125" s="57">
        <f t="shared" si="13"/>
        <v>180000</v>
      </c>
      <c r="AI125" s="57">
        <f t="shared" si="243"/>
        <v>30000</v>
      </c>
      <c r="AJ125" s="57">
        <f t="shared" si="243"/>
        <v>0</v>
      </c>
      <c r="AK125" s="57">
        <f t="shared" si="243"/>
        <v>0</v>
      </c>
      <c r="AL125" s="57">
        <f t="shared" si="14"/>
        <v>161000</v>
      </c>
      <c r="AM125" s="57">
        <f t="shared" si="15"/>
        <v>180000</v>
      </c>
      <c r="AN125" s="57">
        <f t="shared" si="16"/>
        <v>180000</v>
      </c>
    </row>
    <row r="126" spans="1:40">
      <c r="A126" s="291"/>
      <c r="B126" s="85" t="s">
        <v>42</v>
      </c>
      <c r="C126" s="5" t="s">
        <v>13</v>
      </c>
      <c r="D126" s="5" t="s">
        <v>14</v>
      </c>
      <c r="E126" s="5" t="s">
        <v>100</v>
      </c>
      <c r="F126" s="73" t="s">
        <v>313</v>
      </c>
      <c r="G126" s="55" t="s">
        <v>40</v>
      </c>
      <c r="H126" s="61">
        <v>170000</v>
      </c>
      <c r="I126" s="61">
        <v>180000</v>
      </c>
      <c r="J126" s="61">
        <v>180000</v>
      </c>
      <c r="K126" s="61"/>
      <c r="L126" s="61"/>
      <c r="M126" s="61"/>
      <c r="N126" s="61">
        <f t="shared" si="2"/>
        <v>170000</v>
      </c>
      <c r="O126" s="61">
        <f t="shared" si="3"/>
        <v>180000</v>
      </c>
      <c r="P126" s="61">
        <f t="shared" si="4"/>
        <v>180000</v>
      </c>
      <c r="Q126" s="61"/>
      <c r="R126" s="61"/>
      <c r="S126" s="61"/>
      <c r="T126" s="61">
        <f t="shared" si="5"/>
        <v>170000</v>
      </c>
      <c r="U126" s="61">
        <f t="shared" si="6"/>
        <v>180000</v>
      </c>
      <c r="V126" s="61">
        <f t="shared" si="7"/>
        <v>180000</v>
      </c>
      <c r="W126" s="61"/>
      <c r="X126" s="61"/>
      <c r="Y126" s="61"/>
      <c r="Z126" s="61">
        <f t="shared" si="8"/>
        <v>170000</v>
      </c>
      <c r="AA126" s="61">
        <f t="shared" si="9"/>
        <v>180000</v>
      </c>
      <c r="AB126" s="61">
        <f t="shared" si="10"/>
        <v>180000</v>
      </c>
      <c r="AC126" s="61">
        <f>-41000+2000</f>
        <v>-39000</v>
      </c>
      <c r="AD126" s="61"/>
      <c r="AE126" s="61"/>
      <c r="AF126" s="61">
        <f t="shared" si="11"/>
        <v>131000</v>
      </c>
      <c r="AG126" s="61">
        <f t="shared" si="12"/>
        <v>180000</v>
      </c>
      <c r="AH126" s="61">
        <f t="shared" si="13"/>
        <v>180000</v>
      </c>
      <c r="AI126" s="61">
        <v>30000</v>
      </c>
      <c r="AJ126" s="61"/>
      <c r="AK126" s="61"/>
      <c r="AL126" s="61">
        <f t="shared" si="14"/>
        <v>161000</v>
      </c>
      <c r="AM126" s="61">
        <f t="shared" si="15"/>
        <v>180000</v>
      </c>
      <c r="AN126" s="61">
        <f t="shared" si="16"/>
        <v>180000</v>
      </c>
    </row>
    <row r="127" spans="1:40" ht="25.5">
      <c r="A127" s="31"/>
      <c r="B127" s="74" t="s">
        <v>279</v>
      </c>
      <c r="C127" s="35" t="s">
        <v>13</v>
      </c>
      <c r="D127" s="35" t="s">
        <v>14</v>
      </c>
      <c r="E127" s="35" t="s">
        <v>100</v>
      </c>
      <c r="F127" s="35" t="s">
        <v>314</v>
      </c>
      <c r="G127" s="36"/>
      <c r="H127" s="61">
        <f>H128</f>
        <v>4040000</v>
      </c>
      <c r="I127" s="61">
        <f t="shared" ref="I127:M128" si="244">I128</f>
        <v>4300000</v>
      </c>
      <c r="J127" s="61">
        <f t="shared" si="244"/>
        <v>4500000</v>
      </c>
      <c r="K127" s="61">
        <f t="shared" si="244"/>
        <v>0</v>
      </c>
      <c r="L127" s="61">
        <f t="shared" si="244"/>
        <v>0</v>
      </c>
      <c r="M127" s="61">
        <f t="shared" si="244"/>
        <v>0</v>
      </c>
      <c r="N127" s="61">
        <f t="shared" si="2"/>
        <v>4040000</v>
      </c>
      <c r="O127" s="61">
        <f t="shared" si="3"/>
        <v>4300000</v>
      </c>
      <c r="P127" s="61">
        <f t="shared" si="4"/>
        <v>4500000</v>
      </c>
      <c r="Q127" s="61">
        <f t="shared" ref="Q127:S128" si="245">Q128</f>
        <v>0</v>
      </c>
      <c r="R127" s="61">
        <f t="shared" si="245"/>
        <v>0</v>
      </c>
      <c r="S127" s="61">
        <f t="shared" si="245"/>
        <v>0</v>
      </c>
      <c r="T127" s="61">
        <f t="shared" si="5"/>
        <v>4040000</v>
      </c>
      <c r="U127" s="61">
        <f t="shared" si="6"/>
        <v>4300000</v>
      </c>
      <c r="V127" s="61">
        <f t="shared" si="7"/>
        <v>4500000</v>
      </c>
      <c r="W127" s="61">
        <f t="shared" ref="W127:Y128" si="246">W128</f>
        <v>13191.74</v>
      </c>
      <c r="X127" s="61">
        <f t="shared" si="246"/>
        <v>0</v>
      </c>
      <c r="Y127" s="61">
        <f t="shared" si="246"/>
        <v>0</v>
      </c>
      <c r="Z127" s="61">
        <f t="shared" si="8"/>
        <v>4053191.74</v>
      </c>
      <c r="AA127" s="61">
        <f t="shared" si="9"/>
        <v>4300000</v>
      </c>
      <c r="AB127" s="61">
        <f t="shared" si="10"/>
        <v>4500000</v>
      </c>
      <c r="AC127" s="61">
        <f t="shared" ref="AC127:AE128" si="247">AC128</f>
        <v>0</v>
      </c>
      <c r="AD127" s="61">
        <f t="shared" si="247"/>
        <v>0</v>
      </c>
      <c r="AE127" s="61">
        <f t="shared" si="247"/>
        <v>0</v>
      </c>
      <c r="AF127" s="61">
        <f t="shared" si="11"/>
        <v>4053191.74</v>
      </c>
      <c r="AG127" s="61">
        <f t="shared" si="12"/>
        <v>4300000</v>
      </c>
      <c r="AH127" s="61">
        <f t="shared" si="13"/>
        <v>4500000</v>
      </c>
      <c r="AI127" s="61">
        <f t="shared" ref="AI127:AK128" si="248">AI128</f>
        <v>0</v>
      </c>
      <c r="AJ127" s="61">
        <f t="shared" si="248"/>
        <v>0</v>
      </c>
      <c r="AK127" s="61">
        <f t="shared" si="248"/>
        <v>0</v>
      </c>
      <c r="AL127" s="61">
        <f t="shared" si="14"/>
        <v>4053191.74</v>
      </c>
      <c r="AM127" s="61">
        <f t="shared" si="15"/>
        <v>4300000</v>
      </c>
      <c r="AN127" s="61">
        <f t="shared" si="16"/>
        <v>4500000</v>
      </c>
    </row>
    <row r="128" spans="1:40" ht="25.5">
      <c r="A128" s="31"/>
      <c r="B128" s="74" t="s">
        <v>41</v>
      </c>
      <c r="C128" s="35" t="s">
        <v>13</v>
      </c>
      <c r="D128" s="35" t="s">
        <v>14</v>
      </c>
      <c r="E128" s="35" t="s">
        <v>100</v>
      </c>
      <c r="F128" s="35" t="s">
        <v>314</v>
      </c>
      <c r="G128" s="36" t="s">
        <v>39</v>
      </c>
      <c r="H128" s="61">
        <f>H129</f>
        <v>4040000</v>
      </c>
      <c r="I128" s="61">
        <f t="shared" si="244"/>
        <v>4300000</v>
      </c>
      <c r="J128" s="61">
        <f t="shared" si="244"/>
        <v>4500000</v>
      </c>
      <c r="K128" s="61">
        <f t="shared" si="244"/>
        <v>0</v>
      </c>
      <c r="L128" s="61">
        <f t="shared" si="244"/>
        <v>0</v>
      </c>
      <c r="M128" s="61">
        <f t="shared" si="244"/>
        <v>0</v>
      </c>
      <c r="N128" s="61">
        <f t="shared" si="2"/>
        <v>4040000</v>
      </c>
      <c r="O128" s="61">
        <f t="shared" si="3"/>
        <v>4300000</v>
      </c>
      <c r="P128" s="61">
        <f t="shared" si="4"/>
        <v>4500000</v>
      </c>
      <c r="Q128" s="61">
        <f t="shared" si="245"/>
        <v>0</v>
      </c>
      <c r="R128" s="61">
        <f t="shared" si="245"/>
        <v>0</v>
      </c>
      <c r="S128" s="61">
        <f t="shared" si="245"/>
        <v>0</v>
      </c>
      <c r="T128" s="61">
        <f t="shared" si="5"/>
        <v>4040000</v>
      </c>
      <c r="U128" s="61">
        <f t="shared" si="6"/>
        <v>4300000</v>
      </c>
      <c r="V128" s="61">
        <f t="shared" si="7"/>
        <v>4500000</v>
      </c>
      <c r="W128" s="61">
        <f t="shared" si="246"/>
        <v>13191.74</v>
      </c>
      <c r="X128" s="61">
        <f t="shared" si="246"/>
        <v>0</v>
      </c>
      <c r="Y128" s="61">
        <f t="shared" si="246"/>
        <v>0</v>
      </c>
      <c r="Z128" s="61">
        <f t="shared" si="8"/>
        <v>4053191.74</v>
      </c>
      <c r="AA128" s="61">
        <f t="shared" si="9"/>
        <v>4300000</v>
      </c>
      <c r="AB128" s="61">
        <f t="shared" si="10"/>
        <v>4500000</v>
      </c>
      <c r="AC128" s="61">
        <f t="shared" si="247"/>
        <v>0</v>
      </c>
      <c r="AD128" s="61">
        <f t="shared" si="247"/>
        <v>0</v>
      </c>
      <c r="AE128" s="61">
        <f t="shared" si="247"/>
        <v>0</v>
      </c>
      <c r="AF128" s="61">
        <f t="shared" si="11"/>
        <v>4053191.74</v>
      </c>
      <c r="AG128" s="61">
        <f t="shared" si="12"/>
        <v>4300000</v>
      </c>
      <c r="AH128" s="61">
        <f t="shared" si="13"/>
        <v>4500000</v>
      </c>
      <c r="AI128" s="61">
        <f t="shared" si="248"/>
        <v>0</v>
      </c>
      <c r="AJ128" s="61">
        <f t="shared" si="248"/>
        <v>0</v>
      </c>
      <c r="AK128" s="61">
        <f t="shared" si="248"/>
        <v>0</v>
      </c>
      <c r="AL128" s="61">
        <f t="shared" si="14"/>
        <v>4053191.74</v>
      </c>
      <c r="AM128" s="61">
        <f t="shared" si="15"/>
        <v>4300000</v>
      </c>
      <c r="AN128" s="61">
        <f t="shared" si="16"/>
        <v>4500000</v>
      </c>
    </row>
    <row r="129" spans="1:40">
      <c r="A129" s="31"/>
      <c r="B129" s="102" t="s">
        <v>42</v>
      </c>
      <c r="C129" s="35" t="s">
        <v>13</v>
      </c>
      <c r="D129" s="35" t="s">
        <v>14</v>
      </c>
      <c r="E129" s="35" t="s">
        <v>100</v>
      </c>
      <c r="F129" s="35" t="s">
        <v>314</v>
      </c>
      <c r="G129" s="36" t="s">
        <v>40</v>
      </c>
      <c r="H129" s="61">
        <v>4040000</v>
      </c>
      <c r="I129" s="61">
        <v>4300000</v>
      </c>
      <c r="J129" s="61">
        <v>4500000</v>
      </c>
      <c r="K129" s="61"/>
      <c r="L129" s="61"/>
      <c r="M129" s="61"/>
      <c r="N129" s="61">
        <f t="shared" si="2"/>
        <v>4040000</v>
      </c>
      <c r="O129" s="61">
        <f t="shared" si="3"/>
        <v>4300000</v>
      </c>
      <c r="P129" s="61">
        <f t="shared" si="4"/>
        <v>4500000</v>
      </c>
      <c r="Q129" s="61"/>
      <c r="R129" s="61"/>
      <c r="S129" s="61"/>
      <c r="T129" s="61">
        <f t="shared" si="5"/>
        <v>4040000</v>
      </c>
      <c r="U129" s="61">
        <f t="shared" si="6"/>
        <v>4300000</v>
      </c>
      <c r="V129" s="61">
        <f t="shared" si="7"/>
        <v>4500000</v>
      </c>
      <c r="W129" s="61">
        <v>13191.74</v>
      </c>
      <c r="X129" s="61"/>
      <c r="Y129" s="61"/>
      <c r="Z129" s="61">
        <f t="shared" si="8"/>
        <v>4053191.74</v>
      </c>
      <c r="AA129" s="61">
        <f t="shared" si="9"/>
        <v>4300000</v>
      </c>
      <c r="AB129" s="61">
        <f t="shared" si="10"/>
        <v>4500000</v>
      </c>
      <c r="AC129" s="61"/>
      <c r="AD129" s="61"/>
      <c r="AE129" s="61"/>
      <c r="AF129" s="61">
        <f t="shared" si="11"/>
        <v>4053191.74</v>
      </c>
      <c r="AG129" s="61">
        <f t="shared" si="12"/>
        <v>4300000</v>
      </c>
      <c r="AH129" s="61">
        <f t="shared" si="13"/>
        <v>4500000</v>
      </c>
      <c r="AI129" s="61"/>
      <c r="AJ129" s="61"/>
      <c r="AK129" s="61"/>
      <c r="AL129" s="61">
        <f t="shared" si="14"/>
        <v>4053191.74</v>
      </c>
      <c r="AM129" s="61">
        <f t="shared" si="15"/>
        <v>4300000</v>
      </c>
      <c r="AN129" s="61">
        <f t="shared" si="16"/>
        <v>4500000</v>
      </c>
    </row>
    <row r="130" spans="1:40" ht="25.5">
      <c r="A130" s="184"/>
      <c r="B130" s="74" t="s">
        <v>280</v>
      </c>
      <c r="C130" s="35" t="s">
        <v>13</v>
      </c>
      <c r="D130" s="35" t="s">
        <v>14</v>
      </c>
      <c r="E130" s="35" t="s">
        <v>100</v>
      </c>
      <c r="F130" s="35" t="s">
        <v>318</v>
      </c>
      <c r="G130" s="36"/>
      <c r="H130" s="61">
        <f>H131</f>
        <v>3300000</v>
      </c>
      <c r="I130" s="61">
        <f t="shared" ref="I130:M131" si="249">I131</f>
        <v>3500000</v>
      </c>
      <c r="J130" s="61">
        <f t="shared" si="249"/>
        <v>3600000</v>
      </c>
      <c r="K130" s="61">
        <f t="shared" si="249"/>
        <v>0</v>
      </c>
      <c r="L130" s="61">
        <f t="shared" si="249"/>
        <v>0</v>
      </c>
      <c r="M130" s="61">
        <f t="shared" si="249"/>
        <v>0</v>
      </c>
      <c r="N130" s="61">
        <f t="shared" si="2"/>
        <v>3300000</v>
      </c>
      <c r="O130" s="61">
        <f t="shared" si="3"/>
        <v>3500000</v>
      </c>
      <c r="P130" s="61">
        <f t="shared" si="4"/>
        <v>3600000</v>
      </c>
      <c r="Q130" s="61">
        <f t="shared" ref="Q130:S131" si="250">Q131</f>
        <v>0</v>
      </c>
      <c r="R130" s="61">
        <f t="shared" si="250"/>
        <v>0</v>
      </c>
      <c r="S130" s="61">
        <f t="shared" si="250"/>
        <v>0</v>
      </c>
      <c r="T130" s="61">
        <f t="shared" si="5"/>
        <v>3300000</v>
      </c>
      <c r="U130" s="61">
        <f t="shared" si="6"/>
        <v>3500000</v>
      </c>
      <c r="V130" s="61">
        <f t="shared" si="7"/>
        <v>3600000</v>
      </c>
      <c r="W130" s="61">
        <f t="shared" ref="W130:Y131" si="251">W131</f>
        <v>0</v>
      </c>
      <c r="X130" s="61">
        <f t="shared" si="251"/>
        <v>0</v>
      </c>
      <c r="Y130" s="61">
        <f t="shared" si="251"/>
        <v>0</v>
      </c>
      <c r="Z130" s="61">
        <f t="shared" si="8"/>
        <v>3300000</v>
      </c>
      <c r="AA130" s="61">
        <f t="shared" si="9"/>
        <v>3500000</v>
      </c>
      <c r="AB130" s="61">
        <f t="shared" si="10"/>
        <v>3600000</v>
      </c>
      <c r="AC130" s="61">
        <f t="shared" ref="AC130:AE131" si="252">AC131</f>
        <v>0</v>
      </c>
      <c r="AD130" s="61">
        <f t="shared" si="252"/>
        <v>0</v>
      </c>
      <c r="AE130" s="61">
        <f t="shared" si="252"/>
        <v>0</v>
      </c>
      <c r="AF130" s="61">
        <f t="shared" si="11"/>
        <v>3300000</v>
      </c>
      <c r="AG130" s="61">
        <f t="shared" si="12"/>
        <v>3500000</v>
      </c>
      <c r="AH130" s="61">
        <f t="shared" si="13"/>
        <v>3600000</v>
      </c>
      <c r="AI130" s="61">
        <f t="shared" ref="AI130:AK131" si="253">AI131</f>
        <v>0</v>
      </c>
      <c r="AJ130" s="61">
        <f t="shared" si="253"/>
        <v>0</v>
      </c>
      <c r="AK130" s="61">
        <f t="shared" si="253"/>
        <v>0</v>
      </c>
      <c r="AL130" s="61">
        <f t="shared" si="14"/>
        <v>3300000</v>
      </c>
      <c r="AM130" s="61">
        <f t="shared" si="15"/>
        <v>3500000</v>
      </c>
      <c r="AN130" s="61">
        <f t="shared" si="16"/>
        <v>3600000</v>
      </c>
    </row>
    <row r="131" spans="1:40" ht="25.5">
      <c r="A131" s="31"/>
      <c r="B131" s="74" t="s">
        <v>41</v>
      </c>
      <c r="C131" s="35" t="s">
        <v>13</v>
      </c>
      <c r="D131" s="35" t="s">
        <v>14</v>
      </c>
      <c r="E131" s="35" t="s">
        <v>100</v>
      </c>
      <c r="F131" s="35" t="s">
        <v>318</v>
      </c>
      <c r="G131" s="36" t="s">
        <v>39</v>
      </c>
      <c r="H131" s="61">
        <f>H132</f>
        <v>3300000</v>
      </c>
      <c r="I131" s="61">
        <f t="shared" si="249"/>
        <v>3500000</v>
      </c>
      <c r="J131" s="61">
        <f t="shared" si="249"/>
        <v>3600000</v>
      </c>
      <c r="K131" s="61">
        <f t="shared" si="249"/>
        <v>0</v>
      </c>
      <c r="L131" s="61">
        <f t="shared" si="249"/>
        <v>0</v>
      </c>
      <c r="M131" s="61">
        <f t="shared" si="249"/>
        <v>0</v>
      </c>
      <c r="N131" s="61">
        <f t="shared" si="2"/>
        <v>3300000</v>
      </c>
      <c r="O131" s="61">
        <f t="shared" si="3"/>
        <v>3500000</v>
      </c>
      <c r="P131" s="61">
        <f t="shared" si="4"/>
        <v>3600000</v>
      </c>
      <c r="Q131" s="61">
        <f t="shared" si="250"/>
        <v>0</v>
      </c>
      <c r="R131" s="61">
        <f t="shared" si="250"/>
        <v>0</v>
      </c>
      <c r="S131" s="61">
        <f t="shared" si="250"/>
        <v>0</v>
      </c>
      <c r="T131" s="61">
        <f t="shared" si="5"/>
        <v>3300000</v>
      </c>
      <c r="U131" s="61">
        <f t="shared" si="6"/>
        <v>3500000</v>
      </c>
      <c r="V131" s="61">
        <f t="shared" si="7"/>
        <v>3600000</v>
      </c>
      <c r="W131" s="61">
        <f t="shared" si="251"/>
        <v>0</v>
      </c>
      <c r="X131" s="61">
        <f t="shared" si="251"/>
        <v>0</v>
      </c>
      <c r="Y131" s="61">
        <f t="shared" si="251"/>
        <v>0</v>
      </c>
      <c r="Z131" s="61">
        <f t="shared" si="8"/>
        <v>3300000</v>
      </c>
      <c r="AA131" s="61">
        <f t="shared" si="9"/>
        <v>3500000</v>
      </c>
      <c r="AB131" s="61">
        <f t="shared" si="10"/>
        <v>3600000</v>
      </c>
      <c r="AC131" s="61">
        <f t="shared" si="252"/>
        <v>0</v>
      </c>
      <c r="AD131" s="61">
        <f t="shared" si="252"/>
        <v>0</v>
      </c>
      <c r="AE131" s="61">
        <f t="shared" si="252"/>
        <v>0</v>
      </c>
      <c r="AF131" s="61">
        <f t="shared" si="11"/>
        <v>3300000</v>
      </c>
      <c r="AG131" s="61">
        <f t="shared" si="12"/>
        <v>3500000</v>
      </c>
      <c r="AH131" s="61">
        <f t="shared" si="13"/>
        <v>3600000</v>
      </c>
      <c r="AI131" s="61">
        <f t="shared" si="253"/>
        <v>0</v>
      </c>
      <c r="AJ131" s="61">
        <f t="shared" si="253"/>
        <v>0</v>
      </c>
      <c r="AK131" s="61">
        <f t="shared" si="253"/>
        <v>0</v>
      </c>
      <c r="AL131" s="61">
        <f t="shared" si="14"/>
        <v>3300000</v>
      </c>
      <c r="AM131" s="61">
        <f t="shared" si="15"/>
        <v>3500000</v>
      </c>
      <c r="AN131" s="61">
        <f t="shared" si="16"/>
        <v>3600000</v>
      </c>
    </row>
    <row r="132" spans="1:40">
      <c r="A132" s="31"/>
      <c r="B132" s="102" t="s">
        <v>42</v>
      </c>
      <c r="C132" s="35" t="s">
        <v>13</v>
      </c>
      <c r="D132" s="35" t="s">
        <v>14</v>
      </c>
      <c r="E132" s="35" t="s">
        <v>100</v>
      </c>
      <c r="F132" s="35" t="s">
        <v>318</v>
      </c>
      <c r="G132" s="36" t="s">
        <v>40</v>
      </c>
      <c r="H132" s="61">
        <v>3300000</v>
      </c>
      <c r="I132" s="61">
        <v>3500000</v>
      </c>
      <c r="J132" s="61">
        <v>3600000</v>
      </c>
      <c r="K132" s="61"/>
      <c r="L132" s="61"/>
      <c r="M132" s="61"/>
      <c r="N132" s="61">
        <f t="shared" ref="N132:N216" si="254">H132+K132</f>
        <v>3300000</v>
      </c>
      <c r="O132" s="61">
        <f t="shared" ref="O132:O216" si="255">I132+L132</f>
        <v>3500000</v>
      </c>
      <c r="P132" s="61">
        <f t="shared" ref="P132:P216" si="256">J132+M132</f>
        <v>3600000</v>
      </c>
      <c r="Q132" s="61"/>
      <c r="R132" s="61"/>
      <c r="S132" s="61"/>
      <c r="T132" s="61">
        <f t="shared" ref="T132:T204" si="257">N132+Q132</f>
        <v>3300000</v>
      </c>
      <c r="U132" s="61">
        <f t="shared" ref="U132:U204" si="258">O132+R132</f>
        <v>3500000</v>
      </c>
      <c r="V132" s="61">
        <f t="shared" ref="V132:V204" si="259">P132+S132</f>
        <v>3600000</v>
      </c>
      <c r="W132" s="61"/>
      <c r="X132" s="61"/>
      <c r="Y132" s="61"/>
      <c r="Z132" s="61">
        <f t="shared" ref="Z132:Z204" si="260">T132+W132</f>
        <v>3300000</v>
      </c>
      <c r="AA132" s="61">
        <f t="shared" ref="AA132:AA204" si="261">U132+X132</f>
        <v>3500000</v>
      </c>
      <c r="AB132" s="61">
        <f t="shared" ref="AB132:AB204" si="262">V132+Y132</f>
        <v>3600000</v>
      </c>
      <c r="AC132" s="61"/>
      <c r="AD132" s="61"/>
      <c r="AE132" s="61"/>
      <c r="AF132" s="61">
        <f t="shared" ref="AF132:AF150" si="263">Z132+AC132</f>
        <v>3300000</v>
      </c>
      <c r="AG132" s="61">
        <f t="shared" ref="AG132:AG150" si="264">AA132+AD132</f>
        <v>3500000</v>
      </c>
      <c r="AH132" s="61">
        <f t="shared" ref="AH132:AH150" si="265">AB132+AE132</f>
        <v>3600000</v>
      </c>
      <c r="AI132" s="61"/>
      <c r="AJ132" s="61"/>
      <c r="AK132" s="61"/>
      <c r="AL132" s="61">
        <f t="shared" ref="AL132:AL195" si="266">AF132+AI132</f>
        <v>3300000</v>
      </c>
      <c r="AM132" s="61">
        <f t="shared" ref="AM132:AM195" si="267">AG132+AJ132</f>
        <v>3500000</v>
      </c>
      <c r="AN132" s="61">
        <f t="shared" ref="AN132:AN195" si="268">AH132+AK132</f>
        <v>3600000</v>
      </c>
    </row>
    <row r="133" spans="1:40" ht="38.25">
      <c r="A133" s="31"/>
      <c r="B133" s="222" t="s">
        <v>400</v>
      </c>
      <c r="C133" s="35" t="s">
        <v>13</v>
      </c>
      <c r="D133" s="35" t="s">
        <v>14</v>
      </c>
      <c r="E133" s="35" t="s">
        <v>100</v>
      </c>
      <c r="F133" s="35" t="s">
        <v>401</v>
      </c>
      <c r="G133" s="36"/>
      <c r="H133" s="187"/>
      <c r="I133" s="187"/>
      <c r="J133" s="187"/>
      <c r="K133" s="187"/>
      <c r="L133" s="187"/>
      <c r="M133" s="187"/>
      <c r="N133" s="187"/>
      <c r="O133" s="187"/>
      <c r="P133" s="187"/>
      <c r="Q133" s="187"/>
      <c r="R133" s="187"/>
      <c r="S133" s="187"/>
      <c r="T133" s="187"/>
      <c r="U133" s="187"/>
      <c r="V133" s="187"/>
      <c r="W133" s="187">
        <f>W134</f>
        <v>0</v>
      </c>
      <c r="X133" s="187">
        <f t="shared" ref="X133:Y134" si="269">X134</f>
        <v>0</v>
      </c>
      <c r="Y133" s="187">
        <f t="shared" si="269"/>
        <v>648872</v>
      </c>
      <c r="Z133" s="61">
        <f t="shared" ref="Z133:Z135" si="270">T133+W133</f>
        <v>0</v>
      </c>
      <c r="AA133" s="61">
        <f t="shared" ref="AA133:AA135" si="271">U133+X133</f>
        <v>0</v>
      </c>
      <c r="AB133" s="61">
        <f t="shared" ref="AB133:AB135" si="272">V133+Y133</f>
        <v>648872</v>
      </c>
      <c r="AC133" s="187">
        <f>AC134</f>
        <v>0</v>
      </c>
      <c r="AD133" s="187">
        <f t="shared" ref="AD133:AE134" si="273">AD134</f>
        <v>0</v>
      </c>
      <c r="AE133" s="187">
        <f t="shared" si="273"/>
        <v>0</v>
      </c>
      <c r="AF133" s="61">
        <f t="shared" si="263"/>
        <v>0</v>
      </c>
      <c r="AG133" s="61">
        <f t="shared" si="264"/>
        <v>0</v>
      </c>
      <c r="AH133" s="61">
        <f t="shared" si="265"/>
        <v>648872</v>
      </c>
      <c r="AI133" s="187">
        <f>AI134</f>
        <v>0</v>
      </c>
      <c r="AJ133" s="187">
        <f t="shared" ref="AJ133:AK134" si="274">AJ134</f>
        <v>0</v>
      </c>
      <c r="AK133" s="187">
        <f t="shared" si="274"/>
        <v>0</v>
      </c>
      <c r="AL133" s="61">
        <f t="shared" si="266"/>
        <v>0</v>
      </c>
      <c r="AM133" s="61">
        <f t="shared" si="267"/>
        <v>0</v>
      </c>
      <c r="AN133" s="61">
        <f t="shared" si="268"/>
        <v>648872</v>
      </c>
    </row>
    <row r="134" spans="1:40" ht="25.5">
      <c r="A134" s="31"/>
      <c r="B134" s="223" t="s">
        <v>41</v>
      </c>
      <c r="C134" s="35" t="s">
        <v>13</v>
      </c>
      <c r="D134" s="35" t="s">
        <v>14</v>
      </c>
      <c r="E134" s="35" t="s">
        <v>100</v>
      </c>
      <c r="F134" s="35" t="s">
        <v>401</v>
      </c>
      <c r="G134" s="36" t="s">
        <v>39</v>
      </c>
      <c r="H134" s="187"/>
      <c r="I134" s="187"/>
      <c r="J134" s="187"/>
      <c r="K134" s="187"/>
      <c r="L134" s="187"/>
      <c r="M134" s="187"/>
      <c r="N134" s="187"/>
      <c r="O134" s="187"/>
      <c r="P134" s="187"/>
      <c r="Q134" s="187"/>
      <c r="R134" s="187"/>
      <c r="S134" s="187"/>
      <c r="T134" s="187"/>
      <c r="U134" s="187"/>
      <c r="V134" s="187"/>
      <c r="W134" s="187">
        <f>W135</f>
        <v>0</v>
      </c>
      <c r="X134" s="187">
        <f t="shared" si="269"/>
        <v>0</v>
      </c>
      <c r="Y134" s="187">
        <f t="shared" si="269"/>
        <v>648872</v>
      </c>
      <c r="Z134" s="61">
        <f t="shared" si="270"/>
        <v>0</v>
      </c>
      <c r="AA134" s="61">
        <f t="shared" si="271"/>
        <v>0</v>
      </c>
      <c r="AB134" s="61">
        <f t="shared" si="272"/>
        <v>648872</v>
      </c>
      <c r="AC134" s="187">
        <f>AC135</f>
        <v>0</v>
      </c>
      <c r="AD134" s="187">
        <f t="shared" si="273"/>
        <v>0</v>
      </c>
      <c r="AE134" s="187">
        <f t="shared" si="273"/>
        <v>0</v>
      </c>
      <c r="AF134" s="61">
        <f t="shared" si="263"/>
        <v>0</v>
      </c>
      <c r="AG134" s="61">
        <f t="shared" si="264"/>
        <v>0</v>
      </c>
      <c r="AH134" s="61">
        <f t="shared" si="265"/>
        <v>648872</v>
      </c>
      <c r="AI134" s="187">
        <f>AI135</f>
        <v>0</v>
      </c>
      <c r="AJ134" s="187">
        <f t="shared" si="274"/>
        <v>0</v>
      </c>
      <c r="AK134" s="187">
        <f t="shared" si="274"/>
        <v>0</v>
      </c>
      <c r="AL134" s="61">
        <f t="shared" si="266"/>
        <v>0</v>
      </c>
      <c r="AM134" s="61">
        <f t="shared" si="267"/>
        <v>0</v>
      </c>
      <c r="AN134" s="61">
        <f t="shared" si="268"/>
        <v>648872</v>
      </c>
    </row>
    <row r="135" spans="1:40">
      <c r="A135" s="31"/>
      <c r="B135" s="222" t="s">
        <v>42</v>
      </c>
      <c r="C135" s="35" t="s">
        <v>13</v>
      </c>
      <c r="D135" s="35" t="s">
        <v>14</v>
      </c>
      <c r="E135" s="35" t="s">
        <v>100</v>
      </c>
      <c r="F135" s="35" t="s">
        <v>401</v>
      </c>
      <c r="G135" s="36" t="s">
        <v>40</v>
      </c>
      <c r="H135" s="187"/>
      <c r="I135" s="187"/>
      <c r="J135" s="187"/>
      <c r="K135" s="187"/>
      <c r="L135" s="187"/>
      <c r="M135" s="187"/>
      <c r="N135" s="187"/>
      <c r="O135" s="187"/>
      <c r="P135" s="187"/>
      <c r="Q135" s="187"/>
      <c r="R135" s="187"/>
      <c r="S135" s="187"/>
      <c r="T135" s="187"/>
      <c r="U135" s="187"/>
      <c r="V135" s="187"/>
      <c r="W135" s="187"/>
      <c r="X135" s="187"/>
      <c r="Y135" s="61">
        <v>648872</v>
      </c>
      <c r="Z135" s="61">
        <f t="shared" si="270"/>
        <v>0</v>
      </c>
      <c r="AA135" s="61">
        <f t="shared" si="271"/>
        <v>0</v>
      </c>
      <c r="AB135" s="61">
        <f t="shared" si="272"/>
        <v>648872</v>
      </c>
      <c r="AC135" s="187"/>
      <c r="AD135" s="187"/>
      <c r="AE135" s="61"/>
      <c r="AF135" s="61">
        <f t="shared" si="263"/>
        <v>0</v>
      </c>
      <c r="AG135" s="61">
        <f t="shared" si="264"/>
        <v>0</v>
      </c>
      <c r="AH135" s="61">
        <f t="shared" si="265"/>
        <v>648872</v>
      </c>
      <c r="AI135" s="187"/>
      <c r="AJ135" s="187"/>
      <c r="AK135" s="61"/>
      <c r="AL135" s="61">
        <f t="shared" si="266"/>
        <v>0</v>
      </c>
      <c r="AM135" s="61">
        <f t="shared" si="267"/>
        <v>0</v>
      </c>
      <c r="AN135" s="61">
        <f t="shared" si="268"/>
        <v>648872</v>
      </c>
    </row>
    <row r="136" spans="1:40" ht="102">
      <c r="A136" s="180"/>
      <c r="B136" s="102" t="s">
        <v>402</v>
      </c>
      <c r="C136" s="35" t="s">
        <v>13</v>
      </c>
      <c r="D136" s="35" t="s">
        <v>14</v>
      </c>
      <c r="E136" s="35" t="s">
        <v>403</v>
      </c>
      <c r="F136" s="35" t="s">
        <v>404</v>
      </c>
      <c r="G136" s="36"/>
      <c r="H136" s="187"/>
      <c r="I136" s="187"/>
      <c r="J136" s="187"/>
      <c r="K136" s="187"/>
      <c r="L136" s="187"/>
      <c r="M136" s="187"/>
      <c r="N136" s="187"/>
      <c r="O136" s="187"/>
      <c r="P136" s="187"/>
      <c r="Q136" s="187">
        <f>Q137</f>
        <v>31779.64</v>
      </c>
      <c r="R136" s="187">
        <f t="shared" ref="R136:R137" si="275">R137</f>
        <v>0</v>
      </c>
      <c r="S136" s="187">
        <f t="shared" ref="S136:S137" si="276">S137</f>
        <v>0</v>
      </c>
      <c r="T136" s="187">
        <f t="shared" si="257"/>
        <v>31779.64</v>
      </c>
      <c r="U136" s="187">
        <f t="shared" si="258"/>
        <v>0</v>
      </c>
      <c r="V136" s="187">
        <f t="shared" si="259"/>
        <v>0</v>
      </c>
      <c r="W136" s="187">
        <f>W137</f>
        <v>0</v>
      </c>
      <c r="X136" s="187">
        <f t="shared" ref="X136:Y137" si="277">X137</f>
        <v>0</v>
      </c>
      <c r="Y136" s="187">
        <f t="shared" si="277"/>
        <v>0</v>
      </c>
      <c r="Z136" s="187">
        <f t="shared" si="260"/>
        <v>31779.64</v>
      </c>
      <c r="AA136" s="187">
        <f t="shared" si="261"/>
        <v>0</v>
      </c>
      <c r="AB136" s="187">
        <f t="shared" si="262"/>
        <v>0</v>
      </c>
      <c r="AC136" s="187">
        <f>AC137</f>
        <v>0</v>
      </c>
      <c r="AD136" s="187">
        <f t="shared" ref="AD136:AE137" si="278">AD137</f>
        <v>0</v>
      </c>
      <c r="AE136" s="187">
        <f t="shared" si="278"/>
        <v>0</v>
      </c>
      <c r="AF136" s="187">
        <f t="shared" si="263"/>
        <v>31779.64</v>
      </c>
      <c r="AG136" s="187">
        <f t="shared" si="264"/>
        <v>0</v>
      </c>
      <c r="AH136" s="187">
        <f t="shared" si="265"/>
        <v>0</v>
      </c>
      <c r="AI136" s="187">
        <f>AI137</f>
        <v>0</v>
      </c>
      <c r="AJ136" s="187">
        <f t="shared" ref="AJ136:AK137" si="279">AJ137</f>
        <v>0</v>
      </c>
      <c r="AK136" s="187">
        <f t="shared" si="279"/>
        <v>0</v>
      </c>
      <c r="AL136" s="187">
        <f t="shared" si="266"/>
        <v>31779.64</v>
      </c>
      <c r="AM136" s="187">
        <f t="shared" si="267"/>
        <v>0</v>
      </c>
      <c r="AN136" s="187">
        <f t="shared" si="268"/>
        <v>0</v>
      </c>
    </row>
    <row r="137" spans="1:40" ht="25.5">
      <c r="A137" s="180"/>
      <c r="B137" s="102" t="s">
        <v>41</v>
      </c>
      <c r="C137" s="35" t="s">
        <v>13</v>
      </c>
      <c r="D137" s="35" t="s">
        <v>14</v>
      </c>
      <c r="E137" s="35" t="s">
        <v>403</v>
      </c>
      <c r="F137" s="35" t="s">
        <v>404</v>
      </c>
      <c r="G137" s="36" t="s">
        <v>39</v>
      </c>
      <c r="H137" s="187"/>
      <c r="I137" s="187"/>
      <c r="J137" s="187"/>
      <c r="K137" s="187"/>
      <c r="L137" s="187"/>
      <c r="M137" s="187"/>
      <c r="N137" s="187"/>
      <c r="O137" s="187"/>
      <c r="P137" s="187"/>
      <c r="Q137" s="187">
        <f>Q138</f>
        <v>31779.64</v>
      </c>
      <c r="R137" s="187">
        <f t="shared" si="275"/>
        <v>0</v>
      </c>
      <c r="S137" s="187">
        <f t="shared" si="276"/>
        <v>0</v>
      </c>
      <c r="T137" s="187">
        <f t="shared" si="257"/>
        <v>31779.64</v>
      </c>
      <c r="U137" s="187">
        <f t="shared" si="258"/>
        <v>0</v>
      </c>
      <c r="V137" s="187">
        <f t="shared" si="259"/>
        <v>0</v>
      </c>
      <c r="W137" s="187">
        <f>W138</f>
        <v>0</v>
      </c>
      <c r="X137" s="187">
        <f t="shared" si="277"/>
        <v>0</v>
      </c>
      <c r="Y137" s="187">
        <f t="shared" si="277"/>
        <v>0</v>
      </c>
      <c r="Z137" s="187">
        <f t="shared" si="260"/>
        <v>31779.64</v>
      </c>
      <c r="AA137" s="187">
        <f t="shared" si="261"/>
        <v>0</v>
      </c>
      <c r="AB137" s="187">
        <f t="shared" si="262"/>
        <v>0</v>
      </c>
      <c r="AC137" s="187">
        <f>AC138</f>
        <v>0</v>
      </c>
      <c r="AD137" s="187">
        <f t="shared" si="278"/>
        <v>0</v>
      </c>
      <c r="AE137" s="187">
        <f t="shared" si="278"/>
        <v>0</v>
      </c>
      <c r="AF137" s="187">
        <f t="shared" si="263"/>
        <v>31779.64</v>
      </c>
      <c r="AG137" s="187">
        <f t="shared" si="264"/>
        <v>0</v>
      </c>
      <c r="AH137" s="187">
        <f t="shared" si="265"/>
        <v>0</v>
      </c>
      <c r="AI137" s="187">
        <f>AI138</f>
        <v>0</v>
      </c>
      <c r="AJ137" s="187">
        <f t="shared" si="279"/>
        <v>0</v>
      </c>
      <c r="AK137" s="187">
        <f t="shared" si="279"/>
        <v>0</v>
      </c>
      <c r="AL137" s="187">
        <f t="shared" si="266"/>
        <v>31779.64</v>
      </c>
      <c r="AM137" s="187">
        <f t="shared" si="267"/>
        <v>0</v>
      </c>
      <c r="AN137" s="187">
        <f t="shared" si="268"/>
        <v>0</v>
      </c>
    </row>
    <row r="138" spans="1:40">
      <c r="A138" s="180"/>
      <c r="B138" s="102" t="s">
        <v>42</v>
      </c>
      <c r="C138" s="35" t="s">
        <v>13</v>
      </c>
      <c r="D138" s="35" t="s">
        <v>14</v>
      </c>
      <c r="E138" s="35" t="s">
        <v>403</v>
      </c>
      <c r="F138" s="35" t="s">
        <v>404</v>
      </c>
      <c r="G138" s="36" t="s">
        <v>40</v>
      </c>
      <c r="H138" s="187"/>
      <c r="I138" s="187"/>
      <c r="J138" s="187"/>
      <c r="K138" s="187"/>
      <c r="L138" s="187"/>
      <c r="M138" s="187"/>
      <c r="N138" s="187"/>
      <c r="O138" s="187"/>
      <c r="P138" s="187"/>
      <c r="Q138" s="61">
        <v>31779.64</v>
      </c>
      <c r="R138" s="187"/>
      <c r="S138" s="187"/>
      <c r="T138" s="187">
        <f t="shared" si="257"/>
        <v>31779.64</v>
      </c>
      <c r="U138" s="187">
        <f t="shared" si="258"/>
        <v>0</v>
      </c>
      <c r="V138" s="187">
        <f t="shared" si="259"/>
        <v>0</v>
      </c>
      <c r="W138" s="61"/>
      <c r="X138" s="187"/>
      <c r="Y138" s="187"/>
      <c r="Z138" s="187">
        <f t="shared" si="260"/>
        <v>31779.64</v>
      </c>
      <c r="AA138" s="187">
        <f t="shared" si="261"/>
        <v>0</v>
      </c>
      <c r="AB138" s="187">
        <f t="shared" si="262"/>
        <v>0</v>
      </c>
      <c r="AC138" s="61"/>
      <c r="AD138" s="187"/>
      <c r="AE138" s="187"/>
      <c r="AF138" s="187">
        <f t="shared" si="263"/>
        <v>31779.64</v>
      </c>
      <c r="AG138" s="187">
        <f t="shared" si="264"/>
        <v>0</v>
      </c>
      <c r="AH138" s="187">
        <f t="shared" si="265"/>
        <v>0</v>
      </c>
      <c r="AI138" s="61"/>
      <c r="AJ138" s="187"/>
      <c r="AK138" s="187"/>
      <c r="AL138" s="187">
        <f t="shared" si="266"/>
        <v>31779.64</v>
      </c>
      <c r="AM138" s="187">
        <f t="shared" si="267"/>
        <v>0</v>
      </c>
      <c r="AN138" s="187">
        <f t="shared" si="268"/>
        <v>0</v>
      </c>
    </row>
    <row r="139" spans="1:40" ht="25.5">
      <c r="A139" s="184" t="s">
        <v>26</v>
      </c>
      <c r="B139" s="81" t="s">
        <v>93</v>
      </c>
      <c r="C139" s="6" t="s">
        <v>13</v>
      </c>
      <c r="D139" s="6" t="s">
        <v>4</v>
      </c>
      <c r="E139" s="6" t="s">
        <v>100</v>
      </c>
      <c r="F139" s="6" t="s">
        <v>101</v>
      </c>
      <c r="G139" s="17"/>
      <c r="H139" s="58">
        <f>H140</f>
        <v>998000</v>
      </c>
      <c r="I139" s="58">
        <f t="shared" ref="I139:M139" si="280">I140</f>
        <v>998000</v>
      </c>
      <c r="J139" s="58">
        <f t="shared" si="280"/>
        <v>998000</v>
      </c>
      <c r="K139" s="58">
        <f t="shared" si="280"/>
        <v>0</v>
      </c>
      <c r="L139" s="58">
        <f t="shared" si="280"/>
        <v>0</v>
      </c>
      <c r="M139" s="58">
        <f t="shared" si="280"/>
        <v>0</v>
      </c>
      <c r="N139" s="58">
        <f t="shared" si="254"/>
        <v>998000</v>
      </c>
      <c r="O139" s="58">
        <f t="shared" si="255"/>
        <v>998000</v>
      </c>
      <c r="P139" s="58">
        <f t="shared" si="256"/>
        <v>998000</v>
      </c>
      <c r="Q139" s="58">
        <f>Q140+Q148</f>
        <v>68394</v>
      </c>
      <c r="R139" s="58">
        <f t="shared" ref="R139:S139" si="281">R140+R148</f>
        <v>0</v>
      </c>
      <c r="S139" s="58">
        <f t="shared" si="281"/>
        <v>0</v>
      </c>
      <c r="T139" s="58">
        <f t="shared" si="257"/>
        <v>1066394</v>
      </c>
      <c r="U139" s="58">
        <f t="shared" si="258"/>
        <v>998000</v>
      </c>
      <c r="V139" s="58">
        <f t="shared" si="259"/>
        <v>998000</v>
      </c>
      <c r="W139" s="58">
        <f>W140+W148</f>
        <v>-13191.74</v>
      </c>
      <c r="X139" s="58">
        <f t="shared" ref="X139:Y139" si="282">X140+X148</f>
        <v>0</v>
      </c>
      <c r="Y139" s="58">
        <f t="shared" si="282"/>
        <v>0</v>
      </c>
      <c r="Z139" s="58">
        <f t="shared" si="260"/>
        <v>1053202.26</v>
      </c>
      <c r="AA139" s="58">
        <f t="shared" si="261"/>
        <v>998000</v>
      </c>
      <c r="AB139" s="58">
        <f t="shared" si="262"/>
        <v>998000</v>
      </c>
      <c r="AC139" s="58">
        <f>AC140+AC148</f>
        <v>-1334.1</v>
      </c>
      <c r="AD139" s="58">
        <f t="shared" ref="AD139:AE139" si="283">AD140+AD148</f>
        <v>0</v>
      </c>
      <c r="AE139" s="58">
        <f t="shared" si="283"/>
        <v>0</v>
      </c>
      <c r="AF139" s="58">
        <f t="shared" si="263"/>
        <v>1051868.1599999999</v>
      </c>
      <c r="AG139" s="58">
        <f t="shared" si="264"/>
        <v>998000</v>
      </c>
      <c r="AH139" s="58">
        <f t="shared" si="265"/>
        <v>998000</v>
      </c>
      <c r="AI139" s="58">
        <f>AI140+AI148</f>
        <v>-14003.87</v>
      </c>
      <c r="AJ139" s="58">
        <f t="shared" ref="AJ139:AK139" si="284">AJ140+AJ148</f>
        <v>0</v>
      </c>
      <c r="AK139" s="58">
        <f t="shared" si="284"/>
        <v>0</v>
      </c>
      <c r="AL139" s="58">
        <f t="shared" si="266"/>
        <v>1037864.2899999999</v>
      </c>
      <c r="AM139" s="58">
        <f t="shared" si="267"/>
        <v>998000</v>
      </c>
      <c r="AN139" s="58">
        <f t="shared" si="268"/>
        <v>998000</v>
      </c>
    </row>
    <row r="140" spans="1:40">
      <c r="A140" s="292"/>
      <c r="B140" s="56" t="s">
        <v>43</v>
      </c>
      <c r="C140" s="5" t="s">
        <v>13</v>
      </c>
      <c r="D140" s="54" t="s">
        <v>4</v>
      </c>
      <c r="E140" s="5" t="s">
        <v>100</v>
      </c>
      <c r="F140" s="5" t="s">
        <v>103</v>
      </c>
      <c r="G140" s="17"/>
      <c r="H140" s="57">
        <f>+H141+H143+H146</f>
        <v>998000</v>
      </c>
      <c r="I140" s="57">
        <f t="shared" ref="I140:J140" si="285">+I141+I143+I146</f>
        <v>998000</v>
      </c>
      <c r="J140" s="57">
        <f t="shared" si="285"/>
        <v>998000</v>
      </c>
      <c r="K140" s="57">
        <f t="shared" ref="K140:M140" si="286">+K141+K143+K146</f>
        <v>0</v>
      </c>
      <c r="L140" s="57">
        <f t="shared" si="286"/>
        <v>0</v>
      </c>
      <c r="M140" s="57">
        <f t="shared" si="286"/>
        <v>0</v>
      </c>
      <c r="N140" s="57">
        <f t="shared" si="254"/>
        <v>998000</v>
      </c>
      <c r="O140" s="57">
        <f t="shared" si="255"/>
        <v>998000</v>
      </c>
      <c r="P140" s="57">
        <f t="shared" si="256"/>
        <v>998000</v>
      </c>
      <c r="Q140" s="57">
        <f t="shared" ref="Q140:S140" si="287">+Q141+Q143+Q146</f>
        <v>-11606</v>
      </c>
      <c r="R140" s="57">
        <f t="shared" si="287"/>
        <v>0</v>
      </c>
      <c r="S140" s="57">
        <f t="shared" si="287"/>
        <v>0</v>
      </c>
      <c r="T140" s="57">
        <f t="shared" si="257"/>
        <v>986394</v>
      </c>
      <c r="U140" s="57">
        <f t="shared" si="258"/>
        <v>998000</v>
      </c>
      <c r="V140" s="57">
        <f t="shared" si="259"/>
        <v>998000</v>
      </c>
      <c r="W140" s="57">
        <f t="shared" ref="W140:Y140" si="288">+W141+W143+W146</f>
        <v>-13191.74</v>
      </c>
      <c r="X140" s="57">
        <f t="shared" si="288"/>
        <v>0</v>
      </c>
      <c r="Y140" s="57">
        <f t="shared" si="288"/>
        <v>0</v>
      </c>
      <c r="Z140" s="57">
        <f t="shared" si="260"/>
        <v>973202.26</v>
      </c>
      <c r="AA140" s="57">
        <f t="shared" si="261"/>
        <v>998000</v>
      </c>
      <c r="AB140" s="57">
        <f t="shared" si="262"/>
        <v>998000</v>
      </c>
      <c r="AC140" s="57">
        <f t="shared" ref="AC140:AE140" si="289">+AC141+AC143+AC146</f>
        <v>-1334.1</v>
      </c>
      <c r="AD140" s="57">
        <f t="shared" si="289"/>
        <v>0</v>
      </c>
      <c r="AE140" s="57">
        <f t="shared" si="289"/>
        <v>0</v>
      </c>
      <c r="AF140" s="57">
        <f t="shared" si="263"/>
        <v>971868.16000000003</v>
      </c>
      <c r="AG140" s="57">
        <f t="shared" si="264"/>
        <v>998000</v>
      </c>
      <c r="AH140" s="57">
        <f t="shared" si="265"/>
        <v>998000</v>
      </c>
      <c r="AI140" s="57">
        <f t="shared" ref="AI140:AK140" si="290">+AI141+AI143+AI146</f>
        <v>-14003.87</v>
      </c>
      <c r="AJ140" s="57">
        <f t="shared" si="290"/>
        <v>0</v>
      </c>
      <c r="AK140" s="57">
        <f t="shared" si="290"/>
        <v>0</v>
      </c>
      <c r="AL140" s="57">
        <f t="shared" si="266"/>
        <v>957864.29</v>
      </c>
      <c r="AM140" s="57">
        <f t="shared" si="267"/>
        <v>998000</v>
      </c>
      <c r="AN140" s="57">
        <f t="shared" si="268"/>
        <v>998000</v>
      </c>
    </row>
    <row r="141" spans="1:40" ht="25.5">
      <c r="A141" s="292"/>
      <c r="B141" s="56" t="s">
        <v>186</v>
      </c>
      <c r="C141" s="5" t="s">
        <v>13</v>
      </c>
      <c r="D141" s="54" t="s">
        <v>4</v>
      </c>
      <c r="E141" s="5" t="s">
        <v>100</v>
      </c>
      <c r="F141" s="5" t="s">
        <v>103</v>
      </c>
      <c r="G141" s="55" t="s">
        <v>32</v>
      </c>
      <c r="H141" s="57">
        <f>H142</f>
        <v>50000</v>
      </c>
      <c r="I141" s="57">
        <f t="shared" ref="I141:M141" si="291">I142</f>
        <v>50000</v>
      </c>
      <c r="J141" s="57">
        <f t="shared" si="291"/>
        <v>50000</v>
      </c>
      <c r="K141" s="57">
        <f t="shared" si="291"/>
        <v>0</v>
      </c>
      <c r="L141" s="57">
        <f t="shared" si="291"/>
        <v>0</v>
      </c>
      <c r="M141" s="57">
        <f t="shared" si="291"/>
        <v>0</v>
      </c>
      <c r="N141" s="57">
        <f t="shared" si="254"/>
        <v>50000</v>
      </c>
      <c r="O141" s="57">
        <f t="shared" si="255"/>
        <v>50000</v>
      </c>
      <c r="P141" s="57">
        <f t="shared" si="256"/>
        <v>50000</v>
      </c>
      <c r="Q141" s="57">
        <f t="shared" ref="Q141:S141" si="292">Q142</f>
        <v>0</v>
      </c>
      <c r="R141" s="57">
        <f t="shared" si="292"/>
        <v>0</v>
      </c>
      <c r="S141" s="57">
        <f t="shared" si="292"/>
        <v>0</v>
      </c>
      <c r="T141" s="57">
        <f t="shared" si="257"/>
        <v>50000</v>
      </c>
      <c r="U141" s="57">
        <f t="shared" si="258"/>
        <v>50000</v>
      </c>
      <c r="V141" s="57">
        <f t="shared" si="259"/>
        <v>50000</v>
      </c>
      <c r="W141" s="57">
        <f t="shared" ref="W141:Y141" si="293">W142</f>
        <v>0</v>
      </c>
      <c r="X141" s="57">
        <f t="shared" si="293"/>
        <v>0</v>
      </c>
      <c r="Y141" s="57">
        <f t="shared" si="293"/>
        <v>0</v>
      </c>
      <c r="Z141" s="57">
        <f t="shared" si="260"/>
        <v>50000</v>
      </c>
      <c r="AA141" s="57">
        <f t="shared" si="261"/>
        <v>50000</v>
      </c>
      <c r="AB141" s="57">
        <f t="shared" si="262"/>
        <v>50000</v>
      </c>
      <c r="AC141" s="57">
        <f t="shared" ref="AC141:AE141" si="294">AC142</f>
        <v>-1334.1</v>
      </c>
      <c r="AD141" s="57">
        <f t="shared" si="294"/>
        <v>0</v>
      </c>
      <c r="AE141" s="57">
        <f t="shared" si="294"/>
        <v>0</v>
      </c>
      <c r="AF141" s="57">
        <f t="shared" si="263"/>
        <v>48665.9</v>
      </c>
      <c r="AG141" s="57">
        <f t="shared" si="264"/>
        <v>50000</v>
      </c>
      <c r="AH141" s="57">
        <f t="shared" si="265"/>
        <v>50000</v>
      </c>
      <c r="AI141" s="57">
        <f t="shared" ref="AI141:AK141" si="295">AI142</f>
        <v>-14003.87</v>
      </c>
      <c r="AJ141" s="57">
        <f t="shared" si="295"/>
        <v>0</v>
      </c>
      <c r="AK141" s="57">
        <f t="shared" si="295"/>
        <v>0</v>
      </c>
      <c r="AL141" s="57">
        <f t="shared" si="266"/>
        <v>34662.03</v>
      </c>
      <c r="AM141" s="57">
        <f t="shared" si="267"/>
        <v>50000</v>
      </c>
      <c r="AN141" s="57">
        <f t="shared" si="268"/>
        <v>50000</v>
      </c>
    </row>
    <row r="142" spans="1:40" ht="25.5">
      <c r="A142" s="292"/>
      <c r="B142" s="56" t="s">
        <v>34</v>
      </c>
      <c r="C142" s="5" t="s">
        <v>13</v>
      </c>
      <c r="D142" s="54" t="s">
        <v>4</v>
      </c>
      <c r="E142" s="5" t="s">
        <v>100</v>
      </c>
      <c r="F142" s="5" t="s">
        <v>103</v>
      </c>
      <c r="G142" s="55" t="s">
        <v>33</v>
      </c>
      <c r="H142" s="61">
        <v>50000</v>
      </c>
      <c r="I142" s="61">
        <v>50000</v>
      </c>
      <c r="J142" s="61">
        <v>50000</v>
      </c>
      <c r="K142" s="61"/>
      <c r="L142" s="61"/>
      <c r="M142" s="61"/>
      <c r="N142" s="61">
        <f t="shared" si="254"/>
        <v>50000</v>
      </c>
      <c r="O142" s="61">
        <f t="shared" si="255"/>
        <v>50000</v>
      </c>
      <c r="P142" s="61">
        <f t="shared" si="256"/>
        <v>50000</v>
      </c>
      <c r="Q142" s="61"/>
      <c r="R142" s="61"/>
      <c r="S142" s="61"/>
      <c r="T142" s="61">
        <f t="shared" si="257"/>
        <v>50000</v>
      </c>
      <c r="U142" s="61">
        <f t="shared" si="258"/>
        <v>50000</v>
      </c>
      <c r="V142" s="61">
        <f t="shared" si="259"/>
        <v>50000</v>
      </c>
      <c r="W142" s="61"/>
      <c r="X142" s="61"/>
      <c r="Y142" s="61"/>
      <c r="Z142" s="61">
        <f t="shared" si="260"/>
        <v>50000</v>
      </c>
      <c r="AA142" s="61">
        <f t="shared" si="261"/>
        <v>50000</v>
      </c>
      <c r="AB142" s="61">
        <f t="shared" si="262"/>
        <v>50000</v>
      </c>
      <c r="AC142" s="61">
        <v>-1334.1</v>
      </c>
      <c r="AD142" s="61"/>
      <c r="AE142" s="61"/>
      <c r="AF142" s="61">
        <f t="shared" si="263"/>
        <v>48665.9</v>
      </c>
      <c r="AG142" s="61">
        <f t="shared" si="264"/>
        <v>50000</v>
      </c>
      <c r="AH142" s="61">
        <f t="shared" si="265"/>
        <v>50000</v>
      </c>
      <c r="AI142" s="61">
        <v>-14003.87</v>
      </c>
      <c r="AJ142" s="61"/>
      <c r="AK142" s="61"/>
      <c r="AL142" s="61">
        <f t="shared" si="266"/>
        <v>34662.03</v>
      </c>
      <c r="AM142" s="61">
        <f t="shared" si="267"/>
        <v>50000</v>
      </c>
      <c r="AN142" s="61">
        <f t="shared" si="268"/>
        <v>50000</v>
      </c>
    </row>
    <row r="143" spans="1:40">
      <c r="A143" s="292"/>
      <c r="B143" s="56" t="s">
        <v>35</v>
      </c>
      <c r="C143" s="5" t="s">
        <v>13</v>
      </c>
      <c r="D143" s="54" t="s">
        <v>4</v>
      </c>
      <c r="E143" s="5" t="s">
        <v>100</v>
      </c>
      <c r="F143" s="5" t="s">
        <v>103</v>
      </c>
      <c r="G143" s="55" t="s">
        <v>36</v>
      </c>
      <c r="H143" s="57">
        <f>+H144+H145</f>
        <v>100000</v>
      </c>
      <c r="I143" s="57">
        <f t="shared" ref="I143:M143" si="296">+I144+I145</f>
        <v>100000</v>
      </c>
      <c r="J143" s="57">
        <f t="shared" si="296"/>
        <v>100000</v>
      </c>
      <c r="K143" s="57">
        <f t="shared" si="296"/>
        <v>0</v>
      </c>
      <c r="L143" s="57">
        <f t="shared" si="296"/>
        <v>0</v>
      </c>
      <c r="M143" s="57">
        <f t="shared" si="296"/>
        <v>0</v>
      </c>
      <c r="N143" s="57">
        <f t="shared" si="254"/>
        <v>100000</v>
      </c>
      <c r="O143" s="57">
        <f t="shared" si="255"/>
        <v>100000</v>
      </c>
      <c r="P143" s="57">
        <f t="shared" si="256"/>
        <v>100000</v>
      </c>
      <c r="Q143" s="57">
        <f t="shared" ref="Q143:S143" si="297">+Q144+Q145</f>
        <v>-11606</v>
      </c>
      <c r="R143" s="57">
        <f t="shared" si="297"/>
        <v>0</v>
      </c>
      <c r="S143" s="57">
        <f t="shared" si="297"/>
        <v>0</v>
      </c>
      <c r="T143" s="57">
        <f t="shared" si="257"/>
        <v>88394</v>
      </c>
      <c r="U143" s="57">
        <f t="shared" si="258"/>
        <v>100000</v>
      </c>
      <c r="V143" s="57">
        <f t="shared" si="259"/>
        <v>100000</v>
      </c>
      <c r="W143" s="57">
        <f t="shared" ref="W143:Y143" si="298">+W144+W145</f>
        <v>0</v>
      </c>
      <c r="X143" s="57">
        <f t="shared" si="298"/>
        <v>0</v>
      </c>
      <c r="Y143" s="57">
        <f t="shared" si="298"/>
        <v>0</v>
      </c>
      <c r="Z143" s="57">
        <f t="shared" si="260"/>
        <v>88394</v>
      </c>
      <c r="AA143" s="57">
        <f t="shared" si="261"/>
        <v>100000</v>
      </c>
      <c r="AB143" s="57">
        <f t="shared" si="262"/>
        <v>100000</v>
      </c>
      <c r="AC143" s="57">
        <f t="shared" ref="AC143:AE143" si="299">+AC144+AC145</f>
        <v>0</v>
      </c>
      <c r="AD143" s="57">
        <f t="shared" si="299"/>
        <v>0</v>
      </c>
      <c r="AE143" s="57">
        <f t="shared" si="299"/>
        <v>0</v>
      </c>
      <c r="AF143" s="57">
        <f t="shared" si="263"/>
        <v>88394</v>
      </c>
      <c r="AG143" s="57">
        <f t="shared" si="264"/>
        <v>100000</v>
      </c>
      <c r="AH143" s="57">
        <f t="shared" si="265"/>
        <v>100000</v>
      </c>
      <c r="AI143" s="57">
        <f t="shared" ref="AI143:AK143" si="300">+AI144+AI145</f>
        <v>0</v>
      </c>
      <c r="AJ143" s="57">
        <f t="shared" si="300"/>
        <v>0</v>
      </c>
      <c r="AK143" s="57">
        <f t="shared" si="300"/>
        <v>0</v>
      </c>
      <c r="AL143" s="57">
        <f t="shared" si="266"/>
        <v>88394</v>
      </c>
      <c r="AM143" s="57">
        <f t="shared" si="267"/>
        <v>100000</v>
      </c>
      <c r="AN143" s="57">
        <f t="shared" si="268"/>
        <v>100000</v>
      </c>
    </row>
    <row r="144" spans="1:40">
      <c r="A144" s="292"/>
      <c r="B144" s="56" t="s">
        <v>161</v>
      </c>
      <c r="C144" s="5" t="s">
        <v>13</v>
      </c>
      <c r="D144" s="54" t="s">
        <v>4</v>
      </c>
      <c r="E144" s="5" t="s">
        <v>100</v>
      </c>
      <c r="F144" s="5" t="s">
        <v>103</v>
      </c>
      <c r="G144" s="55" t="s">
        <v>162</v>
      </c>
      <c r="H144" s="61">
        <v>50000</v>
      </c>
      <c r="I144" s="61">
        <v>50000</v>
      </c>
      <c r="J144" s="61">
        <v>50000</v>
      </c>
      <c r="K144" s="61"/>
      <c r="L144" s="61"/>
      <c r="M144" s="61"/>
      <c r="N144" s="61">
        <f t="shared" si="254"/>
        <v>50000</v>
      </c>
      <c r="O144" s="61">
        <f t="shared" si="255"/>
        <v>50000</v>
      </c>
      <c r="P144" s="61">
        <f t="shared" si="256"/>
        <v>50000</v>
      </c>
      <c r="Q144" s="61">
        <v>-11606</v>
      </c>
      <c r="R144" s="61"/>
      <c r="S144" s="61"/>
      <c r="T144" s="61">
        <f t="shared" si="257"/>
        <v>38394</v>
      </c>
      <c r="U144" s="61">
        <f t="shared" si="258"/>
        <v>50000</v>
      </c>
      <c r="V144" s="61">
        <f t="shared" si="259"/>
        <v>50000</v>
      </c>
      <c r="W144" s="61"/>
      <c r="X144" s="61"/>
      <c r="Y144" s="61"/>
      <c r="Z144" s="61">
        <f t="shared" si="260"/>
        <v>38394</v>
      </c>
      <c r="AA144" s="61">
        <f t="shared" si="261"/>
        <v>50000</v>
      </c>
      <c r="AB144" s="61">
        <f t="shared" si="262"/>
        <v>50000</v>
      </c>
      <c r="AC144" s="61">
        <v>-25100</v>
      </c>
      <c r="AD144" s="61"/>
      <c r="AE144" s="61"/>
      <c r="AF144" s="61">
        <f t="shared" si="263"/>
        <v>13294</v>
      </c>
      <c r="AG144" s="61">
        <f t="shared" si="264"/>
        <v>50000</v>
      </c>
      <c r="AH144" s="61">
        <f t="shared" si="265"/>
        <v>50000</v>
      </c>
      <c r="AI144" s="61"/>
      <c r="AJ144" s="61"/>
      <c r="AK144" s="61"/>
      <c r="AL144" s="61">
        <f t="shared" si="266"/>
        <v>13294</v>
      </c>
      <c r="AM144" s="61">
        <f t="shared" si="267"/>
        <v>50000</v>
      </c>
      <c r="AN144" s="61">
        <f t="shared" si="268"/>
        <v>50000</v>
      </c>
    </row>
    <row r="145" spans="1:40">
      <c r="A145" s="292"/>
      <c r="B145" s="56" t="s">
        <v>67</v>
      </c>
      <c r="C145" s="5" t="s">
        <v>13</v>
      </c>
      <c r="D145" s="54" t="s">
        <v>4</v>
      </c>
      <c r="E145" s="5" t="s">
        <v>100</v>
      </c>
      <c r="F145" s="5" t="s">
        <v>103</v>
      </c>
      <c r="G145" s="55" t="s">
        <v>68</v>
      </c>
      <c r="H145" s="61">
        <v>50000</v>
      </c>
      <c r="I145" s="61">
        <v>50000</v>
      </c>
      <c r="J145" s="61">
        <v>50000</v>
      </c>
      <c r="K145" s="61"/>
      <c r="L145" s="61"/>
      <c r="M145" s="61"/>
      <c r="N145" s="61">
        <f t="shared" si="254"/>
        <v>50000</v>
      </c>
      <c r="O145" s="61">
        <f t="shared" si="255"/>
        <v>50000</v>
      </c>
      <c r="P145" s="61">
        <f t="shared" si="256"/>
        <v>50000</v>
      </c>
      <c r="Q145" s="61"/>
      <c r="R145" s="61"/>
      <c r="S145" s="61"/>
      <c r="T145" s="61">
        <f t="shared" si="257"/>
        <v>50000</v>
      </c>
      <c r="U145" s="61">
        <f t="shared" si="258"/>
        <v>50000</v>
      </c>
      <c r="V145" s="61">
        <f t="shared" si="259"/>
        <v>50000</v>
      </c>
      <c r="W145" s="61"/>
      <c r="X145" s="61"/>
      <c r="Y145" s="61"/>
      <c r="Z145" s="61">
        <f t="shared" si="260"/>
        <v>50000</v>
      </c>
      <c r="AA145" s="61">
        <f t="shared" si="261"/>
        <v>50000</v>
      </c>
      <c r="AB145" s="61">
        <f t="shared" si="262"/>
        <v>50000</v>
      </c>
      <c r="AC145" s="61">
        <v>25100</v>
      </c>
      <c r="AD145" s="61"/>
      <c r="AE145" s="61"/>
      <c r="AF145" s="61">
        <f t="shared" si="263"/>
        <v>75100</v>
      </c>
      <c r="AG145" s="61">
        <f t="shared" si="264"/>
        <v>50000</v>
      </c>
      <c r="AH145" s="61">
        <f t="shared" si="265"/>
        <v>50000</v>
      </c>
      <c r="AI145" s="61"/>
      <c r="AJ145" s="61"/>
      <c r="AK145" s="61"/>
      <c r="AL145" s="61">
        <f t="shared" si="266"/>
        <v>75100</v>
      </c>
      <c r="AM145" s="61">
        <f t="shared" si="267"/>
        <v>50000</v>
      </c>
      <c r="AN145" s="61">
        <f t="shared" si="268"/>
        <v>50000</v>
      </c>
    </row>
    <row r="146" spans="1:40" ht="25.5">
      <c r="A146" s="292"/>
      <c r="B146" s="27" t="s">
        <v>41</v>
      </c>
      <c r="C146" s="5" t="s">
        <v>13</v>
      </c>
      <c r="D146" s="54" t="s">
        <v>4</v>
      </c>
      <c r="E146" s="5" t="s">
        <v>100</v>
      </c>
      <c r="F146" s="5" t="s">
        <v>103</v>
      </c>
      <c r="G146" s="17" t="s">
        <v>39</v>
      </c>
      <c r="H146" s="57">
        <f>H147</f>
        <v>848000</v>
      </c>
      <c r="I146" s="57">
        <f t="shared" ref="I146:M146" si="301">I147</f>
        <v>848000</v>
      </c>
      <c r="J146" s="57">
        <f t="shared" si="301"/>
        <v>848000</v>
      </c>
      <c r="K146" s="57">
        <f t="shared" si="301"/>
        <v>0</v>
      </c>
      <c r="L146" s="57">
        <f t="shared" si="301"/>
        <v>0</v>
      </c>
      <c r="M146" s="57">
        <f t="shared" si="301"/>
        <v>0</v>
      </c>
      <c r="N146" s="57">
        <f t="shared" si="254"/>
        <v>848000</v>
      </c>
      <c r="O146" s="57">
        <f t="shared" si="255"/>
        <v>848000</v>
      </c>
      <c r="P146" s="57">
        <f t="shared" si="256"/>
        <v>848000</v>
      </c>
      <c r="Q146" s="57">
        <f t="shared" ref="Q146:S146" si="302">Q147</f>
        <v>0</v>
      </c>
      <c r="R146" s="57">
        <f t="shared" si="302"/>
        <v>0</v>
      </c>
      <c r="S146" s="57">
        <f t="shared" si="302"/>
        <v>0</v>
      </c>
      <c r="T146" s="57">
        <f t="shared" si="257"/>
        <v>848000</v>
      </c>
      <c r="U146" s="57">
        <f t="shared" si="258"/>
        <v>848000</v>
      </c>
      <c r="V146" s="57">
        <f t="shared" si="259"/>
        <v>848000</v>
      </c>
      <c r="W146" s="57">
        <f t="shared" ref="W146:Y146" si="303">W147</f>
        <v>-13191.74</v>
      </c>
      <c r="X146" s="57">
        <f t="shared" si="303"/>
        <v>0</v>
      </c>
      <c r="Y146" s="57">
        <f t="shared" si="303"/>
        <v>0</v>
      </c>
      <c r="Z146" s="57">
        <f t="shared" si="260"/>
        <v>834808.26</v>
      </c>
      <c r="AA146" s="57">
        <f t="shared" si="261"/>
        <v>848000</v>
      </c>
      <c r="AB146" s="57">
        <f t="shared" si="262"/>
        <v>848000</v>
      </c>
      <c r="AC146" s="57">
        <f t="shared" ref="AC146:AE146" si="304">AC147</f>
        <v>0</v>
      </c>
      <c r="AD146" s="57">
        <f t="shared" si="304"/>
        <v>0</v>
      </c>
      <c r="AE146" s="57">
        <f t="shared" si="304"/>
        <v>0</v>
      </c>
      <c r="AF146" s="57">
        <f t="shared" si="263"/>
        <v>834808.26</v>
      </c>
      <c r="AG146" s="57">
        <f t="shared" si="264"/>
        <v>848000</v>
      </c>
      <c r="AH146" s="57">
        <f t="shared" si="265"/>
        <v>848000</v>
      </c>
      <c r="AI146" s="57">
        <f t="shared" ref="AI146:AK146" si="305">AI147</f>
        <v>0</v>
      </c>
      <c r="AJ146" s="57">
        <f t="shared" si="305"/>
        <v>0</v>
      </c>
      <c r="AK146" s="57">
        <f t="shared" si="305"/>
        <v>0</v>
      </c>
      <c r="AL146" s="57">
        <f t="shared" si="266"/>
        <v>834808.26</v>
      </c>
      <c r="AM146" s="57">
        <f t="shared" si="267"/>
        <v>848000</v>
      </c>
      <c r="AN146" s="57">
        <f t="shared" si="268"/>
        <v>848000</v>
      </c>
    </row>
    <row r="147" spans="1:40">
      <c r="A147" s="292"/>
      <c r="B147" s="26" t="s">
        <v>42</v>
      </c>
      <c r="C147" s="5" t="s">
        <v>13</v>
      </c>
      <c r="D147" s="54" t="s">
        <v>4</v>
      </c>
      <c r="E147" s="5" t="s">
        <v>100</v>
      </c>
      <c r="F147" s="5" t="s">
        <v>103</v>
      </c>
      <c r="G147" s="17" t="s">
        <v>40</v>
      </c>
      <c r="H147" s="61">
        <v>848000</v>
      </c>
      <c r="I147" s="61">
        <v>848000</v>
      </c>
      <c r="J147" s="61">
        <v>848000</v>
      </c>
      <c r="K147" s="61"/>
      <c r="L147" s="61"/>
      <c r="M147" s="61"/>
      <c r="N147" s="61">
        <f t="shared" si="254"/>
        <v>848000</v>
      </c>
      <c r="O147" s="61">
        <f t="shared" si="255"/>
        <v>848000</v>
      </c>
      <c r="P147" s="61">
        <f t="shared" si="256"/>
        <v>848000</v>
      </c>
      <c r="Q147" s="61"/>
      <c r="R147" s="61"/>
      <c r="S147" s="61"/>
      <c r="T147" s="61">
        <f t="shared" si="257"/>
        <v>848000</v>
      </c>
      <c r="U147" s="61">
        <f t="shared" si="258"/>
        <v>848000</v>
      </c>
      <c r="V147" s="61">
        <f t="shared" si="259"/>
        <v>848000</v>
      </c>
      <c r="W147" s="61">
        <v>-13191.74</v>
      </c>
      <c r="X147" s="61"/>
      <c r="Y147" s="61"/>
      <c r="Z147" s="61">
        <f t="shared" si="260"/>
        <v>834808.26</v>
      </c>
      <c r="AA147" s="61">
        <f t="shared" si="261"/>
        <v>848000</v>
      </c>
      <c r="AB147" s="61">
        <f t="shared" si="262"/>
        <v>848000</v>
      </c>
      <c r="AC147" s="61"/>
      <c r="AD147" s="61"/>
      <c r="AE147" s="61"/>
      <c r="AF147" s="61">
        <f t="shared" si="263"/>
        <v>834808.26</v>
      </c>
      <c r="AG147" s="61">
        <f t="shared" si="264"/>
        <v>848000</v>
      </c>
      <c r="AH147" s="61">
        <f t="shared" si="265"/>
        <v>848000</v>
      </c>
      <c r="AI147" s="61"/>
      <c r="AJ147" s="61"/>
      <c r="AK147" s="61"/>
      <c r="AL147" s="61">
        <f t="shared" si="266"/>
        <v>834808.26</v>
      </c>
      <c r="AM147" s="61">
        <f t="shared" si="267"/>
        <v>848000</v>
      </c>
      <c r="AN147" s="61">
        <f t="shared" si="268"/>
        <v>848000</v>
      </c>
    </row>
    <row r="148" spans="1:40">
      <c r="A148" s="184"/>
      <c r="B148" s="82" t="s">
        <v>170</v>
      </c>
      <c r="C148" s="35" t="s">
        <v>13</v>
      </c>
      <c r="D148" s="54" t="s">
        <v>4</v>
      </c>
      <c r="E148" s="35" t="s">
        <v>100</v>
      </c>
      <c r="F148" s="35" t="s">
        <v>169</v>
      </c>
      <c r="G148" s="36"/>
      <c r="H148" s="61"/>
      <c r="I148" s="61"/>
      <c r="J148" s="61"/>
      <c r="K148" s="61"/>
      <c r="L148" s="61"/>
      <c r="M148" s="61"/>
      <c r="N148" s="61"/>
      <c r="O148" s="61"/>
      <c r="P148" s="61"/>
      <c r="Q148" s="61">
        <f>Q151+Q153</f>
        <v>80000</v>
      </c>
      <c r="R148" s="61">
        <f t="shared" ref="R148:S148" si="306">R151+R153</f>
        <v>0</v>
      </c>
      <c r="S148" s="61">
        <f t="shared" si="306"/>
        <v>0</v>
      </c>
      <c r="T148" s="61">
        <f t="shared" ref="T148:T154" si="307">N148+Q148</f>
        <v>80000</v>
      </c>
      <c r="U148" s="61">
        <f t="shared" ref="U148:U154" si="308">O148+R148</f>
        <v>0</v>
      </c>
      <c r="V148" s="61">
        <f t="shared" ref="V148:V154" si="309">P148+S148</f>
        <v>0</v>
      </c>
      <c r="W148" s="61">
        <f>W149+W151+W153</f>
        <v>0</v>
      </c>
      <c r="X148" s="61">
        <f t="shared" ref="X148:Y148" si="310">X149+X151+X153</f>
        <v>0</v>
      </c>
      <c r="Y148" s="61">
        <f t="shared" si="310"/>
        <v>0</v>
      </c>
      <c r="Z148" s="61">
        <f t="shared" si="260"/>
        <v>80000</v>
      </c>
      <c r="AA148" s="61">
        <f t="shared" si="261"/>
        <v>0</v>
      </c>
      <c r="AB148" s="61">
        <f t="shared" si="262"/>
        <v>0</v>
      </c>
      <c r="AC148" s="61">
        <f>AC149+AC151+AC153</f>
        <v>0</v>
      </c>
      <c r="AD148" s="61">
        <f t="shared" ref="AD148:AE148" si="311">AD149+AD151+AD153</f>
        <v>0</v>
      </c>
      <c r="AE148" s="61">
        <f t="shared" si="311"/>
        <v>0</v>
      </c>
      <c r="AF148" s="61">
        <f t="shared" si="263"/>
        <v>80000</v>
      </c>
      <c r="AG148" s="61">
        <f t="shared" si="264"/>
        <v>0</v>
      </c>
      <c r="AH148" s="61">
        <f t="shared" si="265"/>
        <v>0</v>
      </c>
      <c r="AI148" s="61">
        <f>AI149+AI151+AI153</f>
        <v>0</v>
      </c>
      <c r="AJ148" s="61">
        <f t="shared" ref="AJ148:AK148" si="312">AJ149+AJ151+AJ153</f>
        <v>0</v>
      </c>
      <c r="AK148" s="61">
        <f t="shared" si="312"/>
        <v>0</v>
      </c>
      <c r="AL148" s="61">
        <f t="shared" si="266"/>
        <v>80000</v>
      </c>
      <c r="AM148" s="61">
        <f t="shared" si="267"/>
        <v>0</v>
      </c>
      <c r="AN148" s="61">
        <f t="shared" si="268"/>
        <v>0</v>
      </c>
    </row>
    <row r="149" spans="1:40" ht="25.5">
      <c r="A149" s="184"/>
      <c r="B149" s="56" t="s">
        <v>186</v>
      </c>
      <c r="C149" s="35" t="s">
        <v>13</v>
      </c>
      <c r="D149" s="54" t="s">
        <v>4</v>
      </c>
      <c r="E149" s="35" t="s">
        <v>100</v>
      </c>
      <c r="F149" s="35" t="s">
        <v>169</v>
      </c>
      <c r="G149" s="36" t="s">
        <v>32</v>
      </c>
      <c r="H149" s="61"/>
      <c r="I149" s="61"/>
      <c r="J149" s="61"/>
      <c r="K149" s="61"/>
      <c r="L149" s="61"/>
      <c r="M149" s="61"/>
      <c r="N149" s="61"/>
      <c r="O149" s="61"/>
      <c r="P149" s="61"/>
      <c r="Q149" s="61"/>
      <c r="R149" s="61"/>
      <c r="S149" s="61"/>
      <c r="T149" s="61"/>
      <c r="U149" s="61"/>
      <c r="V149" s="61"/>
      <c r="W149" s="61">
        <f>W150</f>
        <v>10000</v>
      </c>
      <c r="X149" s="61"/>
      <c r="Y149" s="61"/>
      <c r="Z149" s="61">
        <f t="shared" ref="Z149:Z150" si="313">T149+W149</f>
        <v>10000</v>
      </c>
      <c r="AA149" s="61">
        <f t="shared" ref="AA149:AA150" si="314">U149+X149</f>
        <v>0</v>
      </c>
      <c r="AB149" s="61">
        <f t="shared" ref="AB149:AB150" si="315">V149+Y149</f>
        <v>0</v>
      </c>
      <c r="AC149" s="61">
        <f>AC150</f>
        <v>0</v>
      </c>
      <c r="AD149" s="61"/>
      <c r="AE149" s="61"/>
      <c r="AF149" s="61">
        <f t="shared" si="263"/>
        <v>10000</v>
      </c>
      <c r="AG149" s="61">
        <f t="shared" si="264"/>
        <v>0</v>
      </c>
      <c r="AH149" s="61">
        <f t="shared" si="265"/>
        <v>0</v>
      </c>
      <c r="AI149" s="61">
        <f>AI150</f>
        <v>0</v>
      </c>
      <c r="AJ149" s="61"/>
      <c r="AK149" s="61"/>
      <c r="AL149" s="61">
        <f t="shared" si="266"/>
        <v>10000</v>
      </c>
      <c r="AM149" s="61">
        <f t="shared" si="267"/>
        <v>0</v>
      </c>
      <c r="AN149" s="61">
        <f t="shared" si="268"/>
        <v>0</v>
      </c>
    </row>
    <row r="150" spans="1:40" ht="25.5">
      <c r="A150" s="184"/>
      <c r="B150" s="56" t="s">
        <v>34</v>
      </c>
      <c r="C150" s="35" t="s">
        <v>13</v>
      </c>
      <c r="D150" s="54" t="s">
        <v>4</v>
      </c>
      <c r="E150" s="35" t="s">
        <v>100</v>
      </c>
      <c r="F150" s="35" t="s">
        <v>169</v>
      </c>
      <c r="G150" s="36" t="s">
        <v>33</v>
      </c>
      <c r="H150" s="61"/>
      <c r="I150" s="61"/>
      <c r="J150" s="61"/>
      <c r="K150" s="61"/>
      <c r="L150" s="61"/>
      <c r="M150" s="61"/>
      <c r="N150" s="61"/>
      <c r="O150" s="61"/>
      <c r="P150" s="61"/>
      <c r="Q150" s="61"/>
      <c r="R150" s="61"/>
      <c r="S150" s="61"/>
      <c r="T150" s="61"/>
      <c r="U150" s="61"/>
      <c r="V150" s="61"/>
      <c r="W150" s="61">
        <v>10000</v>
      </c>
      <c r="X150" s="61"/>
      <c r="Y150" s="61"/>
      <c r="Z150" s="61">
        <f t="shared" si="313"/>
        <v>10000</v>
      </c>
      <c r="AA150" s="61">
        <f t="shared" si="314"/>
        <v>0</v>
      </c>
      <c r="AB150" s="61">
        <f t="shared" si="315"/>
        <v>0</v>
      </c>
      <c r="AC150" s="61"/>
      <c r="AD150" s="61"/>
      <c r="AE150" s="61"/>
      <c r="AF150" s="61">
        <f t="shared" si="263"/>
        <v>10000</v>
      </c>
      <c r="AG150" s="61">
        <f t="shared" si="264"/>
        <v>0</v>
      </c>
      <c r="AH150" s="61">
        <f t="shared" si="265"/>
        <v>0</v>
      </c>
      <c r="AI150" s="61"/>
      <c r="AJ150" s="61"/>
      <c r="AK150" s="61"/>
      <c r="AL150" s="61">
        <f t="shared" si="266"/>
        <v>10000</v>
      </c>
      <c r="AM150" s="61">
        <f t="shared" si="267"/>
        <v>0</v>
      </c>
      <c r="AN150" s="61">
        <f t="shared" si="268"/>
        <v>0</v>
      </c>
    </row>
    <row r="151" spans="1:40">
      <c r="A151" s="184"/>
      <c r="B151" s="56" t="s">
        <v>35</v>
      </c>
      <c r="C151" s="35" t="s">
        <v>13</v>
      </c>
      <c r="D151" s="54" t="s">
        <v>4</v>
      </c>
      <c r="E151" s="35" t="s">
        <v>100</v>
      </c>
      <c r="F151" s="35" t="s">
        <v>169</v>
      </c>
      <c r="G151" s="36" t="s">
        <v>36</v>
      </c>
      <c r="H151" s="61"/>
      <c r="I151" s="61"/>
      <c r="J151" s="61"/>
      <c r="K151" s="61"/>
      <c r="L151" s="61"/>
      <c r="M151" s="61"/>
      <c r="N151" s="61"/>
      <c r="O151" s="61"/>
      <c r="P151" s="61"/>
      <c r="Q151" s="61">
        <f>Q152</f>
        <v>60000</v>
      </c>
      <c r="R151" s="61">
        <f t="shared" ref="R151:S151" si="316">R152</f>
        <v>0</v>
      </c>
      <c r="S151" s="61">
        <f t="shared" si="316"/>
        <v>0</v>
      </c>
      <c r="T151" s="61">
        <f t="shared" ref="T151:T152" si="317">N151+Q151</f>
        <v>60000</v>
      </c>
      <c r="U151" s="61">
        <f t="shared" ref="U151:U152" si="318">O151+R151</f>
        <v>0</v>
      </c>
      <c r="V151" s="61">
        <f t="shared" ref="V151:V152" si="319">P151+S151</f>
        <v>0</v>
      </c>
      <c r="W151" s="61">
        <f>W152</f>
        <v>-10000</v>
      </c>
      <c r="X151" s="61">
        <f t="shared" ref="X151:Y151" si="320">X152</f>
        <v>0</v>
      </c>
      <c r="Y151" s="61">
        <f t="shared" si="320"/>
        <v>0</v>
      </c>
      <c r="Z151" s="61">
        <f t="shared" si="260"/>
        <v>50000</v>
      </c>
      <c r="AA151" s="61">
        <f t="shared" si="261"/>
        <v>0</v>
      </c>
      <c r="AB151" s="61">
        <f t="shared" si="262"/>
        <v>0</v>
      </c>
      <c r="AC151" s="61">
        <f>AC152</f>
        <v>0</v>
      </c>
      <c r="AD151" s="61">
        <f t="shared" ref="AD151:AE151" si="321">AD152</f>
        <v>0</v>
      </c>
      <c r="AE151" s="61">
        <f t="shared" si="321"/>
        <v>0</v>
      </c>
      <c r="AF151" s="61">
        <f t="shared" ref="AF151:AF204" si="322">Z151+AC151</f>
        <v>50000</v>
      </c>
      <c r="AG151" s="61">
        <f t="shared" ref="AG151:AG204" si="323">AA151+AD151</f>
        <v>0</v>
      </c>
      <c r="AH151" s="61">
        <f t="shared" ref="AH151:AH204" si="324">AB151+AE151</f>
        <v>0</v>
      </c>
      <c r="AI151" s="61">
        <f>AI152</f>
        <v>0</v>
      </c>
      <c r="AJ151" s="61">
        <f t="shared" ref="AJ151:AK151" si="325">AJ152</f>
        <v>0</v>
      </c>
      <c r="AK151" s="61">
        <f t="shared" si="325"/>
        <v>0</v>
      </c>
      <c r="AL151" s="61">
        <f t="shared" si="266"/>
        <v>50000</v>
      </c>
      <c r="AM151" s="61">
        <f t="shared" si="267"/>
        <v>0</v>
      </c>
      <c r="AN151" s="61">
        <f t="shared" si="268"/>
        <v>0</v>
      </c>
    </row>
    <row r="152" spans="1:40">
      <c r="A152" s="184"/>
      <c r="B152" s="56" t="s">
        <v>161</v>
      </c>
      <c r="C152" s="35" t="s">
        <v>13</v>
      </c>
      <c r="D152" s="54" t="s">
        <v>4</v>
      </c>
      <c r="E152" s="35" t="s">
        <v>100</v>
      </c>
      <c r="F152" s="35" t="s">
        <v>169</v>
      </c>
      <c r="G152" s="36" t="s">
        <v>162</v>
      </c>
      <c r="H152" s="61"/>
      <c r="I152" s="61"/>
      <c r="J152" s="61"/>
      <c r="K152" s="61"/>
      <c r="L152" s="61"/>
      <c r="M152" s="61"/>
      <c r="N152" s="61"/>
      <c r="O152" s="61"/>
      <c r="P152" s="61"/>
      <c r="Q152" s="61">
        <v>60000</v>
      </c>
      <c r="R152" s="61"/>
      <c r="S152" s="61"/>
      <c r="T152" s="61">
        <f t="shared" si="317"/>
        <v>60000</v>
      </c>
      <c r="U152" s="61">
        <f t="shared" si="318"/>
        <v>0</v>
      </c>
      <c r="V152" s="61">
        <f t="shared" si="319"/>
        <v>0</v>
      </c>
      <c r="W152" s="61">
        <v>-10000</v>
      </c>
      <c r="X152" s="61"/>
      <c r="Y152" s="61"/>
      <c r="Z152" s="61">
        <f t="shared" si="260"/>
        <v>50000</v>
      </c>
      <c r="AA152" s="61">
        <f t="shared" si="261"/>
        <v>0</v>
      </c>
      <c r="AB152" s="61">
        <f t="shared" si="262"/>
        <v>0</v>
      </c>
      <c r="AC152" s="61"/>
      <c r="AD152" s="61"/>
      <c r="AE152" s="61"/>
      <c r="AF152" s="61">
        <f t="shared" si="322"/>
        <v>50000</v>
      </c>
      <c r="AG152" s="61">
        <f t="shared" si="323"/>
        <v>0</v>
      </c>
      <c r="AH152" s="61">
        <f t="shared" si="324"/>
        <v>0</v>
      </c>
      <c r="AI152" s="61"/>
      <c r="AJ152" s="61"/>
      <c r="AK152" s="61"/>
      <c r="AL152" s="61">
        <f t="shared" si="266"/>
        <v>50000</v>
      </c>
      <c r="AM152" s="61">
        <f t="shared" si="267"/>
        <v>0</v>
      </c>
      <c r="AN152" s="61">
        <f t="shared" si="268"/>
        <v>0</v>
      </c>
    </row>
    <row r="153" spans="1:40" ht="25.5">
      <c r="A153" s="184"/>
      <c r="B153" s="74" t="s">
        <v>41</v>
      </c>
      <c r="C153" s="35" t="s">
        <v>13</v>
      </c>
      <c r="D153" s="54" t="s">
        <v>4</v>
      </c>
      <c r="E153" s="35" t="s">
        <v>100</v>
      </c>
      <c r="F153" s="35" t="s">
        <v>169</v>
      </c>
      <c r="G153" s="36" t="s">
        <v>39</v>
      </c>
      <c r="H153" s="61"/>
      <c r="I153" s="61"/>
      <c r="J153" s="61"/>
      <c r="K153" s="61"/>
      <c r="L153" s="61"/>
      <c r="M153" s="61"/>
      <c r="N153" s="61"/>
      <c r="O153" s="61"/>
      <c r="P153" s="61"/>
      <c r="Q153" s="61">
        <f>Q154</f>
        <v>20000</v>
      </c>
      <c r="R153" s="61">
        <f t="shared" ref="R153:S153" si="326">R154</f>
        <v>0</v>
      </c>
      <c r="S153" s="61">
        <f t="shared" si="326"/>
        <v>0</v>
      </c>
      <c r="T153" s="61">
        <f t="shared" si="307"/>
        <v>20000</v>
      </c>
      <c r="U153" s="61">
        <f t="shared" si="308"/>
        <v>0</v>
      </c>
      <c r="V153" s="61">
        <f t="shared" si="309"/>
        <v>0</v>
      </c>
      <c r="W153" s="61">
        <f>W154</f>
        <v>0</v>
      </c>
      <c r="X153" s="61">
        <f t="shared" ref="X153:Y153" si="327">X154</f>
        <v>0</v>
      </c>
      <c r="Y153" s="61">
        <f t="shared" si="327"/>
        <v>0</v>
      </c>
      <c r="Z153" s="61">
        <f t="shared" si="260"/>
        <v>20000</v>
      </c>
      <c r="AA153" s="61">
        <f t="shared" si="261"/>
        <v>0</v>
      </c>
      <c r="AB153" s="61">
        <f t="shared" si="262"/>
        <v>0</v>
      </c>
      <c r="AC153" s="61">
        <f>AC154</f>
        <v>0</v>
      </c>
      <c r="AD153" s="61">
        <f t="shared" ref="AD153:AE153" si="328">AD154</f>
        <v>0</v>
      </c>
      <c r="AE153" s="61">
        <f t="shared" si="328"/>
        <v>0</v>
      </c>
      <c r="AF153" s="61">
        <f t="shared" si="322"/>
        <v>20000</v>
      </c>
      <c r="AG153" s="61">
        <f t="shared" si="323"/>
        <v>0</v>
      </c>
      <c r="AH153" s="61">
        <f t="shared" si="324"/>
        <v>0</v>
      </c>
      <c r="AI153" s="61">
        <f>AI154</f>
        <v>0</v>
      </c>
      <c r="AJ153" s="61">
        <f t="shared" ref="AJ153:AK153" si="329">AJ154</f>
        <v>0</v>
      </c>
      <c r="AK153" s="61">
        <f t="shared" si="329"/>
        <v>0</v>
      </c>
      <c r="AL153" s="61">
        <f t="shared" si="266"/>
        <v>20000</v>
      </c>
      <c r="AM153" s="61">
        <f t="shared" si="267"/>
        <v>0</v>
      </c>
      <c r="AN153" s="61">
        <f t="shared" si="268"/>
        <v>0</v>
      </c>
    </row>
    <row r="154" spans="1:40">
      <c r="A154" s="184"/>
      <c r="B154" s="85" t="s">
        <v>42</v>
      </c>
      <c r="C154" s="35" t="s">
        <v>13</v>
      </c>
      <c r="D154" s="54" t="s">
        <v>4</v>
      </c>
      <c r="E154" s="35" t="s">
        <v>100</v>
      </c>
      <c r="F154" s="35" t="s">
        <v>169</v>
      </c>
      <c r="G154" s="36" t="s">
        <v>40</v>
      </c>
      <c r="H154" s="61"/>
      <c r="I154" s="61"/>
      <c r="J154" s="61"/>
      <c r="K154" s="61"/>
      <c r="L154" s="61"/>
      <c r="M154" s="61"/>
      <c r="N154" s="61"/>
      <c r="O154" s="61"/>
      <c r="P154" s="61"/>
      <c r="Q154" s="61">
        <v>20000</v>
      </c>
      <c r="R154" s="61"/>
      <c r="S154" s="61"/>
      <c r="T154" s="61">
        <f t="shared" si="307"/>
        <v>20000</v>
      </c>
      <c r="U154" s="61">
        <f t="shared" si="308"/>
        <v>0</v>
      </c>
      <c r="V154" s="61">
        <f t="shared" si="309"/>
        <v>0</v>
      </c>
      <c r="W154" s="61"/>
      <c r="X154" s="61"/>
      <c r="Y154" s="61"/>
      <c r="Z154" s="61">
        <f t="shared" si="260"/>
        <v>20000</v>
      </c>
      <c r="AA154" s="61">
        <f t="shared" si="261"/>
        <v>0</v>
      </c>
      <c r="AB154" s="61">
        <f t="shared" si="262"/>
        <v>0</v>
      </c>
      <c r="AC154" s="61"/>
      <c r="AD154" s="61"/>
      <c r="AE154" s="61"/>
      <c r="AF154" s="61">
        <f t="shared" si="322"/>
        <v>20000</v>
      </c>
      <c r="AG154" s="61">
        <f t="shared" si="323"/>
        <v>0</v>
      </c>
      <c r="AH154" s="61">
        <f t="shared" si="324"/>
        <v>0</v>
      </c>
      <c r="AI154" s="61"/>
      <c r="AJ154" s="61"/>
      <c r="AK154" s="61"/>
      <c r="AL154" s="61">
        <f t="shared" si="266"/>
        <v>20000</v>
      </c>
      <c r="AM154" s="61">
        <f t="shared" si="267"/>
        <v>0</v>
      </c>
      <c r="AN154" s="61">
        <f t="shared" si="268"/>
        <v>0</v>
      </c>
    </row>
    <row r="155" spans="1:40" ht="25.5">
      <c r="A155" s="184" t="s">
        <v>27</v>
      </c>
      <c r="B155" s="81" t="s">
        <v>94</v>
      </c>
      <c r="C155" s="6" t="s">
        <v>13</v>
      </c>
      <c r="D155" s="6" t="s">
        <v>5</v>
      </c>
      <c r="E155" s="6" t="s">
        <v>100</v>
      </c>
      <c r="F155" s="6" t="s">
        <v>101</v>
      </c>
      <c r="G155" s="17"/>
      <c r="H155" s="58">
        <f>H156</f>
        <v>275000</v>
      </c>
      <c r="I155" s="58">
        <f t="shared" ref="I155:M155" si="330">I156</f>
        <v>275000</v>
      </c>
      <c r="J155" s="58">
        <f t="shared" si="330"/>
        <v>275000</v>
      </c>
      <c r="K155" s="58">
        <f t="shared" si="330"/>
        <v>0</v>
      </c>
      <c r="L155" s="58">
        <f t="shared" si="330"/>
        <v>0</v>
      </c>
      <c r="M155" s="58">
        <f t="shared" si="330"/>
        <v>0</v>
      </c>
      <c r="N155" s="58">
        <f t="shared" si="254"/>
        <v>275000</v>
      </c>
      <c r="O155" s="58">
        <f t="shared" si="255"/>
        <v>275000</v>
      </c>
      <c r="P155" s="58">
        <f t="shared" si="256"/>
        <v>275000</v>
      </c>
      <c r="Q155" s="58">
        <f>Q156+Q164</f>
        <v>92065.82</v>
      </c>
      <c r="R155" s="58">
        <f t="shared" ref="R155:S155" si="331">R156+R164</f>
        <v>43231.06</v>
      </c>
      <c r="S155" s="58">
        <f t="shared" si="331"/>
        <v>43231.06</v>
      </c>
      <c r="T155" s="58">
        <f t="shared" si="257"/>
        <v>367065.82</v>
      </c>
      <c r="U155" s="58">
        <f t="shared" si="258"/>
        <v>318231.06</v>
      </c>
      <c r="V155" s="58">
        <f t="shared" si="259"/>
        <v>318231.06</v>
      </c>
      <c r="W155" s="58">
        <f>W156+W164</f>
        <v>0</v>
      </c>
      <c r="X155" s="58">
        <f t="shared" ref="X155:Y155" si="332">X156+X164</f>
        <v>0</v>
      </c>
      <c r="Y155" s="58">
        <f t="shared" si="332"/>
        <v>0</v>
      </c>
      <c r="Z155" s="58">
        <f t="shared" si="260"/>
        <v>367065.82</v>
      </c>
      <c r="AA155" s="58">
        <f t="shared" si="261"/>
        <v>318231.06</v>
      </c>
      <c r="AB155" s="58">
        <f t="shared" si="262"/>
        <v>318231.06</v>
      </c>
      <c r="AC155" s="58">
        <f>AC156+AC164</f>
        <v>1334.0999999999985</v>
      </c>
      <c r="AD155" s="58">
        <f t="shared" ref="AD155:AE155" si="333">AD156+AD164</f>
        <v>0</v>
      </c>
      <c r="AE155" s="58">
        <f t="shared" si="333"/>
        <v>0</v>
      </c>
      <c r="AF155" s="58">
        <f t="shared" si="322"/>
        <v>368399.92</v>
      </c>
      <c r="AG155" s="58">
        <f t="shared" si="323"/>
        <v>318231.06</v>
      </c>
      <c r="AH155" s="58">
        <f t="shared" si="324"/>
        <v>318231.06</v>
      </c>
      <c r="AI155" s="58">
        <f>AI156+AI164</f>
        <v>-14285.9</v>
      </c>
      <c r="AJ155" s="58">
        <f t="shared" ref="AJ155:AK155" si="334">AJ156+AJ164</f>
        <v>0</v>
      </c>
      <c r="AK155" s="58">
        <f t="shared" si="334"/>
        <v>0</v>
      </c>
      <c r="AL155" s="58">
        <f t="shared" si="266"/>
        <v>354114.01999999996</v>
      </c>
      <c r="AM155" s="58">
        <f t="shared" si="267"/>
        <v>318231.06</v>
      </c>
      <c r="AN155" s="58">
        <f t="shared" si="268"/>
        <v>318231.06</v>
      </c>
    </row>
    <row r="156" spans="1:40">
      <c r="A156" s="292"/>
      <c r="B156" s="26" t="s">
        <v>43</v>
      </c>
      <c r="C156" s="5" t="s">
        <v>13</v>
      </c>
      <c r="D156" s="54" t="s">
        <v>5</v>
      </c>
      <c r="E156" s="5" t="s">
        <v>100</v>
      </c>
      <c r="F156" s="5" t="s">
        <v>103</v>
      </c>
      <c r="G156" s="17"/>
      <c r="H156" s="57">
        <f>H157+H162+H159</f>
        <v>275000</v>
      </c>
      <c r="I156" s="57">
        <f t="shared" ref="I156:J156" si="335">I157+I162+I159</f>
        <v>275000</v>
      </c>
      <c r="J156" s="57">
        <f t="shared" si="335"/>
        <v>275000</v>
      </c>
      <c r="K156" s="57">
        <f t="shared" ref="K156:M156" si="336">K157+K162+K159</f>
        <v>0</v>
      </c>
      <c r="L156" s="57">
        <f t="shared" si="336"/>
        <v>0</v>
      </c>
      <c r="M156" s="57">
        <f t="shared" si="336"/>
        <v>0</v>
      </c>
      <c r="N156" s="57">
        <f t="shared" si="254"/>
        <v>275000</v>
      </c>
      <c r="O156" s="57">
        <f t="shared" si="255"/>
        <v>275000</v>
      </c>
      <c r="P156" s="57">
        <f t="shared" si="256"/>
        <v>275000</v>
      </c>
      <c r="Q156" s="57">
        <f t="shared" ref="Q156:S156" si="337">Q157+Q162+Q159</f>
        <v>11606</v>
      </c>
      <c r="R156" s="57">
        <f t="shared" si="337"/>
        <v>0</v>
      </c>
      <c r="S156" s="57">
        <f t="shared" si="337"/>
        <v>0</v>
      </c>
      <c r="T156" s="57">
        <f t="shared" si="257"/>
        <v>286606</v>
      </c>
      <c r="U156" s="57">
        <f t="shared" si="258"/>
        <v>275000</v>
      </c>
      <c r="V156" s="57">
        <f t="shared" si="259"/>
        <v>275000</v>
      </c>
      <c r="W156" s="57">
        <f t="shared" ref="W156:Y156" si="338">W157+W162+W159</f>
        <v>0</v>
      </c>
      <c r="X156" s="57">
        <f t="shared" si="338"/>
        <v>0</v>
      </c>
      <c r="Y156" s="57">
        <f t="shared" si="338"/>
        <v>0</v>
      </c>
      <c r="Z156" s="57">
        <f t="shared" si="260"/>
        <v>286606</v>
      </c>
      <c r="AA156" s="57">
        <f t="shared" si="261"/>
        <v>275000</v>
      </c>
      <c r="AB156" s="57">
        <f t="shared" si="262"/>
        <v>275000</v>
      </c>
      <c r="AC156" s="57">
        <f t="shared" ref="AC156:AE156" si="339">AC157+AC162+AC159</f>
        <v>1334.0999999999985</v>
      </c>
      <c r="AD156" s="57">
        <f t="shared" si="339"/>
        <v>0</v>
      </c>
      <c r="AE156" s="57">
        <f t="shared" si="339"/>
        <v>0</v>
      </c>
      <c r="AF156" s="57">
        <f t="shared" si="322"/>
        <v>287940.09999999998</v>
      </c>
      <c r="AG156" s="57">
        <f t="shared" si="323"/>
        <v>275000</v>
      </c>
      <c r="AH156" s="57">
        <f t="shared" si="324"/>
        <v>275000</v>
      </c>
      <c r="AI156" s="57">
        <f t="shared" ref="AI156:AK156" si="340">AI157+AI162+AI159</f>
        <v>-14285.9</v>
      </c>
      <c r="AJ156" s="57">
        <f t="shared" si="340"/>
        <v>0</v>
      </c>
      <c r="AK156" s="57">
        <f t="shared" si="340"/>
        <v>0</v>
      </c>
      <c r="AL156" s="57">
        <f t="shared" si="266"/>
        <v>273654.19999999995</v>
      </c>
      <c r="AM156" s="57">
        <f t="shared" si="267"/>
        <v>275000</v>
      </c>
      <c r="AN156" s="57">
        <f t="shared" si="268"/>
        <v>275000</v>
      </c>
    </row>
    <row r="157" spans="1:40" ht="25.5">
      <c r="A157" s="292"/>
      <c r="B157" s="56" t="s">
        <v>186</v>
      </c>
      <c r="C157" s="5" t="s">
        <v>13</v>
      </c>
      <c r="D157" s="54" t="s">
        <v>5</v>
      </c>
      <c r="E157" s="5" t="s">
        <v>100</v>
      </c>
      <c r="F157" s="5" t="s">
        <v>103</v>
      </c>
      <c r="G157" s="55" t="s">
        <v>32</v>
      </c>
      <c r="H157" s="57">
        <f>H158</f>
        <v>30000</v>
      </c>
      <c r="I157" s="57">
        <f t="shared" ref="I157:M157" si="341">I158</f>
        <v>30000</v>
      </c>
      <c r="J157" s="57">
        <f t="shared" si="341"/>
        <v>30000</v>
      </c>
      <c r="K157" s="57">
        <f t="shared" si="341"/>
        <v>22000</v>
      </c>
      <c r="L157" s="57">
        <f t="shared" si="341"/>
        <v>0</v>
      </c>
      <c r="M157" s="57">
        <f t="shared" si="341"/>
        <v>0</v>
      </c>
      <c r="N157" s="57">
        <f t="shared" si="254"/>
        <v>52000</v>
      </c>
      <c r="O157" s="57">
        <f t="shared" si="255"/>
        <v>30000</v>
      </c>
      <c r="P157" s="57">
        <f t="shared" si="256"/>
        <v>30000</v>
      </c>
      <c r="Q157" s="57">
        <f t="shared" ref="Q157:S157" si="342">Q158</f>
        <v>3606</v>
      </c>
      <c r="R157" s="57">
        <f t="shared" si="342"/>
        <v>0</v>
      </c>
      <c r="S157" s="57">
        <f t="shared" si="342"/>
        <v>0</v>
      </c>
      <c r="T157" s="57">
        <f t="shared" si="257"/>
        <v>55606</v>
      </c>
      <c r="U157" s="57">
        <f t="shared" si="258"/>
        <v>30000</v>
      </c>
      <c r="V157" s="57">
        <f t="shared" si="259"/>
        <v>30000</v>
      </c>
      <c r="W157" s="57">
        <f t="shared" ref="W157:Y157" si="343">W158</f>
        <v>0</v>
      </c>
      <c r="X157" s="57">
        <f t="shared" si="343"/>
        <v>0</v>
      </c>
      <c r="Y157" s="57">
        <f t="shared" si="343"/>
        <v>0</v>
      </c>
      <c r="Z157" s="57">
        <f t="shared" si="260"/>
        <v>55606</v>
      </c>
      <c r="AA157" s="57">
        <f t="shared" si="261"/>
        <v>30000</v>
      </c>
      <c r="AB157" s="57">
        <f t="shared" si="262"/>
        <v>30000</v>
      </c>
      <c r="AC157" s="57">
        <f t="shared" ref="AC157:AE157" si="344">AC158</f>
        <v>18234.099999999999</v>
      </c>
      <c r="AD157" s="57">
        <f t="shared" si="344"/>
        <v>0</v>
      </c>
      <c r="AE157" s="57">
        <f t="shared" si="344"/>
        <v>0</v>
      </c>
      <c r="AF157" s="57">
        <f t="shared" si="322"/>
        <v>73840.100000000006</v>
      </c>
      <c r="AG157" s="57">
        <f t="shared" si="323"/>
        <v>30000</v>
      </c>
      <c r="AH157" s="57">
        <f t="shared" si="324"/>
        <v>30000</v>
      </c>
      <c r="AI157" s="57">
        <f t="shared" ref="AI157:AK157" si="345">AI158</f>
        <v>10814.1</v>
      </c>
      <c r="AJ157" s="57">
        <f t="shared" si="345"/>
        <v>0</v>
      </c>
      <c r="AK157" s="57">
        <f t="shared" si="345"/>
        <v>0</v>
      </c>
      <c r="AL157" s="57">
        <f t="shared" si="266"/>
        <v>84654.200000000012</v>
      </c>
      <c r="AM157" s="57">
        <f t="shared" si="267"/>
        <v>30000</v>
      </c>
      <c r="AN157" s="57">
        <f t="shared" si="268"/>
        <v>30000</v>
      </c>
    </row>
    <row r="158" spans="1:40" ht="25.5">
      <c r="A158" s="292"/>
      <c r="B158" s="56" t="s">
        <v>34</v>
      </c>
      <c r="C158" s="5" t="s">
        <v>13</v>
      </c>
      <c r="D158" s="54" t="s">
        <v>5</v>
      </c>
      <c r="E158" s="5" t="s">
        <v>100</v>
      </c>
      <c r="F158" s="5" t="s">
        <v>103</v>
      </c>
      <c r="G158" s="55" t="s">
        <v>33</v>
      </c>
      <c r="H158" s="61">
        <v>30000</v>
      </c>
      <c r="I158" s="61">
        <v>30000</v>
      </c>
      <c r="J158" s="61">
        <v>30000</v>
      </c>
      <c r="K158" s="61">
        <v>22000</v>
      </c>
      <c r="L158" s="61"/>
      <c r="M158" s="61"/>
      <c r="N158" s="61">
        <f t="shared" si="254"/>
        <v>52000</v>
      </c>
      <c r="O158" s="61">
        <f t="shared" si="255"/>
        <v>30000</v>
      </c>
      <c r="P158" s="61">
        <f t="shared" si="256"/>
        <v>30000</v>
      </c>
      <c r="Q158" s="61">
        <f>-8000+11606</f>
        <v>3606</v>
      </c>
      <c r="R158" s="61"/>
      <c r="S158" s="61"/>
      <c r="T158" s="61">
        <f t="shared" si="257"/>
        <v>55606</v>
      </c>
      <c r="U158" s="61">
        <f t="shared" si="258"/>
        <v>30000</v>
      </c>
      <c r="V158" s="61">
        <f t="shared" si="259"/>
        <v>30000</v>
      </c>
      <c r="W158" s="61"/>
      <c r="X158" s="61"/>
      <c r="Y158" s="61"/>
      <c r="Z158" s="61">
        <f t="shared" si="260"/>
        <v>55606</v>
      </c>
      <c r="AA158" s="61">
        <f t="shared" si="261"/>
        <v>30000</v>
      </c>
      <c r="AB158" s="61">
        <f t="shared" si="262"/>
        <v>30000</v>
      </c>
      <c r="AC158" s="61">
        <f>1334.1+16900</f>
        <v>18234.099999999999</v>
      </c>
      <c r="AD158" s="61"/>
      <c r="AE158" s="61"/>
      <c r="AF158" s="61">
        <f t="shared" si="322"/>
        <v>73840.100000000006</v>
      </c>
      <c r="AG158" s="61">
        <f t="shared" si="323"/>
        <v>30000</v>
      </c>
      <c r="AH158" s="61">
        <f t="shared" si="324"/>
        <v>30000</v>
      </c>
      <c r="AI158" s="61">
        <v>10814.1</v>
      </c>
      <c r="AJ158" s="61"/>
      <c r="AK158" s="61"/>
      <c r="AL158" s="61">
        <f t="shared" si="266"/>
        <v>84654.200000000012</v>
      </c>
      <c r="AM158" s="61">
        <f t="shared" si="267"/>
        <v>30000</v>
      </c>
      <c r="AN158" s="61">
        <f t="shared" si="268"/>
        <v>30000</v>
      </c>
    </row>
    <row r="159" spans="1:40">
      <c r="A159" s="292"/>
      <c r="B159" s="56" t="s">
        <v>35</v>
      </c>
      <c r="C159" s="5" t="s">
        <v>13</v>
      </c>
      <c r="D159" s="54" t="s">
        <v>5</v>
      </c>
      <c r="E159" s="5" t="s">
        <v>100</v>
      </c>
      <c r="F159" s="5" t="s">
        <v>103</v>
      </c>
      <c r="G159" s="55" t="s">
        <v>36</v>
      </c>
      <c r="H159" s="57">
        <f>H160+H161</f>
        <v>130000</v>
      </c>
      <c r="I159" s="57">
        <f t="shared" ref="I159:M159" si="346">I160+I161</f>
        <v>130000</v>
      </c>
      <c r="J159" s="57">
        <f t="shared" si="346"/>
        <v>130000</v>
      </c>
      <c r="K159" s="57">
        <f t="shared" si="346"/>
        <v>-22000</v>
      </c>
      <c r="L159" s="57">
        <f t="shared" si="346"/>
        <v>0</v>
      </c>
      <c r="M159" s="57">
        <f t="shared" si="346"/>
        <v>0</v>
      </c>
      <c r="N159" s="57">
        <f t="shared" si="254"/>
        <v>108000</v>
      </c>
      <c r="O159" s="57">
        <f t="shared" si="255"/>
        <v>130000</v>
      </c>
      <c r="P159" s="57">
        <f t="shared" si="256"/>
        <v>130000</v>
      </c>
      <c r="Q159" s="57">
        <f t="shared" ref="Q159:S159" si="347">Q160+Q161</f>
        <v>8000</v>
      </c>
      <c r="R159" s="57">
        <f t="shared" si="347"/>
        <v>0</v>
      </c>
      <c r="S159" s="57">
        <f t="shared" si="347"/>
        <v>0</v>
      </c>
      <c r="T159" s="57">
        <f t="shared" si="257"/>
        <v>116000</v>
      </c>
      <c r="U159" s="57">
        <f t="shared" si="258"/>
        <v>130000</v>
      </c>
      <c r="V159" s="57">
        <f t="shared" si="259"/>
        <v>130000</v>
      </c>
      <c r="W159" s="57">
        <f t="shared" ref="W159:Y159" si="348">W160+W161</f>
        <v>0</v>
      </c>
      <c r="X159" s="57">
        <f t="shared" si="348"/>
        <v>0</v>
      </c>
      <c r="Y159" s="57">
        <f t="shared" si="348"/>
        <v>0</v>
      </c>
      <c r="Z159" s="57">
        <f t="shared" si="260"/>
        <v>116000</v>
      </c>
      <c r="AA159" s="57">
        <f t="shared" si="261"/>
        <v>130000</v>
      </c>
      <c r="AB159" s="57">
        <f t="shared" si="262"/>
        <v>130000</v>
      </c>
      <c r="AC159" s="57">
        <f t="shared" ref="AC159:AE159" si="349">AC160+AC161</f>
        <v>-16900</v>
      </c>
      <c r="AD159" s="57">
        <f t="shared" si="349"/>
        <v>0</v>
      </c>
      <c r="AE159" s="57">
        <f t="shared" si="349"/>
        <v>0</v>
      </c>
      <c r="AF159" s="57">
        <f t="shared" si="322"/>
        <v>99100</v>
      </c>
      <c r="AG159" s="57">
        <f t="shared" si="323"/>
        <v>130000</v>
      </c>
      <c r="AH159" s="57">
        <f t="shared" si="324"/>
        <v>130000</v>
      </c>
      <c r="AI159" s="57">
        <f t="shared" ref="AI159:AK159" si="350">AI160+AI161</f>
        <v>-25100</v>
      </c>
      <c r="AJ159" s="57">
        <f t="shared" si="350"/>
        <v>0</v>
      </c>
      <c r="AK159" s="57">
        <f t="shared" si="350"/>
        <v>0</v>
      </c>
      <c r="AL159" s="57">
        <f t="shared" si="266"/>
        <v>74000</v>
      </c>
      <c r="AM159" s="57">
        <f t="shared" si="267"/>
        <v>130000</v>
      </c>
      <c r="AN159" s="57">
        <f t="shared" si="268"/>
        <v>130000</v>
      </c>
    </row>
    <row r="160" spans="1:40">
      <c r="A160" s="292"/>
      <c r="B160" s="56" t="s">
        <v>161</v>
      </c>
      <c r="C160" s="5" t="s">
        <v>13</v>
      </c>
      <c r="D160" s="54" t="s">
        <v>5</v>
      </c>
      <c r="E160" s="5" t="s">
        <v>100</v>
      </c>
      <c r="F160" s="5" t="s">
        <v>103</v>
      </c>
      <c r="G160" s="55" t="s">
        <v>162</v>
      </c>
      <c r="H160" s="61">
        <v>50000</v>
      </c>
      <c r="I160" s="61">
        <v>50000</v>
      </c>
      <c r="J160" s="61">
        <v>50000</v>
      </c>
      <c r="K160" s="61">
        <v>-22000</v>
      </c>
      <c r="L160" s="61"/>
      <c r="M160" s="61"/>
      <c r="N160" s="61">
        <f t="shared" si="254"/>
        <v>28000</v>
      </c>
      <c r="O160" s="61">
        <f t="shared" si="255"/>
        <v>50000</v>
      </c>
      <c r="P160" s="61">
        <f t="shared" si="256"/>
        <v>50000</v>
      </c>
      <c r="Q160" s="61">
        <v>8000</v>
      </c>
      <c r="R160" s="61"/>
      <c r="S160" s="61"/>
      <c r="T160" s="61">
        <f t="shared" si="257"/>
        <v>36000</v>
      </c>
      <c r="U160" s="61">
        <f t="shared" si="258"/>
        <v>50000</v>
      </c>
      <c r="V160" s="61">
        <f t="shared" si="259"/>
        <v>50000</v>
      </c>
      <c r="W160" s="61"/>
      <c r="X160" s="61"/>
      <c r="Y160" s="61"/>
      <c r="Z160" s="61">
        <f t="shared" si="260"/>
        <v>36000</v>
      </c>
      <c r="AA160" s="61">
        <f t="shared" si="261"/>
        <v>50000</v>
      </c>
      <c r="AB160" s="61">
        <f t="shared" si="262"/>
        <v>50000</v>
      </c>
      <c r="AC160" s="61"/>
      <c r="AD160" s="61"/>
      <c r="AE160" s="61"/>
      <c r="AF160" s="61">
        <f t="shared" si="322"/>
        <v>36000</v>
      </c>
      <c r="AG160" s="61">
        <f t="shared" si="323"/>
        <v>50000</v>
      </c>
      <c r="AH160" s="61">
        <f t="shared" si="324"/>
        <v>50000</v>
      </c>
      <c r="AI160" s="61"/>
      <c r="AJ160" s="61"/>
      <c r="AK160" s="61"/>
      <c r="AL160" s="61">
        <f t="shared" si="266"/>
        <v>36000</v>
      </c>
      <c r="AM160" s="61">
        <f t="shared" si="267"/>
        <v>50000</v>
      </c>
      <c r="AN160" s="61">
        <f t="shared" si="268"/>
        <v>50000</v>
      </c>
    </row>
    <row r="161" spans="1:40">
      <c r="A161" s="292"/>
      <c r="B161" s="56" t="s">
        <v>67</v>
      </c>
      <c r="C161" s="5" t="s">
        <v>13</v>
      </c>
      <c r="D161" s="54" t="s">
        <v>5</v>
      </c>
      <c r="E161" s="5" t="s">
        <v>100</v>
      </c>
      <c r="F161" s="5" t="s">
        <v>103</v>
      </c>
      <c r="G161" s="55" t="s">
        <v>68</v>
      </c>
      <c r="H161" s="61">
        <v>80000</v>
      </c>
      <c r="I161" s="61">
        <v>80000</v>
      </c>
      <c r="J161" s="61">
        <v>80000</v>
      </c>
      <c r="K161" s="61"/>
      <c r="L161" s="61"/>
      <c r="M161" s="61"/>
      <c r="N161" s="61">
        <f t="shared" si="254"/>
        <v>80000</v>
      </c>
      <c r="O161" s="61">
        <f t="shared" si="255"/>
        <v>80000</v>
      </c>
      <c r="P161" s="61">
        <f t="shared" si="256"/>
        <v>80000</v>
      </c>
      <c r="Q161" s="61"/>
      <c r="R161" s="61"/>
      <c r="S161" s="61"/>
      <c r="T161" s="61">
        <f t="shared" si="257"/>
        <v>80000</v>
      </c>
      <c r="U161" s="61">
        <f t="shared" si="258"/>
        <v>80000</v>
      </c>
      <c r="V161" s="61">
        <f t="shared" si="259"/>
        <v>80000</v>
      </c>
      <c r="W161" s="61"/>
      <c r="X161" s="61"/>
      <c r="Y161" s="61"/>
      <c r="Z161" s="61">
        <f t="shared" si="260"/>
        <v>80000</v>
      </c>
      <c r="AA161" s="61">
        <f t="shared" si="261"/>
        <v>80000</v>
      </c>
      <c r="AB161" s="61">
        <f t="shared" si="262"/>
        <v>80000</v>
      </c>
      <c r="AC161" s="61">
        <v>-16900</v>
      </c>
      <c r="AD161" s="61"/>
      <c r="AE161" s="61"/>
      <c r="AF161" s="61">
        <f t="shared" si="322"/>
        <v>63100</v>
      </c>
      <c r="AG161" s="61">
        <f t="shared" si="323"/>
        <v>80000</v>
      </c>
      <c r="AH161" s="61">
        <f t="shared" si="324"/>
        <v>80000</v>
      </c>
      <c r="AI161" s="61">
        <v>-25100</v>
      </c>
      <c r="AJ161" s="61"/>
      <c r="AK161" s="61"/>
      <c r="AL161" s="61">
        <f t="shared" si="266"/>
        <v>38000</v>
      </c>
      <c r="AM161" s="61">
        <f t="shared" si="267"/>
        <v>80000</v>
      </c>
      <c r="AN161" s="61">
        <f t="shared" si="268"/>
        <v>80000</v>
      </c>
    </row>
    <row r="162" spans="1:40" ht="25.5">
      <c r="A162" s="292"/>
      <c r="B162" s="27" t="s">
        <v>41</v>
      </c>
      <c r="C162" s="5" t="s">
        <v>13</v>
      </c>
      <c r="D162" s="54" t="s">
        <v>5</v>
      </c>
      <c r="E162" s="5" t="s">
        <v>100</v>
      </c>
      <c r="F162" s="5" t="s">
        <v>103</v>
      </c>
      <c r="G162" s="17" t="s">
        <v>39</v>
      </c>
      <c r="H162" s="57">
        <f>H163</f>
        <v>115000</v>
      </c>
      <c r="I162" s="57">
        <f t="shared" ref="I162:M162" si="351">I163</f>
        <v>115000</v>
      </c>
      <c r="J162" s="57">
        <f t="shared" si="351"/>
        <v>115000</v>
      </c>
      <c r="K162" s="57">
        <f t="shared" si="351"/>
        <v>0</v>
      </c>
      <c r="L162" s="57">
        <f t="shared" si="351"/>
        <v>0</v>
      </c>
      <c r="M162" s="57">
        <f t="shared" si="351"/>
        <v>0</v>
      </c>
      <c r="N162" s="57">
        <f t="shared" si="254"/>
        <v>115000</v>
      </c>
      <c r="O162" s="57">
        <f t="shared" si="255"/>
        <v>115000</v>
      </c>
      <c r="P162" s="57">
        <f t="shared" si="256"/>
        <v>115000</v>
      </c>
      <c r="Q162" s="57">
        <f t="shared" ref="Q162:S162" si="352">Q163</f>
        <v>0</v>
      </c>
      <c r="R162" s="57">
        <f t="shared" si="352"/>
        <v>0</v>
      </c>
      <c r="S162" s="57">
        <f t="shared" si="352"/>
        <v>0</v>
      </c>
      <c r="T162" s="57">
        <f t="shared" si="257"/>
        <v>115000</v>
      </c>
      <c r="U162" s="57">
        <f t="shared" si="258"/>
        <v>115000</v>
      </c>
      <c r="V162" s="57">
        <f t="shared" si="259"/>
        <v>115000</v>
      </c>
      <c r="W162" s="57">
        <f t="shared" ref="W162:Y162" si="353">W163</f>
        <v>0</v>
      </c>
      <c r="X162" s="57">
        <f t="shared" si="353"/>
        <v>0</v>
      </c>
      <c r="Y162" s="57">
        <f t="shared" si="353"/>
        <v>0</v>
      </c>
      <c r="Z162" s="57">
        <f t="shared" si="260"/>
        <v>115000</v>
      </c>
      <c r="AA162" s="57">
        <f t="shared" si="261"/>
        <v>115000</v>
      </c>
      <c r="AB162" s="57">
        <f t="shared" si="262"/>
        <v>115000</v>
      </c>
      <c r="AC162" s="57">
        <f t="shared" ref="AC162:AE162" si="354">AC163</f>
        <v>0</v>
      </c>
      <c r="AD162" s="57">
        <f t="shared" si="354"/>
        <v>0</v>
      </c>
      <c r="AE162" s="57">
        <f t="shared" si="354"/>
        <v>0</v>
      </c>
      <c r="AF162" s="57">
        <f t="shared" si="322"/>
        <v>115000</v>
      </c>
      <c r="AG162" s="57">
        <f t="shared" si="323"/>
        <v>115000</v>
      </c>
      <c r="AH162" s="57">
        <f t="shared" si="324"/>
        <v>115000</v>
      </c>
      <c r="AI162" s="57">
        <f t="shared" ref="AI162:AK162" si="355">AI163</f>
        <v>0</v>
      </c>
      <c r="AJ162" s="57">
        <f t="shared" si="355"/>
        <v>0</v>
      </c>
      <c r="AK162" s="57">
        <f t="shared" si="355"/>
        <v>0</v>
      </c>
      <c r="AL162" s="57">
        <f t="shared" si="266"/>
        <v>115000</v>
      </c>
      <c r="AM162" s="57">
        <f t="shared" si="267"/>
        <v>115000</v>
      </c>
      <c r="AN162" s="57">
        <f t="shared" si="268"/>
        <v>115000</v>
      </c>
    </row>
    <row r="163" spans="1:40">
      <c r="A163" s="292"/>
      <c r="B163" s="26" t="s">
        <v>42</v>
      </c>
      <c r="C163" s="5" t="s">
        <v>13</v>
      </c>
      <c r="D163" s="54" t="s">
        <v>5</v>
      </c>
      <c r="E163" s="5" t="s">
        <v>100</v>
      </c>
      <c r="F163" s="5" t="s">
        <v>103</v>
      </c>
      <c r="G163" s="17" t="s">
        <v>40</v>
      </c>
      <c r="H163" s="61">
        <v>115000</v>
      </c>
      <c r="I163" s="61">
        <v>115000</v>
      </c>
      <c r="J163" s="61">
        <v>115000</v>
      </c>
      <c r="K163" s="61"/>
      <c r="L163" s="61"/>
      <c r="M163" s="61"/>
      <c r="N163" s="61">
        <f t="shared" si="254"/>
        <v>115000</v>
      </c>
      <c r="O163" s="61">
        <f t="shared" si="255"/>
        <v>115000</v>
      </c>
      <c r="P163" s="61">
        <f t="shared" si="256"/>
        <v>115000</v>
      </c>
      <c r="Q163" s="61"/>
      <c r="R163" s="61"/>
      <c r="S163" s="61"/>
      <c r="T163" s="61">
        <f t="shared" si="257"/>
        <v>115000</v>
      </c>
      <c r="U163" s="61">
        <f t="shared" si="258"/>
        <v>115000</v>
      </c>
      <c r="V163" s="61">
        <f t="shared" si="259"/>
        <v>115000</v>
      </c>
      <c r="W163" s="61"/>
      <c r="X163" s="61"/>
      <c r="Y163" s="61"/>
      <c r="Z163" s="61">
        <f t="shared" si="260"/>
        <v>115000</v>
      </c>
      <c r="AA163" s="61">
        <f t="shared" si="261"/>
        <v>115000</v>
      </c>
      <c r="AB163" s="61">
        <f t="shared" si="262"/>
        <v>115000</v>
      </c>
      <c r="AC163" s="61"/>
      <c r="AD163" s="61"/>
      <c r="AE163" s="61"/>
      <c r="AF163" s="61">
        <f t="shared" si="322"/>
        <v>115000</v>
      </c>
      <c r="AG163" s="61">
        <f t="shared" si="323"/>
        <v>115000</v>
      </c>
      <c r="AH163" s="61">
        <f t="shared" si="324"/>
        <v>115000</v>
      </c>
      <c r="AI163" s="61"/>
      <c r="AJ163" s="61"/>
      <c r="AK163" s="61"/>
      <c r="AL163" s="61">
        <f t="shared" si="266"/>
        <v>115000</v>
      </c>
      <c r="AM163" s="61">
        <f t="shared" si="267"/>
        <v>115000</v>
      </c>
      <c r="AN163" s="61">
        <f t="shared" si="268"/>
        <v>115000</v>
      </c>
    </row>
    <row r="164" spans="1:40" ht="25.5">
      <c r="A164" s="184"/>
      <c r="B164" s="85" t="s">
        <v>405</v>
      </c>
      <c r="C164" s="35" t="s">
        <v>13</v>
      </c>
      <c r="D164" s="35" t="s">
        <v>5</v>
      </c>
      <c r="E164" s="35" t="s">
        <v>100</v>
      </c>
      <c r="F164" s="35" t="s">
        <v>406</v>
      </c>
      <c r="G164" s="36"/>
      <c r="H164" s="61"/>
      <c r="I164" s="61"/>
      <c r="J164" s="61"/>
      <c r="K164" s="61"/>
      <c r="L164" s="61"/>
      <c r="M164" s="61"/>
      <c r="N164" s="61"/>
      <c r="O164" s="61"/>
      <c r="P164" s="61"/>
      <c r="Q164" s="61">
        <f>Q165</f>
        <v>80459.820000000007</v>
      </c>
      <c r="R164" s="61">
        <f t="shared" ref="R164:S165" si="356">R165</f>
        <v>43231.06</v>
      </c>
      <c r="S164" s="61">
        <f t="shared" si="356"/>
        <v>43231.06</v>
      </c>
      <c r="T164" s="61">
        <f t="shared" ref="T164:T166" si="357">N164+Q164</f>
        <v>80459.820000000007</v>
      </c>
      <c r="U164" s="61">
        <f t="shared" ref="U164:U166" si="358">O164+R164</f>
        <v>43231.06</v>
      </c>
      <c r="V164" s="61">
        <f t="shared" ref="V164:V166" si="359">P164+S164</f>
        <v>43231.06</v>
      </c>
      <c r="W164" s="61">
        <f>W165</f>
        <v>0</v>
      </c>
      <c r="X164" s="61">
        <f t="shared" ref="X164:Y165" si="360">X165</f>
        <v>0</v>
      </c>
      <c r="Y164" s="61">
        <f t="shared" si="360"/>
        <v>0</v>
      </c>
      <c r="Z164" s="61">
        <f t="shared" si="260"/>
        <v>80459.820000000007</v>
      </c>
      <c r="AA164" s="61">
        <f t="shared" si="261"/>
        <v>43231.06</v>
      </c>
      <c r="AB164" s="61">
        <f t="shared" si="262"/>
        <v>43231.06</v>
      </c>
      <c r="AC164" s="61">
        <f>AC165</f>
        <v>0</v>
      </c>
      <c r="AD164" s="61">
        <f t="shared" ref="AD164:AE165" si="361">AD165</f>
        <v>0</v>
      </c>
      <c r="AE164" s="61">
        <f t="shared" si="361"/>
        <v>0</v>
      </c>
      <c r="AF164" s="61">
        <f t="shared" si="322"/>
        <v>80459.820000000007</v>
      </c>
      <c r="AG164" s="61">
        <f t="shared" si="323"/>
        <v>43231.06</v>
      </c>
      <c r="AH164" s="61">
        <f t="shared" si="324"/>
        <v>43231.06</v>
      </c>
      <c r="AI164" s="61">
        <f>AI165</f>
        <v>0</v>
      </c>
      <c r="AJ164" s="61">
        <f t="shared" ref="AJ164:AK165" si="362">AJ165</f>
        <v>0</v>
      </c>
      <c r="AK164" s="61">
        <f t="shared" si="362"/>
        <v>0</v>
      </c>
      <c r="AL164" s="61">
        <f t="shared" si="266"/>
        <v>80459.820000000007</v>
      </c>
      <c r="AM164" s="61">
        <f t="shared" si="267"/>
        <v>43231.06</v>
      </c>
      <c r="AN164" s="61">
        <f t="shared" si="268"/>
        <v>43231.06</v>
      </c>
    </row>
    <row r="165" spans="1:40" ht="25.5">
      <c r="A165" s="184"/>
      <c r="B165" s="85" t="s">
        <v>41</v>
      </c>
      <c r="C165" s="35" t="s">
        <v>13</v>
      </c>
      <c r="D165" s="35" t="s">
        <v>5</v>
      </c>
      <c r="E165" s="35" t="s">
        <v>100</v>
      </c>
      <c r="F165" s="35" t="s">
        <v>406</v>
      </c>
      <c r="G165" s="36" t="s">
        <v>39</v>
      </c>
      <c r="H165" s="61"/>
      <c r="I165" s="61"/>
      <c r="J165" s="61"/>
      <c r="K165" s="61"/>
      <c r="L165" s="61"/>
      <c r="M165" s="61"/>
      <c r="N165" s="61"/>
      <c r="O165" s="61"/>
      <c r="P165" s="61"/>
      <c r="Q165" s="61">
        <f>Q166</f>
        <v>80459.820000000007</v>
      </c>
      <c r="R165" s="61">
        <f t="shared" si="356"/>
        <v>43231.06</v>
      </c>
      <c r="S165" s="61">
        <f t="shared" si="356"/>
        <v>43231.06</v>
      </c>
      <c r="T165" s="61">
        <f t="shared" si="357"/>
        <v>80459.820000000007</v>
      </c>
      <c r="U165" s="61">
        <f t="shared" si="358"/>
        <v>43231.06</v>
      </c>
      <c r="V165" s="61">
        <f t="shared" si="359"/>
        <v>43231.06</v>
      </c>
      <c r="W165" s="61">
        <f>W166</f>
        <v>0</v>
      </c>
      <c r="X165" s="61">
        <f t="shared" si="360"/>
        <v>0</v>
      </c>
      <c r="Y165" s="61">
        <f t="shared" si="360"/>
        <v>0</v>
      </c>
      <c r="Z165" s="61">
        <f t="shared" si="260"/>
        <v>80459.820000000007</v>
      </c>
      <c r="AA165" s="61">
        <f t="shared" si="261"/>
        <v>43231.06</v>
      </c>
      <c r="AB165" s="61">
        <f t="shared" si="262"/>
        <v>43231.06</v>
      </c>
      <c r="AC165" s="61">
        <f>AC166</f>
        <v>0</v>
      </c>
      <c r="AD165" s="61">
        <f t="shared" si="361"/>
        <v>0</v>
      </c>
      <c r="AE165" s="61">
        <f t="shared" si="361"/>
        <v>0</v>
      </c>
      <c r="AF165" s="61">
        <f t="shared" si="322"/>
        <v>80459.820000000007</v>
      </c>
      <c r="AG165" s="61">
        <f t="shared" si="323"/>
        <v>43231.06</v>
      </c>
      <c r="AH165" s="61">
        <f t="shared" si="324"/>
        <v>43231.06</v>
      </c>
      <c r="AI165" s="61">
        <f>AI166</f>
        <v>0</v>
      </c>
      <c r="AJ165" s="61">
        <f t="shared" si="362"/>
        <v>0</v>
      </c>
      <c r="AK165" s="61">
        <f t="shared" si="362"/>
        <v>0</v>
      </c>
      <c r="AL165" s="61">
        <f t="shared" si="266"/>
        <v>80459.820000000007</v>
      </c>
      <c r="AM165" s="61">
        <f t="shared" si="267"/>
        <v>43231.06</v>
      </c>
      <c r="AN165" s="61">
        <f t="shared" si="268"/>
        <v>43231.06</v>
      </c>
    </row>
    <row r="166" spans="1:40">
      <c r="A166" s="184"/>
      <c r="B166" s="85" t="s">
        <v>42</v>
      </c>
      <c r="C166" s="35" t="s">
        <v>13</v>
      </c>
      <c r="D166" s="35" t="s">
        <v>5</v>
      </c>
      <c r="E166" s="35" t="s">
        <v>100</v>
      </c>
      <c r="F166" s="35" t="s">
        <v>406</v>
      </c>
      <c r="G166" s="36" t="s">
        <v>40</v>
      </c>
      <c r="H166" s="61"/>
      <c r="I166" s="61"/>
      <c r="J166" s="61"/>
      <c r="K166" s="61"/>
      <c r="L166" s="61"/>
      <c r="M166" s="61"/>
      <c r="N166" s="61"/>
      <c r="O166" s="61"/>
      <c r="P166" s="61"/>
      <c r="Q166" s="61">
        <f>56321.87+24137.95</f>
        <v>80459.820000000007</v>
      </c>
      <c r="R166" s="61">
        <v>43231.06</v>
      </c>
      <c r="S166" s="61">
        <v>43231.06</v>
      </c>
      <c r="T166" s="61">
        <f t="shared" si="357"/>
        <v>80459.820000000007</v>
      </c>
      <c r="U166" s="61">
        <f t="shared" si="358"/>
        <v>43231.06</v>
      </c>
      <c r="V166" s="61">
        <f t="shared" si="359"/>
        <v>43231.06</v>
      </c>
      <c r="W166" s="61"/>
      <c r="X166" s="61"/>
      <c r="Y166" s="61"/>
      <c r="Z166" s="61">
        <f t="shared" si="260"/>
        <v>80459.820000000007</v>
      </c>
      <c r="AA166" s="61">
        <f t="shared" si="261"/>
        <v>43231.06</v>
      </c>
      <c r="AB166" s="61">
        <f t="shared" si="262"/>
        <v>43231.06</v>
      </c>
      <c r="AC166" s="61"/>
      <c r="AD166" s="61"/>
      <c r="AE166" s="61"/>
      <c r="AF166" s="61">
        <f t="shared" si="322"/>
        <v>80459.820000000007</v>
      </c>
      <c r="AG166" s="61">
        <f t="shared" si="323"/>
        <v>43231.06</v>
      </c>
      <c r="AH166" s="61">
        <f t="shared" si="324"/>
        <v>43231.06</v>
      </c>
      <c r="AI166" s="61"/>
      <c r="AJ166" s="61"/>
      <c r="AK166" s="61"/>
      <c r="AL166" s="61">
        <f t="shared" si="266"/>
        <v>80459.820000000007</v>
      </c>
      <c r="AM166" s="61">
        <f t="shared" si="267"/>
        <v>43231.06</v>
      </c>
      <c r="AN166" s="61">
        <f t="shared" si="268"/>
        <v>43231.06</v>
      </c>
    </row>
    <row r="167" spans="1:40" ht="25.5">
      <c r="A167" s="184" t="s">
        <v>98</v>
      </c>
      <c r="B167" s="81" t="s">
        <v>95</v>
      </c>
      <c r="C167" s="6" t="s">
        <v>13</v>
      </c>
      <c r="D167" s="6" t="s">
        <v>6</v>
      </c>
      <c r="E167" s="6" t="s">
        <v>100</v>
      </c>
      <c r="F167" s="6" t="s">
        <v>101</v>
      </c>
      <c r="G167" s="17"/>
      <c r="H167" s="58">
        <f>H168+H171+H174+H177+H183+H180+H186</f>
        <v>5330989.72</v>
      </c>
      <c r="I167" s="58">
        <f t="shared" ref="I167:J167" si="363">I168+I171+I174+I177+I183+I180+I186</f>
        <v>5440235.4100000001</v>
      </c>
      <c r="J167" s="58">
        <f t="shared" si="363"/>
        <v>5235211.6500000004</v>
      </c>
      <c r="K167" s="58">
        <f t="shared" ref="K167:M167" si="364">K168+K171+K174+K177+K183+K180+K186</f>
        <v>0</v>
      </c>
      <c r="L167" s="58">
        <f t="shared" si="364"/>
        <v>0</v>
      </c>
      <c r="M167" s="58">
        <f t="shared" si="364"/>
        <v>0</v>
      </c>
      <c r="N167" s="58">
        <f t="shared" si="254"/>
        <v>5330989.72</v>
      </c>
      <c r="O167" s="58">
        <f t="shared" si="255"/>
        <v>5440235.4100000001</v>
      </c>
      <c r="P167" s="58">
        <f t="shared" si="256"/>
        <v>5235211.6500000004</v>
      </c>
      <c r="Q167" s="58">
        <f t="shared" ref="Q167:S167" si="365">Q168+Q171+Q174+Q177+Q183+Q180+Q186</f>
        <v>0</v>
      </c>
      <c r="R167" s="58">
        <f t="shared" si="365"/>
        <v>0</v>
      </c>
      <c r="S167" s="58">
        <f t="shared" si="365"/>
        <v>0</v>
      </c>
      <c r="T167" s="58">
        <f t="shared" si="257"/>
        <v>5330989.72</v>
      </c>
      <c r="U167" s="58">
        <f t="shared" si="258"/>
        <v>5440235.4100000001</v>
      </c>
      <c r="V167" s="58">
        <f t="shared" si="259"/>
        <v>5235211.6500000004</v>
      </c>
      <c r="W167" s="58">
        <f t="shared" ref="W167:Y167" si="366">W168+W171+W174+W177+W183+W180+W186</f>
        <v>0</v>
      </c>
      <c r="X167" s="58">
        <f t="shared" si="366"/>
        <v>0</v>
      </c>
      <c r="Y167" s="58">
        <f t="shared" si="366"/>
        <v>0</v>
      </c>
      <c r="Z167" s="58">
        <f t="shared" si="260"/>
        <v>5330989.72</v>
      </c>
      <c r="AA167" s="58">
        <f t="shared" si="261"/>
        <v>5440235.4100000001</v>
      </c>
      <c r="AB167" s="58">
        <f t="shared" si="262"/>
        <v>5235211.6500000004</v>
      </c>
      <c r="AC167" s="58">
        <f t="shared" ref="AC167:AE167" si="367">AC168+AC171+AC174+AC177+AC183+AC180+AC186</f>
        <v>175468.34000000003</v>
      </c>
      <c r="AD167" s="58">
        <f t="shared" si="367"/>
        <v>0</v>
      </c>
      <c r="AE167" s="58">
        <f t="shared" si="367"/>
        <v>0</v>
      </c>
      <c r="AF167" s="58">
        <f t="shared" si="322"/>
        <v>5506458.0599999996</v>
      </c>
      <c r="AG167" s="58">
        <f t="shared" si="323"/>
        <v>5440235.4100000001</v>
      </c>
      <c r="AH167" s="58">
        <f t="shared" si="324"/>
        <v>5235211.6500000004</v>
      </c>
      <c r="AI167" s="58">
        <f t="shared" ref="AI167:AK167" si="368">AI168+AI171+AI174+AI177+AI183+AI180+AI186</f>
        <v>38586.68</v>
      </c>
      <c r="AJ167" s="58">
        <f t="shared" si="368"/>
        <v>0</v>
      </c>
      <c r="AK167" s="58">
        <f t="shared" si="368"/>
        <v>0</v>
      </c>
      <c r="AL167" s="58">
        <f t="shared" si="266"/>
        <v>5545044.7399999993</v>
      </c>
      <c r="AM167" s="58">
        <f t="shared" si="267"/>
        <v>5440235.4100000001</v>
      </c>
      <c r="AN167" s="58">
        <f t="shared" si="268"/>
        <v>5235211.6500000004</v>
      </c>
    </row>
    <row r="168" spans="1:40">
      <c r="A168" s="281"/>
      <c r="B168" s="102" t="s">
        <v>147</v>
      </c>
      <c r="C168" s="54" t="s">
        <v>13</v>
      </c>
      <c r="D168" s="54" t="s">
        <v>6</v>
      </c>
      <c r="E168" s="54" t="s">
        <v>100</v>
      </c>
      <c r="F168" s="54" t="s">
        <v>146</v>
      </c>
      <c r="G168" s="55"/>
      <c r="H168" s="64">
        <f>H169</f>
        <v>150000</v>
      </c>
      <c r="I168" s="64">
        <f t="shared" ref="I168:M169" si="369">I169</f>
        <v>150000</v>
      </c>
      <c r="J168" s="64">
        <f t="shared" si="369"/>
        <v>150000</v>
      </c>
      <c r="K168" s="64">
        <f t="shared" si="369"/>
        <v>0</v>
      </c>
      <c r="L168" s="64">
        <f t="shared" si="369"/>
        <v>0</v>
      </c>
      <c r="M168" s="64">
        <f t="shared" si="369"/>
        <v>0</v>
      </c>
      <c r="N168" s="64">
        <f t="shared" si="254"/>
        <v>150000</v>
      </c>
      <c r="O168" s="64">
        <f t="shared" si="255"/>
        <v>150000</v>
      </c>
      <c r="P168" s="64">
        <f t="shared" si="256"/>
        <v>150000</v>
      </c>
      <c r="Q168" s="64">
        <f t="shared" ref="Q168:S169" si="370">Q169</f>
        <v>0</v>
      </c>
      <c r="R168" s="64">
        <f t="shared" si="370"/>
        <v>0</v>
      </c>
      <c r="S168" s="64">
        <f t="shared" si="370"/>
        <v>0</v>
      </c>
      <c r="T168" s="64">
        <f t="shared" si="257"/>
        <v>150000</v>
      </c>
      <c r="U168" s="64">
        <f t="shared" si="258"/>
        <v>150000</v>
      </c>
      <c r="V168" s="64">
        <f t="shared" si="259"/>
        <v>150000</v>
      </c>
      <c r="W168" s="64">
        <f t="shared" ref="W168:Y169" si="371">W169</f>
        <v>0</v>
      </c>
      <c r="X168" s="64">
        <f t="shared" si="371"/>
        <v>0</v>
      </c>
      <c r="Y168" s="64">
        <f t="shared" si="371"/>
        <v>0</v>
      </c>
      <c r="Z168" s="64">
        <f t="shared" si="260"/>
        <v>150000</v>
      </c>
      <c r="AA168" s="64">
        <f t="shared" si="261"/>
        <v>150000</v>
      </c>
      <c r="AB168" s="64">
        <f t="shared" si="262"/>
        <v>150000</v>
      </c>
      <c r="AC168" s="64">
        <f t="shared" ref="AC168:AE169" si="372">AC169</f>
        <v>30259.07</v>
      </c>
      <c r="AD168" s="64">
        <f t="shared" si="372"/>
        <v>0</v>
      </c>
      <c r="AE168" s="64">
        <f t="shared" si="372"/>
        <v>0</v>
      </c>
      <c r="AF168" s="64">
        <f t="shared" si="322"/>
        <v>180259.07</v>
      </c>
      <c r="AG168" s="64">
        <f t="shared" si="323"/>
        <v>150000</v>
      </c>
      <c r="AH168" s="64">
        <f t="shared" si="324"/>
        <v>150000</v>
      </c>
      <c r="AI168" s="64">
        <f t="shared" ref="AI168:AK169" si="373">AI169</f>
        <v>2042.98</v>
      </c>
      <c r="AJ168" s="64">
        <f t="shared" si="373"/>
        <v>0</v>
      </c>
      <c r="AK168" s="64">
        <f t="shared" si="373"/>
        <v>0</v>
      </c>
      <c r="AL168" s="64">
        <f t="shared" si="266"/>
        <v>182302.05000000002</v>
      </c>
      <c r="AM168" s="64">
        <f t="shared" si="267"/>
        <v>150000</v>
      </c>
      <c r="AN168" s="64">
        <f t="shared" si="268"/>
        <v>150000</v>
      </c>
    </row>
    <row r="169" spans="1:40" ht="25.5">
      <c r="A169" s="282"/>
      <c r="B169" s="74" t="s">
        <v>41</v>
      </c>
      <c r="C169" s="54" t="s">
        <v>13</v>
      </c>
      <c r="D169" s="54" t="s">
        <v>6</v>
      </c>
      <c r="E169" s="54" t="s">
        <v>100</v>
      </c>
      <c r="F169" s="54" t="s">
        <v>146</v>
      </c>
      <c r="G169" s="55" t="s">
        <v>39</v>
      </c>
      <c r="H169" s="64">
        <f>H170</f>
        <v>150000</v>
      </c>
      <c r="I169" s="64">
        <f t="shared" si="369"/>
        <v>150000</v>
      </c>
      <c r="J169" s="64">
        <f t="shared" si="369"/>
        <v>150000</v>
      </c>
      <c r="K169" s="64">
        <f t="shared" si="369"/>
        <v>0</v>
      </c>
      <c r="L169" s="64">
        <f t="shared" si="369"/>
        <v>0</v>
      </c>
      <c r="M169" s="64">
        <f t="shared" si="369"/>
        <v>0</v>
      </c>
      <c r="N169" s="64">
        <f t="shared" si="254"/>
        <v>150000</v>
      </c>
      <c r="O169" s="64">
        <f t="shared" si="255"/>
        <v>150000</v>
      </c>
      <c r="P169" s="64">
        <f t="shared" si="256"/>
        <v>150000</v>
      </c>
      <c r="Q169" s="64">
        <f t="shared" si="370"/>
        <v>0</v>
      </c>
      <c r="R169" s="64">
        <f t="shared" si="370"/>
        <v>0</v>
      </c>
      <c r="S169" s="64">
        <f t="shared" si="370"/>
        <v>0</v>
      </c>
      <c r="T169" s="64">
        <f t="shared" si="257"/>
        <v>150000</v>
      </c>
      <c r="U169" s="64">
        <f t="shared" si="258"/>
        <v>150000</v>
      </c>
      <c r="V169" s="64">
        <f t="shared" si="259"/>
        <v>150000</v>
      </c>
      <c r="W169" s="64">
        <f t="shared" si="371"/>
        <v>0</v>
      </c>
      <c r="X169" s="64">
        <f t="shared" si="371"/>
        <v>0</v>
      </c>
      <c r="Y169" s="64">
        <f t="shared" si="371"/>
        <v>0</v>
      </c>
      <c r="Z169" s="64">
        <f t="shared" si="260"/>
        <v>150000</v>
      </c>
      <c r="AA169" s="64">
        <f t="shared" si="261"/>
        <v>150000</v>
      </c>
      <c r="AB169" s="64">
        <f t="shared" si="262"/>
        <v>150000</v>
      </c>
      <c r="AC169" s="64">
        <f t="shared" si="372"/>
        <v>30259.07</v>
      </c>
      <c r="AD169" s="64">
        <f t="shared" si="372"/>
        <v>0</v>
      </c>
      <c r="AE169" s="64">
        <f t="shared" si="372"/>
        <v>0</v>
      </c>
      <c r="AF169" s="64">
        <f t="shared" si="322"/>
        <v>180259.07</v>
      </c>
      <c r="AG169" s="64">
        <f t="shared" si="323"/>
        <v>150000</v>
      </c>
      <c r="AH169" s="64">
        <f t="shared" si="324"/>
        <v>150000</v>
      </c>
      <c r="AI169" s="64">
        <f t="shared" si="373"/>
        <v>2042.98</v>
      </c>
      <c r="AJ169" s="64">
        <f t="shared" si="373"/>
        <v>0</v>
      </c>
      <c r="AK169" s="64">
        <f t="shared" si="373"/>
        <v>0</v>
      </c>
      <c r="AL169" s="64">
        <f t="shared" si="266"/>
        <v>182302.05000000002</v>
      </c>
      <c r="AM169" s="64">
        <f t="shared" si="267"/>
        <v>150000</v>
      </c>
      <c r="AN169" s="64">
        <f t="shared" si="268"/>
        <v>150000</v>
      </c>
    </row>
    <row r="170" spans="1:40">
      <c r="A170" s="282"/>
      <c r="B170" s="85" t="s">
        <v>42</v>
      </c>
      <c r="C170" s="54" t="s">
        <v>13</v>
      </c>
      <c r="D170" s="54" t="s">
        <v>6</v>
      </c>
      <c r="E170" s="54" t="s">
        <v>100</v>
      </c>
      <c r="F170" s="54" t="s">
        <v>146</v>
      </c>
      <c r="G170" s="55" t="s">
        <v>40</v>
      </c>
      <c r="H170" s="61">
        <v>150000</v>
      </c>
      <c r="I170" s="61">
        <v>150000</v>
      </c>
      <c r="J170" s="61">
        <v>150000</v>
      </c>
      <c r="K170" s="61"/>
      <c r="L170" s="61"/>
      <c r="M170" s="61"/>
      <c r="N170" s="61">
        <f t="shared" si="254"/>
        <v>150000</v>
      </c>
      <c r="O170" s="61">
        <f t="shared" si="255"/>
        <v>150000</v>
      </c>
      <c r="P170" s="61">
        <f t="shared" si="256"/>
        <v>150000</v>
      </c>
      <c r="Q170" s="61"/>
      <c r="R170" s="61"/>
      <c r="S170" s="61"/>
      <c r="T170" s="61">
        <f t="shared" si="257"/>
        <v>150000</v>
      </c>
      <c r="U170" s="61">
        <f t="shared" si="258"/>
        <v>150000</v>
      </c>
      <c r="V170" s="61">
        <f t="shared" si="259"/>
        <v>150000</v>
      </c>
      <c r="W170" s="61"/>
      <c r="X170" s="61"/>
      <c r="Y170" s="61"/>
      <c r="Z170" s="61">
        <f t="shared" si="260"/>
        <v>150000</v>
      </c>
      <c r="AA170" s="61">
        <f t="shared" si="261"/>
        <v>150000</v>
      </c>
      <c r="AB170" s="61">
        <f t="shared" si="262"/>
        <v>150000</v>
      </c>
      <c r="AC170" s="61">
        <f>20500.78+9758.29</f>
        <v>30259.07</v>
      </c>
      <c r="AD170" s="61"/>
      <c r="AE170" s="61"/>
      <c r="AF170" s="61">
        <f t="shared" si="322"/>
        <v>180259.07</v>
      </c>
      <c r="AG170" s="61">
        <f t="shared" si="323"/>
        <v>150000</v>
      </c>
      <c r="AH170" s="61">
        <f t="shared" si="324"/>
        <v>150000</v>
      </c>
      <c r="AI170" s="61">
        <v>2042.98</v>
      </c>
      <c r="AJ170" s="61"/>
      <c r="AK170" s="61"/>
      <c r="AL170" s="61">
        <f t="shared" si="266"/>
        <v>182302.05000000002</v>
      </c>
      <c r="AM170" s="61">
        <f t="shared" si="267"/>
        <v>150000</v>
      </c>
      <c r="AN170" s="61">
        <f t="shared" si="268"/>
        <v>150000</v>
      </c>
    </row>
    <row r="171" spans="1:40" ht="25.5">
      <c r="A171" s="282"/>
      <c r="B171" s="82" t="s">
        <v>96</v>
      </c>
      <c r="C171" s="5" t="s">
        <v>13</v>
      </c>
      <c r="D171" s="54" t="s">
        <v>6</v>
      </c>
      <c r="E171" s="5" t="s">
        <v>100</v>
      </c>
      <c r="F171" s="5" t="s">
        <v>107</v>
      </c>
      <c r="G171" s="17"/>
      <c r="H171" s="57">
        <f>H172</f>
        <v>3129941</v>
      </c>
      <c r="I171" s="57">
        <f t="shared" ref="I171:M172" si="374">I172</f>
        <v>3165540.9</v>
      </c>
      <c r="J171" s="57">
        <f t="shared" si="374"/>
        <v>3194352.57</v>
      </c>
      <c r="K171" s="57">
        <f t="shared" si="374"/>
        <v>0</v>
      </c>
      <c r="L171" s="57">
        <f t="shared" si="374"/>
        <v>0</v>
      </c>
      <c r="M171" s="57">
        <f t="shared" si="374"/>
        <v>0</v>
      </c>
      <c r="N171" s="57">
        <f t="shared" si="254"/>
        <v>3129941</v>
      </c>
      <c r="O171" s="57">
        <f t="shared" si="255"/>
        <v>3165540.9</v>
      </c>
      <c r="P171" s="57">
        <f t="shared" si="256"/>
        <v>3194352.57</v>
      </c>
      <c r="Q171" s="57">
        <f t="shared" ref="Q171:S172" si="375">Q172</f>
        <v>0</v>
      </c>
      <c r="R171" s="57">
        <f t="shared" si="375"/>
        <v>0</v>
      </c>
      <c r="S171" s="57">
        <f t="shared" si="375"/>
        <v>0</v>
      </c>
      <c r="T171" s="57">
        <f t="shared" si="257"/>
        <v>3129941</v>
      </c>
      <c r="U171" s="57">
        <f t="shared" si="258"/>
        <v>3165540.9</v>
      </c>
      <c r="V171" s="57">
        <f t="shared" si="259"/>
        <v>3194352.57</v>
      </c>
      <c r="W171" s="57">
        <f t="shared" ref="W171:Y172" si="376">W172</f>
        <v>0</v>
      </c>
      <c r="X171" s="57">
        <f t="shared" si="376"/>
        <v>0</v>
      </c>
      <c r="Y171" s="57">
        <f t="shared" si="376"/>
        <v>0</v>
      </c>
      <c r="Z171" s="57">
        <f t="shared" si="260"/>
        <v>3129941</v>
      </c>
      <c r="AA171" s="57">
        <f t="shared" si="261"/>
        <v>3165540.9</v>
      </c>
      <c r="AB171" s="57">
        <f t="shared" si="262"/>
        <v>3194352.57</v>
      </c>
      <c r="AC171" s="57">
        <f t="shared" ref="AC171:AE172" si="377">AC172</f>
        <v>150000</v>
      </c>
      <c r="AD171" s="57">
        <f t="shared" si="377"/>
        <v>0</v>
      </c>
      <c r="AE171" s="57">
        <f t="shared" si="377"/>
        <v>0</v>
      </c>
      <c r="AF171" s="57">
        <f t="shared" si="322"/>
        <v>3279941</v>
      </c>
      <c r="AG171" s="57">
        <f t="shared" si="323"/>
        <v>3165540.9</v>
      </c>
      <c r="AH171" s="57">
        <f t="shared" si="324"/>
        <v>3194352.57</v>
      </c>
      <c r="AI171" s="57">
        <f t="shared" ref="AI171:AK172" si="378">AI172</f>
        <v>19043.7</v>
      </c>
      <c r="AJ171" s="57">
        <f t="shared" si="378"/>
        <v>0</v>
      </c>
      <c r="AK171" s="57">
        <f t="shared" si="378"/>
        <v>0</v>
      </c>
      <c r="AL171" s="57">
        <f t="shared" si="266"/>
        <v>3298984.7</v>
      </c>
      <c r="AM171" s="57">
        <f t="shared" si="267"/>
        <v>3165540.9</v>
      </c>
      <c r="AN171" s="57">
        <f t="shared" si="268"/>
        <v>3194352.57</v>
      </c>
    </row>
    <row r="172" spans="1:40" ht="25.5">
      <c r="A172" s="282"/>
      <c r="B172" s="74" t="s">
        <v>41</v>
      </c>
      <c r="C172" s="5" t="s">
        <v>13</v>
      </c>
      <c r="D172" s="54" t="s">
        <v>6</v>
      </c>
      <c r="E172" s="5" t="s">
        <v>100</v>
      </c>
      <c r="F172" s="5" t="s">
        <v>107</v>
      </c>
      <c r="G172" s="17" t="s">
        <v>39</v>
      </c>
      <c r="H172" s="57">
        <f>H173</f>
        <v>3129941</v>
      </c>
      <c r="I172" s="57">
        <f t="shared" si="374"/>
        <v>3165540.9</v>
      </c>
      <c r="J172" s="57">
        <f t="shared" si="374"/>
        <v>3194352.57</v>
      </c>
      <c r="K172" s="57">
        <f t="shared" si="374"/>
        <v>0</v>
      </c>
      <c r="L172" s="57">
        <f t="shared" si="374"/>
        <v>0</v>
      </c>
      <c r="M172" s="57">
        <f t="shared" si="374"/>
        <v>0</v>
      </c>
      <c r="N172" s="57">
        <f t="shared" si="254"/>
        <v>3129941</v>
      </c>
      <c r="O172" s="57">
        <f t="shared" si="255"/>
        <v>3165540.9</v>
      </c>
      <c r="P172" s="57">
        <f t="shared" si="256"/>
        <v>3194352.57</v>
      </c>
      <c r="Q172" s="57">
        <f t="shared" si="375"/>
        <v>0</v>
      </c>
      <c r="R172" s="57">
        <f t="shared" si="375"/>
        <v>0</v>
      </c>
      <c r="S172" s="57">
        <f t="shared" si="375"/>
        <v>0</v>
      </c>
      <c r="T172" s="57">
        <f t="shared" si="257"/>
        <v>3129941</v>
      </c>
      <c r="U172" s="57">
        <f t="shared" si="258"/>
        <v>3165540.9</v>
      </c>
      <c r="V172" s="57">
        <f t="shared" si="259"/>
        <v>3194352.57</v>
      </c>
      <c r="W172" s="57">
        <f t="shared" si="376"/>
        <v>0</v>
      </c>
      <c r="X172" s="57">
        <f t="shared" si="376"/>
        <v>0</v>
      </c>
      <c r="Y172" s="57">
        <f t="shared" si="376"/>
        <v>0</v>
      </c>
      <c r="Z172" s="57">
        <f t="shared" si="260"/>
        <v>3129941</v>
      </c>
      <c r="AA172" s="57">
        <f t="shared" si="261"/>
        <v>3165540.9</v>
      </c>
      <c r="AB172" s="57">
        <f t="shared" si="262"/>
        <v>3194352.57</v>
      </c>
      <c r="AC172" s="57">
        <f t="shared" si="377"/>
        <v>150000</v>
      </c>
      <c r="AD172" s="57">
        <f t="shared" si="377"/>
        <v>0</v>
      </c>
      <c r="AE172" s="57">
        <f t="shared" si="377"/>
        <v>0</v>
      </c>
      <c r="AF172" s="57">
        <f t="shared" si="322"/>
        <v>3279941</v>
      </c>
      <c r="AG172" s="57">
        <f t="shared" si="323"/>
        <v>3165540.9</v>
      </c>
      <c r="AH172" s="57">
        <f t="shared" si="324"/>
        <v>3194352.57</v>
      </c>
      <c r="AI172" s="57">
        <f t="shared" si="378"/>
        <v>19043.7</v>
      </c>
      <c r="AJ172" s="57">
        <f t="shared" si="378"/>
        <v>0</v>
      </c>
      <c r="AK172" s="57">
        <f t="shared" si="378"/>
        <v>0</v>
      </c>
      <c r="AL172" s="57">
        <f t="shared" si="266"/>
        <v>3298984.7</v>
      </c>
      <c r="AM172" s="57">
        <f t="shared" si="267"/>
        <v>3165540.9</v>
      </c>
      <c r="AN172" s="57">
        <f t="shared" si="268"/>
        <v>3194352.57</v>
      </c>
    </row>
    <row r="173" spans="1:40">
      <c r="A173" s="282"/>
      <c r="B173" s="85" t="s">
        <v>42</v>
      </c>
      <c r="C173" s="5" t="s">
        <v>13</v>
      </c>
      <c r="D173" s="54" t="s">
        <v>6</v>
      </c>
      <c r="E173" s="5" t="s">
        <v>100</v>
      </c>
      <c r="F173" s="5" t="s">
        <v>107</v>
      </c>
      <c r="G173" s="17" t="s">
        <v>40</v>
      </c>
      <c r="H173" s="61">
        <v>3129941</v>
      </c>
      <c r="I173" s="61">
        <v>3165540.9</v>
      </c>
      <c r="J173" s="60">
        <v>3194352.57</v>
      </c>
      <c r="K173" s="60"/>
      <c r="L173" s="60"/>
      <c r="M173" s="60"/>
      <c r="N173" s="60">
        <f t="shared" si="254"/>
        <v>3129941</v>
      </c>
      <c r="O173" s="60">
        <f t="shared" si="255"/>
        <v>3165540.9</v>
      </c>
      <c r="P173" s="60">
        <f t="shared" si="256"/>
        <v>3194352.57</v>
      </c>
      <c r="Q173" s="60"/>
      <c r="R173" s="60"/>
      <c r="S173" s="60"/>
      <c r="T173" s="60">
        <f t="shared" si="257"/>
        <v>3129941</v>
      </c>
      <c r="U173" s="60">
        <f t="shared" si="258"/>
        <v>3165540.9</v>
      </c>
      <c r="V173" s="60">
        <f t="shared" si="259"/>
        <v>3194352.57</v>
      </c>
      <c r="W173" s="60"/>
      <c r="X173" s="60"/>
      <c r="Y173" s="60"/>
      <c r="Z173" s="60">
        <f t="shared" si="260"/>
        <v>3129941</v>
      </c>
      <c r="AA173" s="60">
        <f t="shared" si="261"/>
        <v>3165540.9</v>
      </c>
      <c r="AB173" s="60">
        <f t="shared" si="262"/>
        <v>3194352.57</v>
      </c>
      <c r="AC173" s="61">
        <v>150000</v>
      </c>
      <c r="AD173" s="60"/>
      <c r="AE173" s="60"/>
      <c r="AF173" s="60">
        <f t="shared" si="322"/>
        <v>3279941</v>
      </c>
      <c r="AG173" s="60">
        <f t="shared" si="323"/>
        <v>3165540.9</v>
      </c>
      <c r="AH173" s="60">
        <f t="shared" si="324"/>
        <v>3194352.57</v>
      </c>
      <c r="AI173" s="61">
        <v>19043.7</v>
      </c>
      <c r="AJ173" s="60"/>
      <c r="AK173" s="60"/>
      <c r="AL173" s="60">
        <f t="shared" si="266"/>
        <v>3298984.7</v>
      </c>
      <c r="AM173" s="60">
        <f t="shared" si="267"/>
        <v>3165540.9</v>
      </c>
      <c r="AN173" s="60">
        <f t="shared" si="268"/>
        <v>3194352.57</v>
      </c>
    </row>
    <row r="174" spans="1:40">
      <c r="A174" s="282"/>
      <c r="B174" s="85" t="s">
        <v>43</v>
      </c>
      <c r="C174" s="5" t="s">
        <v>13</v>
      </c>
      <c r="D174" s="54" t="s">
        <v>6</v>
      </c>
      <c r="E174" s="5" t="s">
        <v>100</v>
      </c>
      <c r="F174" s="5" t="s">
        <v>103</v>
      </c>
      <c r="G174" s="17"/>
      <c r="H174" s="57">
        <f>H175</f>
        <v>20000</v>
      </c>
      <c r="I174" s="57">
        <f t="shared" ref="I174:M175" si="379">I175</f>
        <v>20000</v>
      </c>
      <c r="J174" s="57">
        <f t="shared" si="379"/>
        <v>20000</v>
      </c>
      <c r="K174" s="57">
        <f t="shared" si="379"/>
        <v>0</v>
      </c>
      <c r="L174" s="57">
        <f t="shared" si="379"/>
        <v>0</v>
      </c>
      <c r="M174" s="57">
        <f t="shared" si="379"/>
        <v>0</v>
      </c>
      <c r="N174" s="57">
        <f t="shared" si="254"/>
        <v>20000</v>
      </c>
      <c r="O174" s="57">
        <f t="shared" si="255"/>
        <v>20000</v>
      </c>
      <c r="P174" s="57">
        <f t="shared" si="256"/>
        <v>20000</v>
      </c>
      <c r="Q174" s="57">
        <f t="shared" ref="Q174:S175" si="380">Q175</f>
        <v>0</v>
      </c>
      <c r="R174" s="57">
        <f t="shared" si="380"/>
        <v>0</v>
      </c>
      <c r="S174" s="57">
        <f t="shared" si="380"/>
        <v>0</v>
      </c>
      <c r="T174" s="57">
        <f t="shared" si="257"/>
        <v>20000</v>
      </c>
      <c r="U174" s="57">
        <f t="shared" si="258"/>
        <v>20000</v>
      </c>
      <c r="V174" s="57">
        <f t="shared" si="259"/>
        <v>20000</v>
      </c>
      <c r="W174" s="57">
        <f t="shared" ref="W174:Y175" si="381">W175</f>
        <v>0</v>
      </c>
      <c r="X174" s="57">
        <f t="shared" si="381"/>
        <v>0</v>
      </c>
      <c r="Y174" s="57">
        <f t="shared" si="381"/>
        <v>0</v>
      </c>
      <c r="Z174" s="57">
        <f t="shared" si="260"/>
        <v>20000</v>
      </c>
      <c r="AA174" s="57">
        <f t="shared" si="261"/>
        <v>20000</v>
      </c>
      <c r="AB174" s="57">
        <f t="shared" si="262"/>
        <v>20000</v>
      </c>
      <c r="AC174" s="57">
        <f t="shared" ref="AC174:AE175" si="382">AC175</f>
        <v>0</v>
      </c>
      <c r="AD174" s="57">
        <f t="shared" si="382"/>
        <v>0</v>
      </c>
      <c r="AE174" s="57">
        <f t="shared" si="382"/>
        <v>0</v>
      </c>
      <c r="AF174" s="57">
        <f t="shared" si="322"/>
        <v>20000</v>
      </c>
      <c r="AG174" s="57">
        <f t="shared" si="323"/>
        <v>20000</v>
      </c>
      <c r="AH174" s="57">
        <f t="shared" si="324"/>
        <v>20000</v>
      </c>
      <c r="AI174" s="57">
        <f t="shared" ref="AI174:AK175" si="383">AI175</f>
        <v>-2500</v>
      </c>
      <c r="AJ174" s="57">
        <f t="shared" si="383"/>
        <v>0</v>
      </c>
      <c r="AK174" s="57">
        <f t="shared" si="383"/>
        <v>0</v>
      </c>
      <c r="AL174" s="57">
        <f t="shared" si="266"/>
        <v>17500</v>
      </c>
      <c r="AM174" s="57">
        <f t="shared" si="267"/>
        <v>20000</v>
      </c>
      <c r="AN174" s="57">
        <f t="shared" si="268"/>
        <v>20000</v>
      </c>
    </row>
    <row r="175" spans="1:40">
      <c r="A175" s="282"/>
      <c r="B175" s="85" t="s">
        <v>35</v>
      </c>
      <c r="C175" s="5" t="s">
        <v>13</v>
      </c>
      <c r="D175" s="54" t="s">
        <v>6</v>
      </c>
      <c r="E175" s="5" t="s">
        <v>100</v>
      </c>
      <c r="F175" s="5" t="s">
        <v>103</v>
      </c>
      <c r="G175" s="55" t="s">
        <v>36</v>
      </c>
      <c r="H175" s="57">
        <f>H176</f>
        <v>20000</v>
      </c>
      <c r="I175" s="57">
        <f t="shared" si="379"/>
        <v>20000</v>
      </c>
      <c r="J175" s="57">
        <f t="shared" si="379"/>
        <v>20000</v>
      </c>
      <c r="K175" s="57">
        <f t="shared" si="379"/>
        <v>0</v>
      </c>
      <c r="L175" s="57">
        <f t="shared" si="379"/>
        <v>0</v>
      </c>
      <c r="M175" s="57">
        <f t="shared" si="379"/>
        <v>0</v>
      </c>
      <c r="N175" s="57">
        <f t="shared" si="254"/>
        <v>20000</v>
      </c>
      <c r="O175" s="57">
        <f t="shared" si="255"/>
        <v>20000</v>
      </c>
      <c r="P175" s="57">
        <f t="shared" si="256"/>
        <v>20000</v>
      </c>
      <c r="Q175" s="57">
        <f t="shared" si="380"/>
        <v>0</v>
      </c>
      <c r="R175" s="57">
        <f t="shared" si="380"/>
        <v>0</v>
      </c>
      <c r="S175" s="57">
        <f t="shared" si="380"/>
        <v>0</v>
      </c>
      <c r="T175" s="57">
        <f t="shared" si="257"/>
        <v>20000</v>
      </c>
      <c r="U175" s="57">
        <f t="shared" si="258"/>
        <v>20000</v>
      </c>
      <c r="V175" s="57">
        <f t="shared" si="259"/>
        <v>20000</v>
      </c>
      <c r="W175" s="57">
        <f t="shared" si="381"/>
        <v>0</v>
      </c>
      <c r="X175" s="57">
        <f t="shared" si="381"/>
        <v>0</v>
      </c>
      <c r="Y175" s="57">
        <f t="shared" si="381"/>
        <v>0</v>
      </c>
      <c r="Z175" s="57">
        <f t="shared" si="260"/>
        <v>20000</v>
      </c>
      <c r="AA175" s="57">
        <f t="shared" si="261"/>
        <v>20000</v>
      </c>
      <c r="AB175" s="57">
        <f t="shared" si="262"/>
        <v>20000</v>
      </c>
      <c r="AC175" s="57">
        <f t="shared" si="382"/>
        <v>0</v>
      </c>
      <c r="AD175" s="57">
        <f t="shared" si="382"/>
        <v>0</v>
      </c>
      <c r="AE175" s="57">
        <f t="shared" si="382"/>
        <v>0</v>
      </c>
      <c r="AF175" s="57">
        <f t="shared" si="322"/>
        <v>20000</v>
      </c>
      <c r="AG175" s="57">
        <f t="shared" si="323"/>
        <v>20000</v>
      </c>
      <c r="AH175" s="57">
        <f t="shared" si="324"/>
        <v>20000</v>
      </c>
      <c r="AI175" s="57">
        <f t="shared" si="383"/>
        <v>-2500</v>
      </c>
      <c r="AJ175" s="57">
        <f t="shared" si="383"/>
        <v>0</v>
      </c>
      <c r="AK175" s="57">
        <f t="shared" si="383"/>
        <v>0</v>
      </c>
      <c r="AL175" s="57">
        <f t="shared" si="266"/>
        <v>17500</v>
      </c>
      <c r="AM175" s="57">
        <f t="shared" si="267"/>
        <v>20000</v>
      </c>
      <c r="AN175" s="57">
        <f t="shared" si="268"/>
        <v>20000</v>
      </c>
    </row>
    <row r="176" spans="1:40" ht="14.25" customHeight="1">
      <c r="A176" s="282"/>
      <c r="B176" s="85" t="s">
        <v>38</v>
      </c>
      <c r="C176" s="5" t="s">
        <v>13</v>
      </c>
      <c r="D176" s="54" t="s">
        <v>6</v>
      </c>
      <c r="E176" s="5" t="s">
        <v>100</v>
      </c>
      <c r="F176" s="5" t="s">
        <v>103</v>
      </c>
      <c r="G176" s="55" t="s">
        <v>37</v>
      </c>
      <c r="H176" s="61">
        <v>20000</v>
      </c>
      <c r="I176" s="61">
        <v>20000</v>
      </c>
      <c r="J176" s="61">
        <v>20000</v>
      </c>
      <c r="K176" s="61"/>
      <c r="L176" s="61"/>
      <c r="M176" s="61"/>
      <c r="N176" s="61">
        <f t="shared" si="254"/>
        <v>20000</v>
      </c>
      <c r="O176" s="61">
        <f t="shared" si="255"/>
        <v>20000</v>
      </c>
      <c r="P176" s="61">
        <f t="shared" si="256"/>
        <v>20000</v>
      </c>
      <c r="Q176" s="61"/>
      <c r="R176" s="61"/>
      <c r="S176" s="61"/>
      <c r="T176" s="61">
        <f t="shared" si="257"/>
        <v>20000</v>
      </c>
      <c r="U176" s="61">
        <f t="shared" si="258"/>
        <v>20000</v>
      </c>
      <c r="V176" s="61">
        <f t="shared" si="259"/>
        <v>20000</v>
      </c>
      <c r="W176" s="61"/>
      <c r="X176" s="61"/>
      <c r="Y176" s="61"/>
      <c r="Z176" s="61">
        <f t="shared" si="260"/>
        <v>20000</v>
      </c>
      <c r="AA176" s="61">
        <f t="shared" si="261"/>
        <v>20000</v>
      </c>
      <c r="AB176" s="61">
        <f t="shared" si="262"/>
        <v>20000</v>
      </c>
      <c r="AC176" s="61"/>
      <c r="AD176" s="61"/>
      <c r="AE176" s="61"/>
      <c r="AF176" s="61">
        <f t="shared" si="322"/>
        <v>20000</v>
      </c>
      <c r="AG176" s="61">
        <f t="shared" si="323"/>
        <v>20000</v>
      </c>
      <c r="AH176" s="61">
        <f t="shared" si="324"/>
        <v>20000</v>
      </c>
      <c r="AI176" s="61">
        <v>-2500</v>
      </c>
      <c r="AJ176" s="61"/>
      <c r="AK176" s="61"/>
      <c r="AL176" s="61">
        <f t="shared" si="266"/>
        <v>17500</v>
      </c>
      <c r="AM176" s="61">
        <f t="shared" si="267"/>
        <v>20000</v>
      </c>
      <c r="AN176" s="61">
        <f t="shared" si="268"/>
        <v>20000</v>
      </c>
    </row>
    <row r="177" spans="1:40">
      <c r="A177" s="282"/>
      <c r="B177" s="82" t="s">
        <v>22</v>
      </c>
      <c r="C177" s="54" t="s">
        <v>13</v>
      </c>
      <c r="D177" s="54" t="s">
        <v>6</v>
      </c>
      <c r="E177" s="54" t="s">
        <v>100</v>
      </c>
      <c r="F177" s="54" t="s">
        <v>108</v>
      </c>
      <c r="G177" s="17"/>
      <c r="H177" s="57">
        <f>H178</f>
        <v>100000</v>
      </c>
      <c r="I177" s="57">
        <f t="shared" ref="I177:M178" si="384">I178</f>
        <v>100000</v>
      </c>
      <c r="J177" s="57">
        <f t="shared" si="384"/>
        <v>100000</v>
      </c>
      <c r="K177" s="57">
        <f t="shared" si="384"/>
        <v>0</v>
      </c>
      <c r="L177" s="57">
        <f t="shared" si="384"/>
        <v>0</v>
      </c>
      <c r="M177" s="57">
        <f t="shared" si="384"/>
        <v>0</v>
      </c>
      <c r="N177" s="57">
        <f t="shared" si="254"/>
        <v>100000</v>
      </c>
      <c r="O177" s="57">
        <f t="shared" si="255"/>
        <v>100000</v>
      </c>
      <c r="P177" s="57">
        <f t="shared" si="256"/>
        <v>100000</v>
      </c>
      <c r="Q177" s="57">
        <f t="shared" ref="Q177:S178" si="385">Q178</f>
        <v>0</v>
      </c>
      <c r="R177" s="57">
        <f t="shared" si="385"/>
        <v>0</v>
      </c>
      <c r="S177" s="57">
        <f t="shared" si="385"/>
        <v>0</v>
      </c>
      <c r="T177" s="57">
        <f t="shared" si="257"/>
        <v>100000</v>
      </c>
      <c r="U177" s="57">
        <f t="shared" si="258"/>
        <v>100000</v>
      </c>
      <c r="V177" s="57">
        <f t="shared" si="259"/>
        <v>100000</v>
      </c>
      <c r="W177" s="57">
        <f t="shared" ref="W177:Y178" si="386">W178</f>
        <v>0</v>
      </c>
      <c r="X177" s="57">
        <f t="shared" si="386"/>
        <v>0</v>
      </c>
      <c r="Y177" s="57">
        <f t="shared" si="386"/>
        <v>0</v>
      </c>
      <c r="Z177" s="57">
        <f t="shared" si="260"/>
        <v>100000</v>
      </c>
      <c r="AA177" s="57">
        <f t="shared" si="261"/>
        <v>100000</v>
      </c>
      <c r="AB177" s="57">
        <f t="shared" si="262"/>
        <v>100000</v>
      </c>
      <c r="AC177" s="57">
        <f t="shared" ref="AC177:AE178" si="387">AC178</f>
        <v>0</v>
      </c>
      <c r="AD177" s="57">
        <f t="shared" si="387"/>
        <v>0</v>
      </c>
      <c r="AE177" s="57">
        <f t="shared" si="387"/>
        <v>0</v>
      </c>
      <c r="AF177" s="57">
        <f t="shared" si="322"/>
        <v>100000</v>
      </c>
      <c r="AG177" s="57">
        <f t="shared" si="323"/>
        <v>100000</v>
      </c>
      <c r="AH177" s="57">
        <f t="shared" si="324"/>
        <v>100000</v>
      </c>
      <c r="AI177" s="57">
        <f t="shared" ref="AI177:AK178" si="388">AI178</f>
        <v>0</v>
      </c>
      <c r="AJ177" s="57">
        <f t="shared" si="388"/>
        <v>0</v>
      </c>
      <c r="AK177" s="57">
        <f t="shared" si="388"/>
        <v>0</v>
      </c>
      <c r="AL177" s="57">
        <f t="shared" si="266"/>
        <v>100000</v>
      </c>
      <c r="AM177" s="57">
        <f t="shared" si="267"/>
        <v>100000</v>
      </c>
      <c r="AN177" s="57">
        <f t="shared" si="268"/>
        <v>100000</v>
      </c>
    </row>
    <row r="178" spans="1:40" ht="25.5">
      <c r="A178" s="282"/>
      <c r="B178" s="74" t="s">
        <v>41</v>
      </c>
      <c r="C178" s="54" t="s">
        <v>13</v>
      </c>
      <c r="D178" s="54" t="s">
        <v>6</v>
      </c>
      <c r="E178" s="54" t="s">
        <v>100</v>
      </c>
      <c r="F178" s="54" t="s">
        <v>108</v>
      </c>
      <c r="G178" s="55" t="s">
        <v>39</v>
      </c>
      <c r="H178" s="57">
        <f>H179</f>
        <v>100000</v>
      </c>
      <c r="I178" s="57">
        <f t="shared" si="384"/>
        <v>100000</v>
      </c>
      <c r="J178" s="57">
        <f t="shared" si="384"/>
        <v>100000</v>
      </c>
      <c r="K178" s="57">
        <f t="shared" si="384"/>
        <v>0</v>
      </c>
      <c r="L178" s="57">
        <f t="shared" si="384"/>
        <v>0</v>
      </c>
      <c r="M178" s="57">
        <f t="shared" si="384"/>
        <v>0</v>
      </c>
      <c r="N178" s="57">
        <f t="shared" si="254"/>
        <v>100000</v>
      </c>
      <c r="O178" s="57">
        <f t="shared" si="255"/>
        <v>100000</v>
      </c>
      <c r="P178" s="57">
        <f t="shared" si="256"/>
        <v>100000</v>
      </c>
      <c r="Q178" s="57">
        <f t="shared" si="385"/>
        <v>0</v>
      </c>
      <c r="R178" s="57">
        <f t="shared" si="385"/>
        <v>0</v>
      </c>
      <c r="S178" s="57">
        <f t="shared" si="385"/>
        <v>0</v>
      </c>
      <c r="T178" s="57">
        <f t="shared" si="257"/>
        <v>100000</v>
      </c>
      <c r="U178" s="57">
        <f t="shared" si="258"/>
        <v>100000</v>
      </c>
      <c r="V178" s="57">
        <f t="shared" si="259"/>
        <v>100000</v>
      </c>
      <c r="W178" s="57">
        <f t="shared" si="386"/>
        <v>0</v>
      </c>
      <c r="X178" s="57">
        <f t="shared" si="386"/>
        <v>0</v>
      </c>
      <c r="Y178" s="57">
        <f t="shared" si="386"/>
        <v>0</v>
      </c>
      <c r="Z178" s="57">
        <f t="shared" si="260"/>
        <v>100000</v>
      </c>
      <c r="AA178" s="57">
        <f t="shared" si="261"/>
        <v>100000</v>
      </c>
      <c r="AB178" s="57">
        <f t="shared" si="262"/>
        <v>100000</v>
      </c>
      <c r="AC178" s="57">
        <f t="shared" si="387"/>
        <v>0</v>
      </c>
      <c r="AD178" s="57">
        <f t="shared" si="387"/>
        <v>0</v>
      </c>
      <c r="AE178" s="57">
        <f t="shared" si="387"/>
        <v>0</v>
      </c>
      <c r="AF178" s="57">
        <f t="shared" si="322"/>
        <v>100000</v>
      </c>
      <c r="AG178" s="57">
        <f t="shared" si="323"/>
        <v>100000</v>
      </c>
      <c r="AH178" s="57">
        <f t="shared" si="324"/>
        <v>100000</v>
      </c>
      <c r="AI178" s="57">
        <f t="shared" si="388"/>
        <v>0</v>
      </c>
      <c r="AJ178" s="57">
        <f t="shared" si="388"/>
        <v>0</v>
      </c>
      <c r="AK178" s="57">
        <f t="shared" si="388"/>
        <v>0</v>
      </c>
      <c r="AL178" s="57">
        <f t="shared" si="266"/>
        <v>100000</v>
      </c>
      <c r="AM178" s="57">
        <f t="shared" si="267"/>
        <v>100000</v>
      </c>
      <c r="AN178" s="57">
        <f t="shared" si="268"/>
        <v>100000</v>
      </c>
    </row>
    <row r="179" spans="1:40">
      <c r="A179" s="282"/>
      <c r="B179" s="85" t="s">
        <v>42</v>
      </c>
      <c r="C179" s="54" t="s">
        <v>13</v>
      </c>
      <c r="D179" s="54" t="s">
        <v>6</v>
      </c>
      <c r="E179" s="54" t="s">
        <v>100</v>
      </c>
      <c r="F179" s="54" t="s">
        <v>108</v>
      </c>
      <c r="G179" s="55" t="s">
        <v>40</v>
      </c>
      <c r="H179" s="61">
        <v>100000</v>
      </c>
      <c r="I179" s="61">
        <v>100000</v>
      </c>
      <c r="J179" s="61">
        <v>100000</v>
      </c>
      <c r="K179" s="61"/>
      <c r="L179" s="61"/>
      <c r="M179" s="61"/>
      <c r="N179" s="61">
        <f t="shared" si="254"/>
        <v>100000</v>
      </c>
      <c r="O179" s="61">
        <f t="shared" si="255"/>
        <v>100000</v>
      </c>
      <c r="P179" s="61">
        <f t="shared" si="256"/>
        <v>100000</v>
      </c>
      <c r="Q179" s="61"/>
      <c r="R179" s="61"/>
      <c r="S179" s="61"/>
      <c r="T179" s="61">
        <f t="shared" si="257"/>
        <v>100000</v>
      </c>
      <c r="U179" s="61">
        <f t="shared" si="258"/>
        <v>100000</v>
      </c>
      <c r="V179" s="61">
        <f t="shared" si="259"/>
        <v>100000</v>
      </c>
      <c r="W179" s="61"/>
      <c r="X179" s="61"/>
      <c r="Y179" s="61"/>
      <c r="Z179" s="61">
        <f t="shared" si="260"/>
        <v>100000</v>
      </c>
      <c r="AA179" s="61">
        <f t="shared" si="261"/>
        <v>100000</v>
      </c>
      <c r="AB179" s="61">
        <f t="shared" si="262"/>
        <v>100000</v>
      </c>
      <c r="AC179" s="61"/>
      <c r="AD179" s="61"/>
      <c r="AE179" s="61"/>
      <c r="AF179" s="61">
        <f t="shared" si="322"/>
        <v>100000</v>
      </c>
      <c r="AG179" s="61">
        <f t="shared" si="323"/>
        <v>100000</v>
      </c>
      <c r="AH179" s="61">
        <f t="shared" si="324"/>
        <v>100000</v>
      </c>
      <c r="AI179" s="61"/>
      <c r="AJ179" s="61"/>
      <c r="AK179" s="61"/>
      <c r="AL179" s="61">
        <f t="shared" si="266"/>
        <v>100000</v>
      </c>
      <c r="AM179" s="61">
        <f t="shared" si="267"/>
        <v>100000</v>
      </c>
      <c r="AN179" s="61">
        <f t="shared" si="268"/>
        <v>100000</v>
      </c>
    </row>
    <row r="180" spans="1:40" ht="25.5">
      <c r="A180" s="282"/>
      <c r="B180" s="82" t="s">
        <v>213</v>
      </c>
      <c r="C180" s="5" t="s">
        <v>13</v>
      </c>
      <c r="D180" s="54" t="s">
        <v>6</v>
      </c>
      <c r="E180" s="5" t="s">
        <v>100</v>
      </c>
      <c r="F180" s="54" t="s">
        <v>163</v>
      </c>
      <c r="G180" s="55"/>
      <c r="H180" s="61">
        <f>H181</f>
        <v>300000</v>
      </c>
      <c r="I180" s="61">
        <f t="shared" ref="I180:M181" si="389">I181</f>
        <v>300000</v>
      </c>
      <c r="J180" s="61">
        <f t="shared" si="389"/>
        <v>0</v>
      </c>
      <c r="K180" s="61">
        <f t="shared" si="389"/>
        <v>0</v>
      </c>
      <c r="L180" s="61">
        <f t="shared" si="389"/>
        <v>0</v>
      </c>
      <c r="M180" s="61">
        <f t="shared" si="389"/>
        <v>0</v>
      </c>
      <c r="N180" s="61">
        <f t="shared" si="254"/>
        <v>300000</v>
      </c>
      <c r="O180" s="61">
        <f t="shared" si="255"/>
        <v>300000</v>
      </c>
      <c r="P180" s="61">
        <f t="shared" si="256"/>
        <v>0</v>
      </c>
      <c r="Q180" s="61">
        <f t="shared" ref="Q180:S181" si="390">Q181</f>
        <v>0</v>
      </c>
      <c r="R180" s="61">
        <f t="shared" si="390"/>
        <v>0</v>
      </c>
      <c r="S180" s="61">
        <f t="shared" si="390"/>
        <v>0</v>
      </c>
      <c r="T180" s="61">
        <f t="shared" si="257"/>
        <v>300000</v>
      </c>
      <c r="U180" s="61">
        <f t="shared" si="258"/>
        <v>300000</v>
      </c>
      <c r="V180" s="61">
        <f t="shared" si="259"/>
        <v>0</v>
      </c>
      <c r="W180" s="61">
        <f t="shared" ref="W180:Y181" si="391">W181</f>
        <v>0</v>
      </c>
      <c r="X180" s="61">
        <f t="shared" si="391"/>
        <v>0</v>
      </c>
      <c r="Y180" s="61">
        <f t="shared" si="391"/>
        <v>0</v>
      </c>
      <c r="Z180" s="61">
        <f t="shared" si="260"/>
        <v>300000</v>
      </c>
      <c r="AA180" s="61">
        <f t="shared" si="261"/>
        <v>300000</v>
      </c>
      <c r="AB180" s="61">
        <f t="shared" si="262"/>
        <v>0</v>
      </c>
      <c r="AC180" s="61">
        <f t="shared" ref="AC180:AE181" si="392">AC181</f>
        <v>118151.08</v>
      </c>
      <c r="AD180" s="61">
        <f t="shared" si="392"/>
        <v>0</v>
      </c>
      <c r="AE180" s="61">
        <f t="shared" si="392"/>
        <v>0</v>
      </c>
      <c r="AF180" s="61">
        <f t="shared" si="322"/>
        <v>418151.08</v>
      </c>
      <c r="AG180" s="61">
        <f t="shared" si="323"/>
        <v>300000</v>
      </c>
      <c r="AH180" s="61">
        <f t="shared" si="324"/>
        <v>0</v>
      </c>
      <c r="AI180" s="61">
        <f t="shared" ref="AI180:AK181" si="393">AI181</f>
        <v>0</v>
      </c>
      <c r="AJ180" s="61">
        <f t="shared" si="393"/>
        <v>0</v>
      </c>
      <c r="AK180" s="61">
        <f t="shared" si="393"/>
        <v>0</v>
      </c>
      <c r="AL180" s="61">
        <f t="shared" si="266"/>
        <v>418151.08</v>
      </c>
      <c r="AM180" s="61">
        <f t="shared" si="267"/>
        <v>300000</v>
      </c>
      <c r="AN180" s="61">
        <f t="shared" si="268"/>
        <v>0</v>
      </c>
    </row>
    <row r="181" spans="1:40" ht="25.5">
      <c r="A181" s="282"/>
      <c r="B181" s="74" t="s">
        <v>41</v>
      </c>
      <c r="C181" s="5" t="s">
        <v>13</v>
      </c>
      <c r="D181" s="54" t="s">
        <v>6</v>
      </c>
      <c r="E181" s="5" t="s">
        <v>100</v>
      </c>
      <c r="F181" s="54" t="s">
        <v>163</v>
      </c>
      <c r="G181" s="55" t="s">
        <v>39</v>
      </c>
      <c r="H181" s="61">
        <f>H182</f>
        <v>300000</v>
      </c>
      <c r="I181" s="61">
        <f t="shared" si="389"/>
        <v>300000</v>
      </c>
      <c r="J181" s="61">
        <f t="shared" si="389"/>
        <v>0</v>
      </c>
      <c r="K181" s="61">
        <f t="shared" si="389"/>
        <v>0</v>
      </c>
      <c r="L181" s="61">
        <f t="shared" si="389"/>
        <v>0</v>
      </c>
      <c r="M181" s="61">
        <f t="shared" si="389"/>
        <v>0</v>
      </c>
      <c r="N181" s="61">
        <f t="shared" si="254"/>
        <v>300000</v>
      </c>
      <c r="O181" s="61">
        <f t="shared" si="255"/>
        <v>300000</v>
      </c>
      <c r="P181" s="61">
        <f t="shared" si="256"/>
        <v>0</v>
      </c>
      <c r="Q181" s="61">
        <f t="shared" si="390"/>
        <v>0</v>
      </c>
      <c r="R181" s="61">
        <f t="shared" si="390"/>
        <v>0</v>
      </c>
      <c r="S181" s="61">
        <f t="shared" si="390"/>
        <v>0</v>
      </c>
      <c r="T181" s="61">
        <f t="shared" si="257"/>
        <v>300000</v>
      </c>
      <c r="U181" s="61">
        <f t="shared" si="258"/>
        <v>300000</v>
      </c>
      <c r="V181" s="61">
        <f t="shared" si="259"/>
        <v>0</v>
      </c>
      <c r="W181" s="61">
        <f t="shared" si="391"/>
        <v>0</v>
      </c>
      <c r="X181" s="61">
        <f t="shared" si="391"/>
        <v>0</v>
      </c>
      <c r="Y181" s="61">
        <f t="shared" si="391"/>
        <v>0</v>
      </c>
      <c r="Z181" s="61">
        <f t="shared" si="260"/>
        <v>300000</v>
      </c>
      <c r="AA181" s="61">
        <f t="shared" si="261"/>
        <v>300000</v>
      </c>
      <c r="AB181" s="61">
        <f t="shared" si="262"/>
        <v>0</v>
      </c>
      <c r="AC181" s="61">
        <f t="shared" si="392"/>
        <v>118151.08</v>
      </c>
      <c r="AD181" s="61">
        <f t="shared" si="392"/>
        <v>0</v>
      </c>
      <c r="AE181" s="61">
        <f t="shared" si="392"/>
        <v>0</v>
      </c>
      <c r="AF181" s="61">
        <f t="shared" si="322"/>
        <v>418151.08</v>
      </c>
      <c r="AG181" s="61">
        <f t="shared" si="323"/>
        <v>300000</v>
      </c>
      <c r="AH181" s="61">
        <f t="shared" si="324"/>
        <v>0</v>
      </c>
      <c r="AI181" s="61">
        <f t="shared" si="393"/>
        <v>0</v>
      </c>
      <c r="AJ181" s="61">
        <f t="shared" si="393"/>
        <v>0</v>
      </c>
      <c r="AK181" s="61">
        <f t="shared" si="393"/>
        <v>0</v>
      </c>
      <c r="AL181" s="61">
        <f t="shared" si="266"/>
        <v>418151.08</v>
      </c>
      <c r="AM181" s="61">
        <f t="shared" si="267"/>
        <v>300000</v>
      </c>
      <c r="AN181" s="61">
        <f t="shared" si="268"/>
        <v>0</v>
      </c>
    </row>
    <row r="182" spans="1:40">
      <c r="A182" s="282"/>
      <c r="B182" s="85" t="s">
        <v>42</v>
      </c>
      <c r="C182" s="5" t="s">
        <v>13</v>
      </c>
      <c r="D182" s="54" t="s">
        <v>6</v>
      </c>
      <c r="E182" s="5" t="s">
        <v>100</v>
      </c>
      <c r="F182" s="54" t="s">
        <v>163</v>
      </c>
      <c r="G182" s="55" t="s">
        <v>40</v>
      </c>
      <c r="H182" s="61">
        <v>300000</v>
      </c>
      <c r="I182" s="61">
        <v>300000</v>
      </c>
      <c r="J182" s="61"/>
      <c r="K182" s="61"/>
      <c r="L182" s="61"/>
      <c r="M182" s="61"/>
      <c r="N182" s="61">
        <f t="shared" si="254"/>
        <v>300000</v>
      </c>
      <c r="O182" s="61">
        <f t="shared" si="255"/>
        <v>300000</v>
      </c>
      <c r="P182" s="61">
        <f t="shared" si="256"/>
        <v>0</v>
      </c>
      <c r="Q182" s="61"/>
      <c r="R182" s="61"/>
      <c r="S182" s="61"/>
      <c r="T182" s="61">
        <f t="shared" si="257"/>
        <v>300000</v>
      </c>
      <c r="U182" s="61">
        <f t="shared" si="258"/>
        <v>300000</v>
      </c>
      <c r="V182" s="61">
        <f t="shared" si="259"/>
        <v>0</v>
      </c>
      <c r="W182" s="61"/>
      <c r="X182" s="61"/>
      <c r="Y182" s="61"/>
      <c r="Z182" s="61">
        <f t="shared" si="260"/>
        <v>300000</v>
      </c>
      <c r="AA182" s="61">
        <f t="shared" si="261"/>
        <v>300000</v>
      </c>
      <c r="AB182" s="61">
        <f t="shared" si="262"/>
        <v>0</v>
      </c>
      <c r="AC182" s="61">
        <v>118151.08</v>
      </c>
      <c r="AD182" s="61"/>
      <c r="AE182" s="61"/>
      <c r="AF182" s="61">
        <f t="shared" si="322"/>
        <v>418151.08</v>
      </c>
      <c r="AG182" s="61">
        <f t="shared" si="323"/>
        <v>300000</v>
      </c>
      <c r="AH182" s="61">
        <f t="shared" si="324"/>
        <v>0</v>
      </c>
      <c r="AI182" s="61"/>
      <c r="AJ182" s="61"/>
      <c r="AK182" s="61"/>
      <c r="AL182" s="61">
        <f t="shared" si="266"/>
        <v>418151.08</v>
      </c>
      <c r="AM182" s="61">
        <f t="shared" si="267"/>
        <v>300000</v>
      </c>
      <c r="AN182" s="61">
        <f t="shared" si="268"/>
        <v>0</v>
      </c>
    </row>
    <row r="183" spans="1:40" ht="38.25">
      <c r="A183" s="282"/>
      <c r="B183" s="82" t="s">
        <v>281</v>
      </c>
      <c r="C183" s="5" t="s">
        <v>13</v>
      </c>
      <c r="D183" s="54" t="s">
        <v>6</v>
      </c>
      <c r="E183" s="5" t="s">
        <v>100</v>
      </c>
      <c r="F183" s="73" t="s">
        <v>319</v>
      </c>
      <c r="G183" s="17"/>
      <c r="H183" s="57">
        <f>H184</f>
        <v>1591048.72</v>
      </c>
      <c r="I183" s="57">
        <f t="shared" ref="I183:M184" si="394">I184</f>
        <v>1654694.51</v>
      </c>
      <c r="J183" s="57">
        <f t="shared" si="394"/>
        <v>1720859.08</v>
      </c>
      <c r="K183" s="57">
        <f t="shared" si="394"/>
        <v>0</v>
      </c>
      <c r="L183" s="57">
        <f t="shared" si="394"/>
        <v>0</v>
      </c>
      <c r="M183" s="57">
        <f t="shared" si="394"/>
        <v>0</v>
      </c>
      <c r="N183" s="57">
        <f t="shared" si="254"/>
        <v>1591048.72</v>
      </c>
      <c r="O183" s="57">
        <f t="shared" si="255"/>
        <v>1654694.51</v>
      </c>
      <c r="P183" s="57">
        <f t="shared" si="256"/>
        <v>1720859.08</v>
      </c>
      <c r="Q183" s="57">
        <f t="shared" ref="Q183:S184" si="395">Q184</f>
        <v>0</v>
      </c>
      <c r="R183" s="57">
        <f t="shared" si="395"/>
        <v>0</v>
      </c>
      <c r="S183" s="57">
        <f t="shared" si="395"/>
        <v>0</v>
      </c>
      <c r="T183" s="57">
        <f t="shared" si="257"/>
        <v>1591048.72</v>
      </c>
      <c r="U183" s="57">
        <f t="shared" si="258"/>
        <v>1654694.51</v>
      </c>
      <c r="V183" s="57">
        <f t="shared" si="259"/>
        <v>1720859.08</v>
      </c>
      <c r="W183" s="57">
        <f t="shared" ref="W183:Y184" si="396">W184</f>
        <v>0</v>
      </c>
      <c r="X183" s="57">
        <f t="shared" si="396"/>
        <v>0</v>
      </c>
      <c r="Y183" s="57">
        <f t="shared" si="396"/>
        <v>0</v>
      </c>
      <c r="Z183" s="57">
        <f t="shared" si="260"/>
        <v>1591048.72</v>
      </c>
      <c r="AA183" s="57">
        <f t="shared" si="261"/>
        <v>1654694.51</v>
      </c>
      <c r="AB183" s="57">
        <f t="shared" si="262"/>
        <v>1720859.08</v>
      </c>
      <c r="AC183" s="57">
        <f t="shared" ref="AC183:AE184" si="397">AC184</f>
        <v>-112941.81</v>
      </c>
      <c r="AD183" s="57">
        <f t="shared" si="397"/>
        <v>0</v>
      </c>
      <c r="AE183" s="57">
        <f t="shared" si="397"/>
        <v>0</v>
      </c>
      <c r="AF183" s="57">
        <f t="shared" si="322"/>
        <v>1478106.91</v>
      </c>
      <c r="AG183" s="57">
        <f t="shared" si="323"/>
        <v>1654694.51</v>
      </c>
      <c r="AH183" s="57">
        <f t="shared" si="324"/>
        <v>1720859.08</v>
      </c>
      <c r="AI183" s="57">
        <f t="shared" ref="AI183:AK184" si="398">AI184</f>
        <v>0</v>
      </c>
      <c r="AJ183" s="57">
        <f t="shared" si="398"/>
        <v>0</v>
      </c>
      <c r="AK183" s="57">
        <f t="shared" si="398"/>
        <v>0</v>
      </c>
      <c r="AL183" s="57">
        <f t="shared" si="266"/>
        <v>1478106.91</v>
      </c>
      <c r="AM183" s="57">
        <f t="shared" si="267"/>
        <v>1654694.51</v>
      </c>
      <c r="AN183" s="57">
        <f t="shared" si="268"/>
        <v>1720859.08</v>
      </c>
    </row>
    <row r="184" spans="1:40" ht="25.5">
      <c r="A184" s="282"/>
      <c r="B184" s="74" t="s">
        <v>41</v>
      </c>
      <c r="C184" s="5" t="s">
        <v>13</v>
      </c>
      <c r="D184" s="54" t="s">
        <v>6</v>
      </c>
      <c r="E184" s="5" t="s">
        <v>100</v>
      </c>
      <c r="F184" s="73" t="s">
        <v>319</v>
      </c>
      <c r="G184" s="17" t="s">
        <v>39</v>
      </c>
      <c r="H184" s="57">
        <f>H185</f>
        <v>1591048.72</v>
      </c>
      <c r="I184" s="57">
        <f t="shared" si="394"/>
        <v>1654694.51</v>
      </c>
      <c r="J184" s="57">
        <f t="shared" si="394"/>
        <v>1720859.08</v>
      </c>
      <c r="K184" s="57">
        <f t="shared" si="394"/>
        <v>0</v>
      </c>
      <c r="L184" s="57">
        <f t="shared" si="394"/>
        <v>0</v>
      </c>
      <c r="M184" s="57">
        <f t="shared" si="394"/>
        <v>0</v>
      </c>
      <c r="N184" s="57">
        <f t="shared" si="254"/>
        <v>1591048.72</v>
      </c>
      <c r="O184" s="57">
        <f t="shared" si="255"/>
        <v>1654694.51</v>
      </c>
      <c r="P184" s="57">
        <f t="shared" si="256"/>
        <v>1720859.08</v>
      </c>
      <c r="Q184" s="57">
        <f t="shared" si="395"/>
        <v>0</v>
      </c>
      <c r="R184" s="57">
        <f t="shared" si="395"/>
        <v>0</v>
      </c>
      <c r="S184" s="57">
        <f t="shared" si="395"/>
        <v>0</v>
      </c>
      <c r="T184" s="57">
        <f t="shared" si="257"/>
        <v>1591048.72</v>
      </c>
      <c r="U184" s="57">
        <f t="shared" si="258"/>
        <v>1654694.51</v>
      </c>
      <c r="V184" s="57">
        <f t="shared" si="259"/>
        <v>1720859.08</v>
      </c>
      <c r="W184" s="57">
        <f t="shared" si="396"/>
        <v>0</v>
      </c>
      <c r="X184" s="57">
        <f t="shared" si="396"/>
        <v>0</v>
      </c>
      <c r="Y184" s="57">
        <f t="shared" si="396"/>
        <v>0</v>
      </c>
      <c r="Z184" s="57">
        <f t="shared" si="260"/>
        <v>1591048.72</v>
      </c>
      <c r="AA184" s="57">
        <f t="shared" si="261"/>
        <v>1654694.51</v>
      </c>
      <c r="AB184" s="57">
        <f t="shared" si="262"/>
        <v>1720859.08</v>
      </c>
      <c r="AC184" s="57">
        <f t="shared" si="397"/>
        <v>-112941.81</v>
      </c>
      <c r="AD184" s="57">
        <f t="shared" si="397"/>
        <v>0</v>
      </c>
      <c r="AE184" s="57">
        <f t="shared" si="397"/>
        <v>0</v>
      </c>
      <c r="AF184" s="57">
        <f t="shared" si="322"/>
        <v>1478106.91</v>
      </c>
      <c r="AG184" s="57">
        <f t="shared" si="323"/>
        <v>1654694.51</v>
      </c>
      <c r="AH184" s="57">
        <f t="shared" si="324"/>
        <v>1720859.08</v>
      </c>
      <c r="AI184" s="57">
        <f t="shared" si="398"/>
        <v>0</v>
      </c>
      <c r="AJ184" s="57">
        <f t="shared" si="398"/>
        <v>0</v>
      </c>
      <c r="AK184" s="57">
        <f t="shared" si="398"/>
        <v>0</v>
      </c>
      <c r="AL184" s="57">
        <f t="shared" si="266"/>
        <v>1478106.91</v>
      </c>
      <c r="AM184" s="57">
        <f t="shared" si="267"/>
        <v>1654694.51</v>
      </c>
      <c r="AN184" s="57">
        <f t="shared" si="268"/>
        <v>1720859.08</v>
      </c>
    </row>
    <row r="185" spans="1:40">
      <c r="A185" s="283"/>
      <c r="B185" s="85" t="s">
        <v>42</v>
      </c>
      <c r="C185" s="5" t="s">
        <v>13</v>
      </c>
      <c r="D185" s="54" t="s">
        <v>6</v>
      </c>
      <c r="E185" s="5" t="s">
        <v>100</v>
      </c>
      <c r="F185" s="73" t="s">
        <v>319</v>
      </c>
      <c r="G185" s="17" t="s">
        <v>40</v>
      </c>
      <c r="H185" s="61">
        <v>1591048.72</v>
      </c>
      <c r="I185" s="61">
        <v>1654694.51</v>
      </c>
      <c r="J185" s="61">
        <v>1720859.08</v>
      </c>
      <c r="K185" s="61"/>
      <c r="L185" s="61"/>
      <c r="M185" s="61"/>
      <c r="N185" s="61">
        <f t="shared" si="254"/>
        <v>1591048.72</v>
      </c>
      <c r="O185" s="61">
        <f t="shared" si="255"/>
        <v>1654694.51</v>
      </c>
      <c r="P185" s="61">
        <f t="shared" si="256"/>
        <v>1720859.08</v>
      </c>
      <c r="Q185" s="61"/>
      <c r="R185" s="61"/>
      <c r="S185" s="61"/>
      <c r="T185" s="61">
        <f t="shared" si="257"/>
        <v>1591048.72</v>
      </c>
      <c r="U185" s="61">
        <f t="shared" si="258"/>
        <v>1654694.51</v>
      </c>
      <c r="V185" s="61">
        <f t="shared" si="259"/>
        <v>1720859.08</v>
      </c>
      <c r="W185" s="61"/>
      <c r="X185" s="61"/>
      <c r="Y185" s="61"/>
      <c r="Z185" s="61">
        <f t="shared" si="260"/>
        <v>1591048.72</v>
      </c>
      <c r="AA185" s="61">
        <f t="shared" si="261"/>
        <v>1654694.51</v>
      </c>
      <c r="AB185" s="61">
        <f t="shared" si="262"/>
        <v>1720859.08</v>
      </c>
      <c r="AC185" s="61">
        <v>-112941.81</v>
      </c>
      <c r="AD185" s="61"/>
      <c r="AE185" s="61"/>
      <c r="AF185" s="61">
        <f t="shared" si="322"/>
        <v>1478106.91</v>
      </c>
      <c r="AG185" s="61">
        <f t="shared" si="323"/>
        <v>1654694.51</v>
      </c>
      <c r="AH185" s="61">
        <f t="shared" si="324"/>
        <v>1720859.08</v>
      </c>
      <c r="AI185" s="61"/>
      <c r="AJ185" s="61"/>
      <c r="AK185" s="61"/>
      <c r="AL185" s="61">
        <f t="shared" si="266"/>
        <v>1478106.91</v>
      </c>
      <c r="AM185" s="61">
        <f t="shared" si="267"/>
        <v>1654694.51</v>
      </c>
      <c r="AN185" s="61">
        <f t="shared" si="268"/>
        <v>1720859.08</v>
      </c>
    </row>
    <row r="186" spans="1:40" ht="51">
      <c r="A186" s="180"/>
      <c r="B186" s="102" t="s">
        <v>214</v>
      </c>
      <c r="C186" s="39" t="s">
        <v>13</v>
      </c>
      <c r="D186" s="73" t="s">
        <v>6</v>
      </c>
      <c r="E186" s="39" t="s">
        <v>100</v>
      </c>
      <c r="F186" s="73" t="s">
        <v>313</v>
      </c>
      <c r="G186" s="38"/>
      <c r="H186" s="61">
        <f>H187</f>
        <v>40000</v>
      </c>
      <c r="I186" s="61">
        <f t="shared" ref="I186:M187" si="399">I187</f>
        <v>50000</v>
      </c>
      <c r="J186" s="61">
        <f t="shared" si="399"/>
        <v>50000</v>
      </c>
      <c r="K186" s="61">
        <f t="shared" si="399"/>
        <v>0</v>
      </c>
      <c r="L186" s="61">
        <f t="shared" si="399"/>
        <v>0</v>
      </c>
      <c r="M186" s="61">
        <f t="shared" si="399"/>
        <v>0</v>
      </c>
      <c r="N186" s="61">
        <f t="shared" si="254"/>
        <v>40000</v>
      </c>
      <c r="O186" s="61">
        <f t="shared" si="255"/>
        <v>50000</v>
      </c>
      <c r="P186" s="61">
        <f t="shared" si="256"/>
        <v>50000</v>
      </c>
      <c r="Q186" s="61">
        <f t="shared" ref="Q186:S187" si="400">Q187</f>
        <v>0</v>
      </c>
      <c r="R186" s="61">
        <f t="shared" si="400"/>
        <v>0</v>
      </c>
      <c r="S186" s="61">
        <f t="shared" si="400"/>
        <v>0</v>
      </c>
      <c r="T186" s="61">
        <f t="shared" si="257"/>
        <v>40000</v>
      </c>
      <c r="U186" s="61">
        <f t="shared" si="258"/>
        <v>50000</v>
      </c>
      <c r="V186" s="61">
        <f t="shared" si="259"/>
        <v>50000</v>
      </c>
      <c r="W186" s="61">
        <f t="shared" ref="W186:Y187" si="401">W187</f>
        <v>0</v>
      </c>
      <c r="X186" s="61">
        <f t="shared" si="401"/>
        <v>0</v>
      </c>
      <c r="Y186" s="61">
        <f t="shared" si="401"/>
        <v>0</v>
      </c>
      <c r="Z186" s="61">
        <f t="shared" si="260"/>
        <v>40000</v>
      </c>
      <c r="AA186" s="61">
        <f t="shared" si="261"/>
        <v>50000</v>
      </c>
      <c r="AB186" s="61">
        <f t="shared" si="262"/>
        <v>50000</v>
      </c>
      <c r="AC186" s="61">
        <f t="shared" ref="AC186:AE187" si="402">AC187</f>
        <v>-10000</v>
      </c>
      <c r="AD186" s="61">
        <f t="shared" si="402"/>
        <v>0</v>
      </c>
      <c r="AE186" s="61">
        <f t="shared" si="402"/>
        <v>0</v>
      </c>
      <c r="AF186" s="61">
        <f t="shared" si="322"/>
        <v>30000</v>
      </c>
      <c r="AG186" s="61">
        <f t="shared" si="323"/>
        <v>50000</v>
      </c>
      <c r="AH186" s="61">
        <f t="shared" si="324"/>
        <v>50000</v>
      </c>
      <c r="AI186" s="61">
        <f t="shared" ref="AI186:AK187" si="403">AI187</f>
        <v>20000</v>
      </c>
      <c r="AJ186" s="61">
        <f t="shared" si="403"/>
        <v>0</v>
      </c>
      <c r="AK186" s="61">
        <f t="shared" si="403"/>
        <v>0</v>
      </c>
      <c r="AL186" s="61">
        <f t="shared" si="266"/>
        <v>50000</v>
      </c>
      <c r="AM186" s="61">
        <f t="shared" si="267"/>
        <v>50000</v>
      </c>
      <c r="AN186" s="61">
        <f t="shared" si="268"/>
        <v>50000</v>
      </c>
    </row>
    <row r="187" spans="1:40" ht="25.5">
      <c r="A187" s="180"/>
      <c r="B187" s="74" t="s">
        <v>41</v>
      </c>
      <c r="C187" s="39" t="s">
        <v>13</v>
      </c>
      <c r="D187" s="73" t="s">
        <v>6</v>
      </c>
      <c r="E187" s="39" t="s">
        <v>100</v>
      </c>
      <c r="F187" s="73" t="s">
        <v>313</v>
      </c>
      <c r="G187" s="101" t="s">
        <v>39</v>
      </c>
      <c r="H187" s="61">
        <f>H188</f>
        <v>40000</v>
      </c>
      <c r="I187" s="61">
        <f t="shared" si="399"/>
        <v>50000</v>
      </c>
      <c r="J187" s="61">
        <f t="shared" si="399"/>
        <v>50000</v>
      </c>
      <c r="K187" s="61">
        <f t="shared" si="399"/>
        <v>0</v>
      </c>
      <c r="L187" s="61">
        <f t="shared" si="399"/>
        <v>0</v>
      </c>
      <c r="M187" s="61">
        <f t="shared" si="399"/>
        <v>0</v>
      </c>
      <c r="N187" s="61">
        <f t="shared" si="254"/>
        <v>40000</v>
      </c>
      <c r="O187" s="61">
        <f t="shared" si="255"/>
        <v>50000</v>
      </c>
      <c r="P187" s="61">
        <f t="shared" si="256"/>
        <v>50000</v>
      </c>
      <c r="Q187" s="61">
        <f t="shared" si="400"/>
        <v>0</v>
      </c>
      <c r="R187" s="61">
        <f t="shared" si="400"/>
        <v>0</v>
      </c>
      <c r="S187" s="61">
        <f t="shared" si="400"/>
        <v>0</v>
      </c>
      <c r="T187" s="61">
        <f t="shared" si="257"/>
        <v>40000</v>
      </c>
      <c r="U187" s="61">
        <f t="shared" si="258"/>
        <v>50000</v>
      </c>
      <c r="V187" s="61">
        <f t="shared" si="259"/>
        <v>50000</v>
      </c>
      <c r="W187" s="61">
        <f t="shared" si="401"/>
        <v>0</v>
      </c>
      <c r="X187" s="61">
        <f t="shared" si="401"/>
        <v>0</v>
      </c>
      <c r="Y187" s="61">
        <f t="shared" si="401"/>
        <v>0</v>
      </c>
      <c r="Z187" s="61">
        <f t="shared" si="260"/>
        <v>40000</v>
      </c>
      <c r="AA187" s="61">
        <f t="shared" si="261"/>
        <v>50000</v>
      </c>
      <c r="AB187" s="61">
        <f t="shared" si="262"/>
        <v>50000</v>
      </c>
      <c r="AC187" s="61">
        <f t="shared" si="402"/>
        <v>-10000</v>
      </c>
      <c r="AD187" s="61">
        <f t="shared" si="402"/>
        <v>0</v>
      </c>
      <c r="AE187" s="61">
        <f t="shared" si="402"/>
        <v>0</v>
      </c>
      <c r="AF187" s="61">
        <f t="shared" si="322"/>
        <v>30000</v>
      </c>
      <c r="AG187" s="61">
        <f t="shared" si="323"/>
        <v>50000</v>
      </c>
      <c r="AH187" s="61">
        <f t="shared" si="324"/>
        <v>50000</v>
      </c>
      <c r="AI187" s="61">
        <f t="shared" si="403"/>
        <v>20000</v>
      </c>
      <c r="AJ187" s="61">
        <f t="shared" si="403"/>
        <v>0</v>
      </c>
      <c r="AK187" s="61">
        <f t="shared" si="403"/>
        <v>0</v>
      </c>
      <c r="AL187" s="61">
        <f t="shared" si="266"/>
        <v>50000</v>
      </c>
      <c r="AM187" s="61">
        <f t="shared" si="267"/>
        <v>50000</v>
      </c>
      <c r="AN187" s="61">
        <f t="shared" si="268"/>
        <v>50000</v>
      </c>
    </row>
    <row r="188" spans="1:40">
      <c r="A188" s="180"/>
      <c r="B188" s="102" t="s">
        <v>42</v>
      </c>
      <c r="C188" s="39" t="s">
        <v>13</v>
      </c>
      <c r="D188" s="73" t="s">
        <v>6</v>
      </c>
      <c r="E188" s="39" t="s">
        <v>100</v>
      </c>
      <c r="F188" s="73" t="s">
        <v>313</v>
      </c>
      <c r="G188" s="101" t="s">
        <v>40</v>
      </c>
      <c r="H188" s="61">
        <v>40000</v>
      </c>
      <c r="I188" s="61">
        <v>50000</v>
      </c>
      <c r="J188" s="61">
        <v>50000</v>
      </c>
      <c r="K188" s="61"/>
      <c r="L188" s="61"/>
      <c r="M188" s="61"/>
      <c r="N188" s="61">
        <f t="shared" si="254"/>
        <v>40000</v>
      </c>
      <c r="O188" s="61">
        <f t="shared" si="255"/>
        <v>50000</v>
      </c>
      <c r="P188" s="61">
        <f t="shared" si="256"/>
        <v>50000</v>
      </c>
      <c r="Q188" s="61"/>
      <c r="R188" s="61"/>
      <c r="S188" s="61"/>
      <c r="T188" s="61">
        <f t="shared" si="257"/>
        <v>40000</v>
      </c>
      <c r="U188" s="61">
        <f t="shared" si="258"/>
        <v>50000</v>
      </c>
      <c r="V188" s="61">
        <f t="shared" si="259"/>
        <v>50000</v>
      </c>
      <c r="W188" s="61"/>
      <c r="X188" s="61"/>
      <c r="Y188" s="61"/>
      <c r="Z188" s="61">
        <f t="shared" si="260"/>
        <v>40000</v>
      </c>
      <c r="AA188" s="61">
        <f t="shared" si="261"/>
        <v>50000</v>
      </c>
      <c r="AB188" s="61">
        <f t="shared" si="262"/>
        <v>50000</v>
      </c>
      <c r="AC188" s="61">
        <v>-10000</v>
      </c>
      <c r="AD188" s="61"/>
      <c r="AE188" s="61"/>
      <c r="AF188" s="61">
        <f t="shared" si="322"/>
        <v>30000</v>
      </c>
      <c r="AG188" s="61">
        <f t="shared" si="323"/>
        <v>50000</v>
      </c>
      <c r="AH188" s="61">
        <f t="shared" si="324"/>
        <v>50000</v>
      </c>
      <c r="AI188" s="61">
        <v>20000</v>
      </c>
      <c r="AJ188" s="61"/>
      <c r="AK188" s="61"/>
      <c r="AL188" s="61">
        <f t="shared" si="266"/>
        <v>50000</v>
      </c>
      <c r="AM188" s="61">
        <f t="shared" si="267"/>
        <v>50000</v>
      </c>
      <c r="AN188" s="61">
        <f t="shared" si="268"/>
        <v>50000</v>
      </c>
    </row>
    <row r="189" spans="1:40" ht="25.5">
      <c r="A189" s="184" t="s">
        <v>355</v>
      </c>
      <c r="B189" s="81" t="s">
        <v>356</v>
      </c>
      <c r="C189" s="6" t="s">
        <v>13</v>
      </c>
      <c r="D189" s="6" t="s">
        <v>7</v>
      </c>
      <c r="E189" s="6" t="s">
        <v>100</v>
      </c>
      <c r="F189" s="6" t="s">
        <v>101</v>
      </c>
      <c r="G189" s="17"/>
      <c r="H189" s="58">
        <f>H190+H197+H200</f>
        <v>22022238.920000002</v>
      </c>
      <c r="I189" s="58">
        <f t="shared" ref="I189:J189" si="404">I190+I197+I200</f>
        <v>21882694.870000001</v>
      </c>
      <c r="J189" s="58">
        <f t="shared" si="404"/>
        <v>21888882.02</v>
      </c>
      <c r="K189" s="58">
        <f t="shared" ref="K189:M189" si="405">K190+K197+K200</f>
        <v>0</v>
      </c>
      <c r="L189" s="58">
        <f t="shared" si="405"/>
        <v>0</v>
      </c>
      <c r="M189" s="58">
        <f t="shared" si="405"/>
        <v>0</v>
      </c>
      <c r="N189" s="58">
        <f t="shared" si="254"/>
        <v>22022238.920000002</v>
      </c>
      <c r="O189" s="58">
        <f t="shared" si="255"/>
        <v>21882694.870000001</v>
      </c>
      <c r="P189" s="58">
        <f t="shared" si="256"/>
        <v>21888882.02</v>
      </c>
      <c r="Q189" s="58">
        <f t="shared" ref="Q189:S189" si="406">Q190+Q197+Q200</f>
        <v>0</v>
      </c>
      <c r="R189" s="58">
        <f t="shared" si="406"/>
        <v>0</v>
      </c>
      <c r="S189" s="58">
        <f t="shared" si="406"/>
        <v>0</v>
      </c>
      <c r="T189" s="58">
        <f t="shared" si="257"/>
        <v>22022238.920000002</v>
      </c>
      <c r="U189" s="58">
        <f t="shared" si="258"/>
        <v>21882694.870000001</v>
      </c>
      <c r="V189" s="58">
        <f t="shared" si="259"/>
        <v>21888882.02</v>
      </c>
      <c r="W189" s="58">
        <f t="shared" ref="W189:Y189" si="407">W190+W197+W200</f>
        <v>0</v>
      </c>
      <c r="X189" s="58">
        <f t="shared" si="407"/>
        <v>0</v>
      </c>
      <c r="Y189" s="58">
        <f t="shared" si="407"/>
        <v>0</v>
      </c>
      <c r="Z189" s="58">
        <f t="shared" si="260"/>
        <v>22022238.920000002</v>
      </c>
      <c r="AA189" s="58">
        <f t="shared" si="261"/>
        <v>21882694.870000001</v>
      </c>
      <c r="AB189" s="58">
        <f t="shared" si="262"/>
        <v>21888882.02</v>
      </c>
      <c r="AC189" s="58">
        <f t="shared" ref="AC189:AE189" si="408">AC190+AC197+AC200</f>
        <v>0</v>
      </c>
      <c r="AD189" s="58">
        <f t="shared" si="408"/>
        <v>0</v>
      </c>
      <c r="AE189" s="58">
        <f t="shared" si="408"/>
        <v>0</v>
      </c>
      <c r="AF189" s="58">
        <f t="shared" si="322"/>
        <v>22022238.920000002</v>
      </c>
      <c r="AG189" s="58">
        <f t="shared" si="323"/>
        <v>21882694.870000001</v>
      </c>
      <c r="AH189" s="58">
        <f t="shared" si="324"/>
        <v>21888882.02</v>
      </c>
      <c r="AI189" s="58">
        <f t="shared" ref="AI189:AK189" si="409">AI190+AI197+AI200</f>
        <v>196804.87</v>
      </c>
      <c r="AJ189" s="58">
        <f t="shared" si="409"/>
        <v>0</v>
      </c>
      <c r="AK189" s="58">
        <f t="shared" si="409"/>
        <v>0</v>
      </c>
      <c r="AL189" s="58">
        <f t="shared" si="266"/>
        <v>22219043.790000003</v>
      </c>
      <c r="AM189" s="58">
        <f t="shared" si="267"/>
        <v>21882694.870000001</v>
      </c>
      <c r="AN189" s="58">
        <f t="shared" si="268"/>
        <v>21888882.02</v>
      </c>
    </row>
    <row r="190" spans="1:40" customFormat="1" ht="25.5">
      <c r="A190" s="114"/>
      <c r="B190" s="82" t="s">
        <v>55</v>
      </c>
      <c r="C190" s="35" t="s">
        <v>13</v>
      </c>
      <c r="D190" s="35" t="s">
        <v>7</v>
      </c>
      <c r="E190" s="35" t="s">
        <v>100</v>
      </c>
      <c r="F190" s="35" t="s">
        <v>122</v>
      </c>
      <c r="G190" s="36"/>
      <c r="H190" s="60">
        <f>H191+H193</f>
        <v>19080008</v>
      </c>
      <c r="I190" s="60">
        <f t="shared" ref="I190:J190" si="410">I191+I193</f>
        <v>18930008</v>
      </c>
      <c r="J190" s="60">
        <f t="shared" si="410"/>
        <v>18830008</v>
      </c>
      <c r="K190" s="60">
        <f t="shared" ref="K190:M190" si="411">K191+K193</f>
        <v>0</v>
      </c>
      <c r="L190" s="60">
        <f t="shared" si="411"/>
        <v>0</v>
      </c>
      <c r="M190" s="60">
        <f t="shared" si="411"/>
        <v>0</v>
      </c>
      <c r="N190" s="60">
        <f t="shared" si="254"/>
        <v>19080008</v>
      </c>
      <c r="O190" s="60">
        <f t="shared" si="255"/>
        <v>18930008</v>
      </c>
      <c r="P190" s="60">
        <f t="shared" si="256"/>
        <v>18830008</v>
      </c>
      <c r="Q190" s="60">
        <f t="shared" ref="Q190:S190" si="412">Q191+Q193</f>
        <v>0</v>
      </c>
      <c r="R190" s="60">
        <f t="shared" si="412"/>
        <v>0</v>
      </c>
      <c r="S190" s="60">
        <f t="shared" si="412"/>
        <v>0</v>
      </c>
      <c r="T190" s="60">
        <f t="shared" si="257"/>
        <v>19080008</v>
      </c>
      <c r="U190" s="60">
        <f t="shared" si="258"/>
        <v>18930008</v>
      </c>
      <c r="V190" s="60">
        <f t="shared" si="259"/>
        <v>18830008</v>
      </c>
      <c r="W190" s="60">
        <f t="shared" ref="W190:Y190" si="413">W191+W193</f>
        <v>0</v>
      </c>
      <c r="X190" s="60">
        <f t="shared" si="413"/>
        <v>0</v>
      </c>
      <c r="Y190" s="60">
        <f t="shared" si="413"/>
        <v>0</v>
      </c>
      <c r="Z190" s="60">
        <f t="shared" si="260"/>
        <v>19080008</v>
      </c>
      <c r="AA190" s="60">
        <f t="shared" si="261"/>
        <v>18930008</v>
      </c>
      <c r="AB190" s="60">
        <f t="shared" si="262"/>
        <v>18830008</v>
      </c>
      <c r="AC190" s="60">
        <f>AC191+AC193+AC195</f>
        <v>0</v>
      </c>
      <c r="AD190" s="60">
        <f t="shared" ref="AD190:AE190" si="414">AD191+AD193+AD195</f>
        <v>0</v>
      </c>
      <c r="AE190" s="60">
        <f t="shared" si="414"/>
        <v>0</v>
      </c>
      <c r="AF190" s="60">
        <f t="shared" si="322"/>
        <v>19080008</v>
      </c>
      <c r="AG190" s="60">
        <f t="shared" si="323"/>
        <v>18930008</v>
      </c>
      <c r="AH190" s="60">
        <f t="shared" si="324"/>
        <v>18830008</v>
      </c>
      <c r="AI190" s="60">
        <f>AI191+AI193+AI195</f>
        <v>196804.87</v>
      </c>
      <c r="AJ190" s="60">
        <f t="shared" ref="AJ190:AK190" si="415">AJ191+AJ193+AJ195</f>
        <v>0</v>
      </c>
      <c r="AK190" s="60">
        <f t="shared" si="415"/>
        <v>0</v>
      </c>
      <c r="AL190" s="60">
        <f t="shared" si="266"/>
        <v>19276812.870000001</v>
      </c>
      <c r="AM190" s="60">
        <f t="shared" si="267"/>
        <v>18930008</v>
      </c>
      <c r="AN190" s="60">
        <f t="shared" si="268"/>
        <v>18830008</v>
      </c>
    </row>
    <row r="191" spans="1:40" customFormat="1" ht="38.25">
      <c r="A191" s="114"/>
      <c r="B191" s="86" t="s">
        <v>51</v>
      </c>
      <c r="C191" s="35" t="s">
        <v>13</v>
      </c>
      <c r="D191" s="35" t="s">
        <v>7</v>
      </c>
      <c r="E191" s="35" t="s">
        <v>100</v>
      </c>
      <c r="F191" s="35" t="s">
        <v>122</v>
      </c>
      <c r="G191" s="36" t="s">
        <v>49</v>
      </c>
      <c r="H191" s="60">
        <f>H192</f>
        <v>18731008</v>
      </c>
      <c r="I191" s="60">
        <f t="shared" ref="I191:M191" si="416">I192</f>
        <v>18581008</v>
      </c>
      <c r="J191" s="60">
        <f t="shared" si="416"/>
        <v>18481008</v>
      </c>
      <c r="K191" s="60">
        <f t="shared" si="416"/>
        <v>0</v>
      </c>
      <c r="L191" s="60">
        <f t="shared" si="416"/>
        <v>0</v>
      </c>
      <c r="M191" s="60">
        <f t="shared" si="416"/>
        <v>0</v>
      </c>
      <c r="N191" s="60">
        <f t="shared" si="254"/>
        <v>18731008</v>
      </c>
      <c r="O191" s="60">
        <f t="shared" si="255"/>
        <v>18581008</v>
      </c>
      <c r="P191" s="60">
        <f t="shared" si="256"/>
        <v>18481008</v>
      </c>
      <c r="Q191" s="60">
        <f t="shared" ref="Q191:S191" si="417">Q192</f>
        <v>0</v>
      </c>
      <c r="R191" s="60">
        <f t="shared" si="417"/>
        <v>0</v>
      </c>
      <c r="S191" s="60">
        <f t="shared" si="417"/>
        <v>0</v>
      </c>
      <c r="T191" s="60">
        <f t="shared" si="257"/>
        <v>18731008</v>
      </c>
      <c r="U191" s="60">
        <f t="shared" si="258"/>
        <v>18581008</v>
      </c>
      <c r="V191" s="60">
        <f t="shared" si="259"/>
        <v>18481008</v>
      </c>
      <c r="W191" s="60">
        <f t="shared" ref="W191:Y191" si="418">W192</f>
        <v>0</v>
      </c>
      <c r="X191" s="60">
        <f t="shared" si="418"/>
        <v>0</v>
      </c>
      <c r="Y191" s="60">
        <f t="shared" si="418"/>
        <v>0</v>
      </c>
      <c r="Z191" s="60">
        <f t="shared" si="260"/>
        <v>18731008</v>
      </c>
      <c r="AA191" s="60">
        <f t="shared" si="261"/>
        <v>18581008</v>
      </c>
      <c r="AB191" s="60">
        <f t="shared" si="262"/>
        <v>18481008</v>
      </c>
      <c r="AC191" s="60">
        <f t="shared" ref="AC191:AE191" si="419">AC192</f>
        <v>30000</v>
      </c>
      <c r="AD191" s="60">
        <f t="shared" si="419"/>
        <v>0</v>
      </c>
      <c r="AE191" s="60">
        <f t="shared" si="419"/>
        <v>0</v>
      </c>
      <c r="AF191" s="60">
        <f t="shared" si="322"/>
        <v>18761008</v>
      </c>
      <c r="AG191" s="60">
        <f t="shared" si="323"/>
        <v>18581008</v>
      </c>
      <c r="AH191" s="60">
        <f t="shared" si="324"/>
        <v>18481008</v>
      </c>
      <c r="AI191" s="60">
        <f t="shared" ref="AI191:AK191" si="420">AI192</f>
        <v>196804.87</v>
      </c>
      <c r="AJ191" s="60">
        <f t="shared" si="420"/>
        <v>0</v>
      </c>
      <c r="AK191" s="60">
        <f t="shared" si="420"/>
        <v>0</v>
      </c>
      <c r="AL191" s="60">
        <f t="shared" si="266"/>
        <v>18957812.870000001</v>
      </c>
      <c r="AM191" s="60">
        <f t="shared" si="267"/>
        <v>18581008</v>
      </c>
      <c r="AN191" s="60">
        <f t="shared" si="268"/>
        <v>18481008</v>
      </c>
    </row>
    <row r="192" spans="1:40" customFormat="1">
      <c r="A192" s="114"/>
      <c r="B192" s="86" t="s">
        <v>52</v>
      </c>
      <c r="C192" s="35" t="s">
        <v>13</v>
      </c>
      <c r="D192" s="35" t="s">
        <v>7</v>
      </c>
      <c r="E192" s="35" t="s">
        <v>100</v>
      </c>
      <c r="F192" s="35" t="s">
        <v>122</v>
      </c>
      <c r="G192" s="36" t="s">
        <v>50</v>
      </c>
      <c r="H192" s="60">
        <f>14163601+4277407+10000+250000+30000</f>
        <v>18731008</v>
      </c>
      <c r="I192" s="60">
        <f>18731008-150000</f>
        <v>18581008</v>
      </c>
      <c r="J192" s="60">
        <f>18581008-100000</f>
        <v>18481008</v>
      </c>
      <c r="K192" s="60"/>
      <c r="L192" s="60"/>
      <c r="M192" s="60"/>
      <c r="N192" s="60">
        <f t="shared" si="254"/>
        <v>18731008</v>
      </c>
      <c r="O192" s="60">
        <f t="shared" si="255"/>
        <v>18581008</v>
      </c>
      <c r="P192" s="60">
        <f t="shared" si="256"/>
        <v>18481008</v>
      </c>
      <c r="Q192" s="60"/>
      <c r="R192" s="60"/>
      <c r="S192" s="60"/>
      <c r="T192" s="60">
        <f t="shared" si="257"/>
        <v>18731008</v>
      </c>
      <c r="U192" s="60">
        <f t="shared" si="258"/>
        <v>18581008</v>
      </c>
      <c r="V192" s="60">
        <f t="shared" si="259"/>
        <v>18481008</v>
      </c>
      <c r="W192" s="60"/>
      <c r="X192" s="60"/>
      <c r="Y192" s="60"/>
      <c r="Z192" s="60">
        <f t="shared" si="260"/>
        <v>18731008</v>
      </c>
      <c r="AA192" s="60">
        <f t="shared" si="261"/>
        <v>18581008</v>
      </c>
      <c r="AB192" s="60">
        <f t="shared" si="262"/>
        <v>18481008</v>
      </c>
      <c r="AC192" s="60">
        <v>30000</v>
      </c>
      <c r="AD192" s="60"/>
      <c r="AE192" s="60"/>
      <c r="AF192" s="60">
        <f t="shared" si="322"/>
        <v>18761008</v>
      </c>
      <c r="AG192" s="60">
        <f t="shared" si="323"/>
        <v>18581008</v>
      </c>
      <c r="AH192" s="60">
        <f t="shared" si="324"/>
        <v>18481008</v>
      </c>
      <c r="AI192" s="60">
        <f>166015.1+30789.77</f>
        <v>196804.87</v>
      </c>
      <c r="AJ192" s="60"/>
      <c r="AK192" s="60"/>
      <c r="AL192" s="60">
        <f t="shared" si="266"/>
        <v>18957812.870000001</v>
      </c>
      <c r="AM192" s="60">
        <f t="shared" si="267"/>
        <v>18581008</v>
      </c>
      <c r="AN192" s="60">
        <f t="shared" si="268"/>
        <v>18481008</v>
      </c>
    </row>
    <row r="193" spans="1:40" customFormat="1" ht="25.5">
      <c r="A193" s="114"/>
      <c r="B193" s="82" t="s">
        <v>186</v>
      </c>
      <c r="C193" s="35" t="s">
        <v>13</v>
      </c>
      <c r="D193" s="35" t="s">
        <v>7</v>
      </c>
      <c r="E193" s="35" t="s">
        <v>100</v>
      </c>
      <c r="F193" s="35" t="s">
        <v>122</v>
      </c>
      <c r="G193" s="36" t="s">
        <v>32</v>
      </c>
      <c r="H193" s="60">
        <f>H194</f>
        <v>349000</v>
      </c>
      <c r="I193" s="60">
        <f t="shared" ref="I193:M193" si="421">I194</f>
        <v>349000</v>
      </c>
      <c r="J193" s="60">
        <f t="shared" si="421"/>
        <v>349000</v>
      </c>
      <c r="K193" s="60">
        <f t="shared" si="421"/>
        <v>0</v>
      </c>
      <c r="L193" s="60">
        <f t="shared" si="421"/>
        <v>0</v>
      </c>
      <c r="M193" s="60">
        <f t="shared" si="421"/>
        <v>0</v>
      </c>
      <c r="N193" s="60">
        <f t="shared" si="254"/>
        <v>349000</v>
      </c>
      <c r="O193" s="60">
        <f t="shared" si="255"/>
        <v>349000</v>
      </c>
      <c r="P193" s="60">
        <f t="shared" si="256"/>
        <v>349000</v>
      </c>
      <c r="Q193" s="60">
        <f t="shared" ref="Q193:S193" si="422">Q194</f>
        <v>0</v>
      </c>
      <c r="R193" s="60">
        <f t="shared" si="422"/>
        <v>0</v>
      </c>
      <c r="S193" s="60">
        <f t="shared" si="422"/>
        <v>0</v>
      </c>
      <c r="T193" s="60">
        <f t="shared" si="257"/>
        <v>349000</v>
      </c>
      <c r="U193" s="60">
        <f t="shared" si="258"/>
        <v>349000</v>
      </c>
      <c r="V193" s="60">
        <f t="shared" si="259"/>
        <v>349000</v>
      </c>
      <c r="W193" s="60">
        <f t="shared" ref="W193:Y193" si="423">W194</f>
        <v>0</v>
      </c>
      <c r="X193" s="60">
        <f t="shared" si="423"/>
        <v>0</v>
      </c>
      <c r="Y193" s="60">
        <f t="shared" si="423"/>
        <v>0</v>
      </c>
      <c r="Z193" s="60">
        <f t="shared" si="260"/>
        <v>349000</v>
      </c>
      <c r="AA193" s="60">
        <f t="shared" si="261"/>
        <v>349000</v>
      </c>
      <c r="AB193" s="60">
        <f t="shared" si="262"/>
        <v>349000</v>
      </c>
      <c r="AC193" s="60">
        <f t="shared" ref="AC193:AE193" si="424">AC194</f>
        <v>-30500</v>
      </c>
      <c r="AD193" s="60">
        <f t="shared" si="424"/>
        <v>0</v>
      </c>
      <c r="AE193" s="60">
        <f t="shared" si="424"/>
        <v>0</v>
      </c>
      <c r="AF193" s="60">
        <f t="shared" si="322"/>
        <v>318500</v>
      </c>
      <c r="AG193" s="60">
        <f t="shared" si="323"/>
        <v>349000</v>
      </c>
      <c r="AH193" s="60">
        <f t="shared" si="324"/>
        <v>349000</v>
      </c>
      <c r="AI193" s="60">
        <f t="shared" ref="AI193:AK193" si="425">AI194</f>
        <v>0</v>
      </c>
      <c r="AJ193" s="60">
        <f t="shared" si="425"/>
        <v>0</v>
      </c>
      <c r="AK193" s="60">
        <f t="shared" si="425"/>
        <v>0</v>
      </c>
      <c r="AL193" s="60">
        <f t="shared" si="266"/>
        <v>318500</v>
      </c>
      <c r="AM193" s="60">
        <f t="shared" si="267"/>
        <v>349000</v>
      </c>
      <c r="AN193" s="60">
        <f t="shared" si="268"/>
        <v>349000</v>
      </c>
    </row>
    <row r="194" spans="1:40" customFormat="1" ht="25.5">
      <c r="A194" s="114"/>
      <c r="B194" s="86" t="s">
        <v>34</v>
      </c>
      <c r="C194" s="35" t="s">
        <v>13</v>
      </c>
      <c r="D194" s="35" t="s">
        <v>7</v>
      </c>
      <c r="E194" s="35" t="s">
        <v>100</v>
      </c>
      <c r="F194" s="35" t="s">
        <v>122</v>
      </c>
      <c r="G194" s="36" t="s">
        <v>33</v>
      </c>
      <c r="H194" s="60">
        <v>349000</v>
      </c>
      <c r="I194" s="60">
        <v>349000</v>
      </c>
      <c r="J194" s="60">
        <v>349000</v>
      </c>
      <c r="K194" s="60"/>
      <c r="L194" s="60"/>
      <c r="M194" s="60"/>
      <c r="N194" s="60">
        <f t="shared" si="254"/>
        <v>349000</v>
      </c>
      <c r="O194" s="60">
        <f t="shared" si="255"/>
        <v>349000</v>
      </c>
      <c r="P194" s="60">
        <f t="shared" si="256"/>
        <v>349000</v>
      </c>
      <c r="Q194" s="60"/>
      <c r="R194" s="60"/>
      <c r="S194" s="60"/>
      <c r="T194" s="60">
        <f t="shared" si="257"/>
        <v>349000</v>
      </c>
      <c r="U194" s="60">
        <f t="shared" si="258"/>
        <v>349000</v>
      </c>
      <c r="V194" s="60">
        <f t="shared" si="259"/>
        <v>349000</v>
      </c>
      <c r="W194" s="60"/>
      <c r="X194" s="60"/>
      <c r="Y194" s="60"/>
      <c r="Z194" s="60">
        <f t="shared" si="260"/>
        <v>349000</v>
      </c>
      <c r="AA194" s="60">
        <f t="shared" si="261"/>
        <v>349000</v>
      </c>
      <c r="AB194" s="60">
        <f t="shared" si="262"/>
        <v>349000</v>
      </c>
      <c r="AC194" s="60">
        <v>-30500</v>
      </c>
      <c r="AD194" s="60"/>
      <c r="AE194" s="60"/>
      <c r="AF194" s="60">
        <f t="shared" si="322"/>
        <v>318500</v>
      </c>
      <c r="AG194" s="60">
        <f t="shared" si="323"/>
        <v>349000</v>
      </c>
      <c r="AH194" s="60">
        <f t="shared" si="324"/>
        <v>349000</v>
      </c>
      <c r="AI194" s="60"/>
      <c r="AJ194" s="60"/>
      <c r="AK194" s="60"/>
      <c r="AL194" s="60">
        <f t="shared" si="266"/>
        <v>318500</v>
      </c>
      <c r="AM194" s="60">
        <f t="shared" si="267"/>
        <v>349000</v>
      </c>
      <c r="AN194" s="60">
        <f t="shared" si="268"/>
        <v>349000</v>
      </c>
    </row>
    <row r="195" spans="1:40" customFormat="1">
      <c r="A195" s="114"/>
      <c r="B195" s="229" t="s">
        <v>47</v>
      </c>
      <c r="C195" s="35" t="s">
        <v>13</v>
      </c>
      <c r="D195" s="35" t="s">
        <v>7</v>
      </c>
      <c r="E195" s="35" t="s">
        <v>100</v>
      </c>
      <c r="F195" s="35" t="s">
        <v>122</v>
      </c>
      <c r="G195" s="113" t="s">
        <v>45</v>
      </c>
      <c r="H195" s="60"/>
      <c r="I195" s="60"/>
      <c r="J195" s="60"/>
      <c r="K195" s="60"/>
      <c r="L195" s="60"/>
      <c r="M195" s="60"/>
      <c r="N195" s="60"/>
      <c r="O195" s="60"/>
      <c r="P195" s="60"/>
      <c r="Q195" s="60"/>
      <c r="R195" s="60"/>
      <c r="S195" s="60"/>
      <c r="T195" s="60"/>
      <c r="U195" s="60"/>
      <c r="V195" s="60"/>
      <c r="W195" s="60"/>
      <c r="X195" s="60"/>
      <c r="Y195" s="60"/>
      <c r="Z195" s="60"/>
      <c r="AA195" s="60"/>
      <c r="AB195" s="60"/>
      <c r="AC195" s="60">
        <f>AC196</f>
        <v>500</v>
      </c>
      <c r="AD195" s="60">
        <f t="shared" ref="AD195:AE195" si="426">AD196</f>
        <v>0</v>
      </c>
      <c r="AE195" s="60">
        <f t="shared" si="426"/>
        <v>0</v>
      </c>
      <c r="AF195" s="60">
        <f t="shared" ref="AF195:AF196" si="427">Z195+AC195</f>
        <v>500</v>
      </c>
      <c r="AG195" s="60">
        <f t="shared" ref="AG195:AG196" si="428">AA195+AD195</f>
        <v>0</v>
      </c>
      <c r="AH195" s="60">
        <f t="shared" ref="AH195:AH196" si="429">AB195+AE195</f>
        <v>0</v>
      </c>
      <c r="AI195" s="60">
        <f>AI196</f>
        <v>0</v>
      </c>
      <c r="AJ195" s="60">
        <f t="shared" ref="AJ195:AK195" si="430">AJ196</f>
        <v>0</v>
      </c>
      <c r="AK195" s="60">
        <f t="shared" si="430"/>
        <v>0</v>
      </c>
      <c r="AL195" s="60">
        <f t="shared" si="266"/>
        <v>500</v>
      </c>
      <c r="AM195" s="60">
        <f t="shared" si="267"/>
        <v>0</v>
      </c>
      <c r="AN195" s="60">
        <f t="shared" si="268"/>
        <v>0</v>
      </c>
    </row>
    <row r="196" spans="1:40" customFormat="1">
      <c r="A196" s="114"/>
      <c r="B196" s="237" t="s">
        <v>56</v>
      </c>
      <c r="C196" s="35" t="s">
        <v>13</v>
      </c>
      <c r="D196" s="35" t="s">
        <v>7</v>
      </c>
      <c r="E196" s="35" t="s">
        <v>100</v>
      </c>
      <c r="F196" s="35" t="s">
        <v>122</v>
      </c>
      <c r="G196" s="113" t="s">
        <v>57</v>
      </c>
      <c r="H196" s="60"/>
      <c r="I196" s="60"/>
      <c r="J196" s="60"/>
      <c r="K196" s="60"/>
      <c r="L196" s="60"/>
      <c r="M196" s="60"/>
      <c r="N196" s="60"/>
      <c r="O196" s="60"/>
      <c r="P196" s="60"/>
      <c r="Q196" s="60"/>
      <c r="R196" s="60"/>
      <c r="S196" s="60"/>
      <c r="T196" s="60"/>
      <c r="U196" s="60"/>
      <c r="V196" s="60"/>
      <c r="W196" s="60"/>
      <c r="X196" s="60"/>
      <c r="Y196" s="60"/>
      <c r="Z196" s="60"/>
      <c r="AA196" s="60"/>
      <c r="AB196" s="60"/>
      <c r="AC196" s="60">
        <v>500</v>
      </c>
      <c r="AD196" s="60"/>
      <c r="AE196" s="60"/>
      <c r="AF196" s="60">
        <f t="shared" si="427"/>
        <v>500</v>
      </c>
      <c r="AG196" s="60">
        <f t="shared" si="428"/>
        <v>0</v>
      </c>
      <c r="AH196" s="60">
        <f t="shared" si="429"/>
        <v>0</v>
      </c>
      <c r="AI196" s="60"/>
      <c r="AJ196" s="60"/>
      <c r="AK196" s="60"/>
      <c r="AL196" s="60">
        <f t="shared" ref="AL196:AL204" si="431">AF196+AI196</f>
        <v>500</v>
      </c>
      <c r="AM196" s="60">
        <f t="shared" ref="AM196:AM204" si="432">AG196+AJ196</f>
        <v>0</v>
      </c>
      <c r="AN196" s="60">
        <f t="shared" ref="AN196:AN204" si="433">AH196+AK196</f>
        <v>0</v>
      </c>
    </row>
    <row r="197" spans="1:40" customFormat="1" ht="25.5">
      <c r="A197" s="114"/>
      <c r="B197" s="82" t="s">
        <v>97</v>
      </c>
      <c r="C197" s="35" t="s">
        <v>13</v>
      </c>
      <c r="D197" s="35" t="s">
        <v>7</v>
      </c>
      <c r="E197" s="143" t="s">
        <v>100</v>
      </c>
      <c r="F197" s="143" t="s">
        <v>348</v>
      </c>
      <c r="G197" s="113"/>
      <c r="H197" s="61">
        <f>H198</f>
        <v>88836</v>
      </c>
      <c r="I197" s="61">
        <f t="shared" ref="I197:M198" si="434">I198</f>
        <v>73008</v>
      </c>
      <c r="J197" s="61">
        <f t="shared" si="434"/>
        <v>73008</v>
      </c>
      <c r="K197" s="61">
        <f t="shared" si="434"/>
        <v>0</v>
      </c>
      <c r="L197" s="61">
        <f t="shared" si="434"/>
        <v>0</v>
      </c>
      <c r="M197" s="61">
        <f t="shared" si="434"/>
        <v>0</v>
      </c>
      <c r="N197" s="61">
        <f t="shared" si="254"/>
        <v>88836</v>
      </c>
      <c r="O197" s="61">
        <f t="shared" si="255"/>
        <v>73008</v>
      </c>
      <c r="P197" s="61">
        <f t="shared" si="256"/>
        <v>73008</v>
      </c>
      <c r="Q197" s="61">
        <f t="shared" ref="Q197:S198" si="435">Q198</f>
        <v>0</v>
      </c>
      <c r="R197" s="61">
        <f t="shared" si="435"/>
        <v>0</v>
      </c>
      <c r="S197" s="61">
        <f t="shared" si="435"/>
        <v>0</v>
      </c>
      <c r="T197" s="61">
        <f t="shared" si="257"/>
        <v>88836</v>
      </c>
      <c r="U197" s="61">
        <f t="shared" si="258"/>
        <v>73008</v>
      </c>
      <c r="V197" s="61">
        <f t="shared" si="259"/>
        <v>73008</v>
      </c>
      <c r="W197" s="61">
        <f t="shared" ref="W197:Y198" si="436">W198</f>
        <v>0</v>
      </c>
      <c r="X197" s="61">
        <f t="shared" si="436"/>
        <v>0</v>
      </c>
      <c r="Y197" s="61">
        <f t="shared" si="436"/>
        <v>0</v>
      </c>
      <c r="Z197" s="61">
        <f t="shared" si="260"/>
        <v>88836</v>
      </c>
      <c r="AA197" s="61">
        <f t="shared" si="261"/>
        <v>73008</v>
      </c>
      <c r="AB197" s="61">
        <f t="shared" si="262"/>
        <v>73008</v>
      </c>
      <c r="AC197" s="61">
        <f t="shared" ref="AC197:AE198" si="437">AC198</f>
        <v>0</v>
      </c>
      <c r="AD197" s="61">
        <f t="shared" si="437"/>
        <v>0</v>
      </c>
      <c r="AE197" s="61">
        <f t="shared" si="437"/>
        <v>0</v>
      </c>
      <c r="AF197" s="61">
        <f t="shared" si="322"/>
        <v>88836</v>
      </c>
      <c r="AG197" s="61">
        <f t="shared" si="323"/>
        <v>73008</v>
      </c>
      <c r="AH197" s="61">
        <f t="shared" si="324"/>
        <v>73008</v>
      </c>
      <c r="AI197" s="61">
        <f t="shared" ref="AI197:AK198" si="438">AI198</f>
        <v>0</v>
      </c>
      <c r="AJ197" s="61">
        <f t="shared" si="438"/>
        <v>0</v>
      </c>
      <c r="AK197" s="61">
        <f t="shared" si="438"/>
        <v>0</v>
      </c>
      <c r="AL197" s="61">
        <f t="shared" si="431"/>
        <v>88836</v>
      </c>
      <c r="AM197" s="61">
        <f t="shared" si="432"/>
        <v>73008</v>
      </c>
      <c r="AN197" s="61">
        <f t="shared" si="433"/>
        <v>73008</v>
      </c>
    </row>
    <row r="198" spans="1:40" customFormat="1">
      <c r="A198" s="114"/>
      <c r="B198" s="103" t="s">
        <v>35</v>
      </c>
      <c r="C198" s="35" t="s">
        <v>13</v>
      </c>
      <c r="D198" s="35" t="s">
        <v>7</v>
      </c>
      <c r="E198" s="143" t="s">
        <v>100</v>
      </c>
      <c r="F198" s="143" t="s">
        <v>348</v>
      </c>
      <c r="G198" s="113" t="s">
        <v>36</v>
      </c>
      <c r="H198" s="61">
        <f>H199</f>
        <v>88836</v>
      </c>
      <c r="I198" s="61">
        <f t="shared" si="434"/>
        <v>73008</v>
      </c>
      <c r="J198" s="61">
        <f t="shared" si="434"/>
        <v>73008</v>
      </c>
      <c r="K198" s="61">
        <f t="shared" si="434"/>
        <v>0</v>
      </c>
      <c r="L198" s="61">
        <f t="shared" si="434"/>
        <v>0</v>
      </c>
      <c r="M198" s="61">
        <f t="shared" si="434"/>
        <v>0</v>
      </c>
      <c r="N198" s="61">
        <f t="shared" si="254"/>
        <v>88836</v>
      </c>
      <c r="O198" s="61">
        <f t="shared" si="255"/>
        <v>73008</v>
      </c>
      <c r="P198" s="61">
        <f t="shared" si="256"/>
        <v>73008</v>
      </c>
      <c r="Q198" s="61">
        <f t="shared" si="435"/>
        <v>0</v>
      </c>
      <c r="R198" s="61">
        <f t="shared" si="435"/>
        <v>0</v>
      </c>
      <c r="S198" s="61">
        <f t="shared" si="435"/>
        <v>0</v>
      </c>
      <c r="T198" s="61">
        <f t="shared" si="257"/>
        <v>88836</v>
      </c>
      <c r="U198" s="61">
        <f t="shared" si="258"/>
        <v>73008</v>
      </c>
      <c r="V198" s="61">
        <f t="shared" si="259"/>
        <v>73008</v>
      </c>
      <c r="W198" s="61">
        <f t="shared" si="436"/>
        <v>0</v>
      </c>
      <c r="X198" s="61">
        <f t="shared" si="436"/>
        <v>0</v>
      </c>
      <c r="Y198" s="61">
        <f t="shared" si="436"/>
        <v>0</v>
      </c>
      <c r="Z198" s="61">
        <f t="shared" si="260"/>
        <v>88836</v>
      </c>
      <c r="AA198" s="61">
        <f t="shared" si="261"/>
        <v>73008</v>
      </c>
      <c r="AB198" s="61">
        <f t="shared" si="262"/>
        <v>73008</v>
      </c>
      <c r="AC198" s="61">
        <f t="shared" si="437"/>
        <v>0</v>
      </c>
      <c r="AD198" s="61">
        <f t="shared" si="437"/>
        <v>0</v>
      </c>
      <c r="AE198" s="61">
        <f t="shared" si="437"/>
        <v>0</v>
      </c>
      <c r="AF198" s="61">
        <f t="shared" si="322"/>
        <v>88836</v>
      </c>
      <c r="AG198" s="61">
        <f t="shared" si="323"/>
        <v>73008</v>
      </c>
      <c r="AH198" s="61">
        <f t="shared" si="324"/>
        <v>73008</v>
      </c>
      <c r="AI198" s="61">
        <f t="shared" si="438"/>
        <v>0</v>
      </c>
      <c r="AJ198" s="61">
        <f t="shared" si="438"/>
        <v>0</v>
      </c>
      <c r="AK198" s="61">
        <f t="shared" si="438"/>
        <v>0</v>
      </c>
      <c r="AL198" s="61">
        <f t="shared" si="431"/>
        <v>88836</v>
      </c>
      <c r="AM198" s="61">
        <f t="shared" si="432"/>
        <v>73008</v>
      </c>
      <c r="AN198" s="61">
        <f t="shared" si="433"/>
        <v>73008</v>
      </c>
    </row>
    <row r="199" spans="1:40" customFormat="1" ht="25.5">
      <c r="A199" s="114"/>
      <c r="B199" s="152" t="s">
        <v>38</v>
      </c>
      <c r="C199" s="35" t="s">
        <v>13</v>
      </c>
      <c r="D199" s="35" t="s">
        <v>7</v>
      </c>
      <c r="E199" s="143" t="s">
        <v>100</v>
      </c>
      <c r="F199" s="143" t="s">
        <v>348</v>
      </c>
      <c r="G199" s="113" t="s">
        <v>37</v>
      </c>
      <c r="H199" s="68">
        <v>88836</v>
      </c>
      <c r="I199" s="68">
        <v>73008</v>
      </c>
      <c r="J199" s="68">
        <v>73008</v>
      </c>
      <c r="K199" s="68"/>
      <c r="L199" s="68"/>
      <c r="M199" s="68"/>
      <c r="N199" s="68">
        <f t="shared" si="254"/>
        <v>88836</v>
      </c>
      <c r="O199" s="68">
        <f t="shared" si="255"/>
        <v>73008</v>
      </c>
      <c r="P199" s="68">
        <f t="shared" si="256"/>
        <v>73008</v>
      </c>
      <c r="Q199" s="68"/>
      <c r="R199" s="68"/>
      <c r="S199" s="68"/>
      <c r="T199" s="68">
        <f t="shared" si="257"/>
        <v>88836</v>
      </c>
      <c r="U199" s="68">
        <f t="shared" si="258"/>
        <v>73008</v>
      </c>
      <c r="V199" s="68">
        <f t="shared" si="259"/>
        <v>73008</v>
      </c>
      <c r="W199" s="68"/>
      <c r="X199" s="68"/>
      <c r="Y199" s="68"/>
      <c r="Z199" s="68">
        <f t="shared" si="260"/>
        <v>88836</v>
      </c>
      <c r="AA199" s="68">
        <f t="shared" si="261"/>
        <v>73008</v>
      </c>
      <c r="AB199" s="68">
        <f t="shared" si="262"/>
        <v>73008</v>
      </c>
      <c r="AC199" s="68"/>
      <c r="AD199" s="68"/>
      <c r="AE199" s="68"/>
      <c r="AF199" s="68">
        <f t="shared" si="322"/>
        <v>88836</v>
      </c>
      <c r="AG199" s="68">
        <f t="shared" si="323"/>
        <v>73008</v>
      </c>
      <c r="AH199" s="68">
        <f t="shared" si="324"/>
        <v>73008</v>
      </c>
      <c r="AI199" s="68"/>
      <c r="AJ199" s="68"/>
      <c r="AK199" s="68"/>
      <c r="AL199" s="68">
        <f t="shared" si="431"/>
        <v>88836</v>
      </c>
      <c r="AM199" s="68">
        <f t="shared" si="432"/>
        <v>73008</v>
      </c>
      <c r="AN199" s="68">
        <f t="shared" si="433"/>
        <v>73008</v>
      </c>
    </row>
    <row r="200" spans="1:40" customFormat="1" ht="38.25">
      <c r="A200" s="114"/>
      <c r="B200" s="102" t="s">
        <v>276</v>
      </c>
      <c r="C200" s="35" t="s">
        <v>13</v>
      </c>
      <c r="D200" s="35" t="s">
        <v>7</v>
      </c>
      <c r="E200" s="35" t="s">
        <v>100</v>
      </c>
      <c r="F200" s="35" t="s">
        <v>351</v>
      </c>
      <c r="G200" s="36"/>
      <c r="H200" s="60">
        <f>H203+H201</f>
        <v>2853394.92</v>
      </c>
      <c r="I200" s="60">
        <f t="shared" ref="I200:J200" si="439">I203+I201</f>
        <v>2879678.87</v>
      </c>
      <c r="J200" s="60">
        <f t="shared" si="439"/>
        <v>2985866.02</v>
      </c>
      <c r="K200" s="60">
        <f t="shared" ref="K200:M200" si="440">K203+K201</f>
        <v>0</v>
      </c>
      <c r="L200" s="60">
        <f t="shared" si="440"/>
        <v>0</v>
      </c>
      <c r="M200" s="60">
        <f t="shared" si="440"/>
        <v>0</v>
      </c>
      <c r="N200" s="60">
        <f t="shared" si="254"/>
        <v>2853394.92</v>
      </c>
      <c r="O200" s="60">
        <f t="shared" si="255"/>
        <v>2879678.87</v>
      </c>
      <c r="P200" s="60">
        <f t="shared" si="256"/>
        <v>2985866.02</v>
      </c>
      <c r="Q200" s="60">
        <f t="shared" ref="Q200:S200" si="441">Q203+Q201</f>
        <v>0</v>
      </c>
      <c r="R200" s="60">
        <f t="shared" si="441"/>
        <v>0</v>
      </c>
      <c r="S200" s="60">
        <f t="shared" si="441"/>
        <v>0</v>
      </c>
      <c r="T200" s="60">
        <f t="shared" si="257"/>
        <v>2853394.92</v>
      </c>
      <c r="U200" s="60">
        <f t="shared" si="258"/>
        <v>2879678.87</v>
      </c>
      <c r="V200" s="60">
        <f t="shared" si="259"/>
        <v>2985866.02</v>
      </c>
      <c r="W200" s="60">
        <f t="shared" ref="W200:Y200" si="442">W203+W201</f>
        <v>0</v>
      </c>
      <c r="X200" s="60">
        <f t="shared" si="442"/>
        <v>0</v>
      </c>
      <c r="Y200" s="60">
        <f t="shared" si="442"/>
        <v>0</v>
      </c>
      <c r="Z200" s="60">
        <f t="shared" si="260"/>
        <v>2853394.92</v>
      </c>
      <c r="AA200" s="60">
        <f t="shared" si="261"/>
        <v>2879678.87</v>
      </c>
      <c r="AB200" s="60">
        <f t="shared" si="262"/>
        <v>2985866.02</v>
      </c>
      <c r="AC200" s="60">
        <f t="shared" ref="AC200:AE200" si="443">AC203+AC201</f>
        <v>0</v>
      </c>
      <c r="AD200" s="60">
        <f t="shared" si="443"/>
        <v>0</v>
      </c>
      <c r="AE200" s="60">
        <f t="shared" si="443"/>
        <v>0</v>
      </c>
      <c r="AF200" s="60">
        <f t="shared" si="322"/>
        <v>2853394.92</v>
      </c>
      <c r="AG200" s="60">
        <f t="shared" si="323"/>
        <v>2879678.87</v>
      </c>
      <c r="AH200" s="60">
        <f t="shared" si="324"/>
        <v>2985866.02</v>
      </c>
      <c r="AI200" s="60">
        <f t="shared" ref="AI200:AK200" si="444">AI203+AI201</f>
        <v>0</v>
      </c>
      <c r="AJ200" s="60">
        <f t="shared" si="444"/>
        <v>0</v>
      </c>
      <c r="AK200" s="60">
        <f t="shared" si="444"/>
        <v>0</v>
      </c>
      <c r="AL200" s="60">
        <f t="shared" si="431"/>
        <v>2853394.92</v>
      </c>
      <c r="AM200" s="60">
        <f t="shared" si="432"/>
        <v>2879678.87</v>
      </c>
      <c r="AN200" s="60">
        <f t="shared" si="433"/>
        <v>2985866.02</v>
      </c>
    </row>
    <row r="201" spans="1:40" customFormat="1" ht="38.25">
      <c r="A201" s="114"/>
      <c r="B201" s="71" t="s">
        <v>51</v>
      </c>
      <c r="C201" s="35" t="s">
        <v>13</v>
      </c>
      <c r="D201" s="35" t="s">
        <v>7</v>
      </c>
      <c r="E201" s="143" t="s">
        <v>100</v>
      </c>
      <c r="F201" s="35" t="s">
        <v>351</v>
      </c>
      <c r="G201" s="113" t="s">
        <v>49</v>
      </c>
      <c r="H201" s="60">
        <f>H202</f>
        <v>2737800</v>
      </c>
      <c r="I201" s="60">
        <f t="shared" ref="I201:M201" si="445">I202</f>
        <v>2704678.87</v>
      </c>
      <c r="J201" s="60">
        <f t="shared" si="445"/>
        <v>2810866.02</v>
      </c>
      <c r="K201" s="60">
        <f t="shared" si="445"/>
        <v>0</v>
      </c>
      <c r="L201" s="60">
        <f t="shared" si="445"/>
        <v>0</v>
      </c>
      <c r="M201" s="60">
        <f t="shared" si="445"/>
        <v>0</v>
      </c>
      <c r="N201" s="60">
        <f t="shared" si="254"/>
        <v>2737800</v>
      </c>
      <c r="O201" s="60">
        <f t="shared" si="255"/>
        <v>2704678.87</v>
      </c>
      <c r="P201" s="60">
        <f t="shared" si="256"/>
        <v>2810866.02</v>
      </c>
      <c r="Q201" s="60">
        <f t="shared" ref="Q201:S201" si="446">Q202</f>
        <v>0</v>
      </c>
      <c r="R201" s="60">
        <f t="shared" si="446"/>
        <v>0</v>
      </c>
      <c r="S201" s="60">
        <f t="shared" si="446"/>
        <v>0</v>
      </c>
      <c r="T201" s="60">
        <f t="shared" si="257"/>
        <v>2737800</v>
      </c>
      <c r="U201" s="60">
        <f t="shared" si="258"/>
        <v>2704678.87</v>
      </c>
      <c r="V201" s="60">
        <f t="shared" si="259"/>
        <v>2810866.02</v>
      </c>
      <c r="W201" s="60">
        <f t="shared" ref="W201:Y201" si="447">W202</f>
        <v>0</v>
      </c>
      <c r="X201" s="60">
        <f t="shared" si="447"/>
        <v>0</v>
      </c>
      <c r="Y201" s="60">
        <f t="shared" si="447"/>
        <v>0</v>
      </c>
      <c r="Z201" s="60">
        <f t="shared" si="260"/>
        <v>2737800</v>
      </c>
      <c r="AA201" s="60">
        <f t="shared" si="261"/>
        <v>2704678.87</v>
      </c>
      <c r="AB201" s="60">
        <f t="shared" si="262"/>
        <v>2810866.02</v>
      </c>
      <c r="AC201" s="60">
        <f t="shared" ref="AC201:AE201" si="448">AC202</f>
        <v>0</v>
      </c>
      <c r="AD201" s="60">
        <f t="shared" si="448"/>
        <v>0</v>
      </c>
      <c r="AE201" s="60">
        <f t="shared" si="448"/>
        <v>0</v>
      </c>
      <c r="AF201" s="60">
        <f t="shared" si="322"/>
        <v>2737800</v>
      </c>
      <c r="AG201" s="60">
        <f t="shared" si="323"/>
        <v>2704678.87</v>
      </c>
      <c r="AH201" s="60">
        <f t="shared" si="324"/>
        <v>2810866.02</v>
      </c>
      <c r="AI201" s="60">
        <f t="shared" ref="AI201:AK201" si="449">AI202</f>
        <v>0</v>
      </c>
      <c r="AJ201" s="60">
        <f t="shared" si="449"/>
        <v>0</v>
      </c>
      <c r="AK201" s="60">
        <f t="shared" si="449"/>
        <v>0</v>
      </c>
      <c r="AL201" s="60">
        <f t="shared" si="431"/>
        <v>2737800</v>
      </c>
      <c r="AM201" s="60">
        <f t="shared" si="432"/>
        <v>2704678.87</v>
      </c>
      <c r="AN201" s="60">
        <f t="shared" si="433"/>
        <v>2810866.02</v>
      </c>
    </row>
    <row r="202" spans="1:40" customFormat="1">
      <c r="A202" s="114"/>
      <c r="B202" s="71" t="s">
        <v>52</v>
      </c>
      <c r="C202" s="35" t="s">
        <v>13</v>
      </c>
      <c r="D202" s="35" t="s">
        <v>7</v>
      </c>
      <c r="E202" s="143" t="s">
        <v>100</v>
      </c>
      <c r="F202" s="35" t="s">
        <v>351</v>
      </c>
      <c r="G202" s="113" t="s">
        <v>50</v>
      </c>
      <c r="H202" s="68">
        <v>2737800</v>
      </c>
      <c r="I202" s="68">
        <v>2704678.87</v>
      </c>
      <c r="J202" s="68">
        <v>2810866.02</v>
      </c>
      <c r="K202" s="68"/>
      <c r="L202" s="68"/>
      <c r="M202" s="68"/>
      <c r="N202" s="68">
        <f t="shared" si="254"/>
        <v>2737800</v>
      </c>
      <c r="O202" s="68">
        <f t="shared" si="255"/>
        <v>2704678.87</v>
      </c>
      <c r="P202" s="68">
        <f t="shared" si="256"/>
        <v>2810866.02</v>
      </c>
      <c r="Q202" s="68"/>
      <c r="R202" s="68"/>
      <c r="S202" s="68"/>
      <c r="T202" s="68">
        <f t="shared" si="257"/>
        <v>2737800</v>
      </c>
      <c r="U202" s="68">
        <f t="shared" si="258"/>
        <v>2704678.87</v>
      </c>
      <c r="V202" s="68">
        <f t="shared" si="259"/>
        <v>2810866.02</v>
      </c>
      <c r="W202" s="68"/>
      <c r="X202" s="68"/>
      <c r="Y202" s="68"/>
      <c r="Z202" s="68">
        <f t="shared" si="260"/>
        <v>2737800</v>
      </c>
      <c r="AA202" s="68">
        <f t="shared" si="261"/>
        <v>2704678.87</v>
      </c>
      <c r="AB202" s="68">
        <f t="shared" si="262"/>
        <v>2810866.02</v>
      </c>
      <c r="AC202" s="68"/>
      <c r="AD202" s="68"/>
      <c r="AE202" s="68"/>
      <c r="AF202" s="68">
        <f t="shared" si="322"/>
        <v>2737800</v>
      </c>
      <c r="AG202" s="68">
        <f t="shared" si="323"/>
        <v>2704678.87</v>
      </c>
      <c r="AH202" s="68">
        <f t="shared" si="324"/>
        <v>2810866.02</v>
      </c>
      <c r="AI202" s="68"/>
      <c r="AJ202" s="68"/>
      <c r="AK202" s="68"/>
      <c r="AL202" s="68">
        <f t="shared" si="431"/>
        <v>2737800</v>
      </c>
      <c r="AM202" s="68">
        <f t="shared" si="432"/>
        <v>2704678.87</v>
      </c>
      <c r="AN202" s="68">
        <f t="shared" si="433"/>
        <v>2810866.02</v>
      </c>
    </row>
    <row r="203" spans="1:40" customFormat="1" ht="25.5">
      <c r="A203" s="114"/>
      <c r="B203" s="126" t="s">
        <v>186</v>
      </c>
      <c r="C203" s="35" t="s">
        <v>13</v>
      </c>
      <c r="D203" s="35" t="s">
        <v>7</v>
      </c>
      <c r="E203" s="143" t="s">
        <v>100</v>
      </c>
      <c r="F203" s="35" t="s">
        <v>351</v>
      </c>
      <c r="G203" s="113" t="s">
        <v>32</v>
      </c>
      <c r="H203" s="60">
        <f>H204</f>
        <v>115594.92</v>
      </c>
      <c r="I203" s="60">
        <f t="shared" ref="I203:M203" si="450">I204</f>
        <v>175000</v>
      </c>
      <c r="J203" s="60">
        <f t="shared" si="450"/>
        <v>175000</v>
      </c>
      <c r="K203" s="60">
        <f t="shared" si="450"/>
        <v>0</v>
      </c>
      <c r="L203" s="60">
        <f t="shared" si="450"/>
        <v>0</v>
      </c>
      <c r="M203" s="60">
        <f t="shared" si="450"/>
        <v>0</v>
      </c>
      <c r="N203" s="60">
        <f t="shared" si="254"/>
        <v>115594.92</v>
      </c>
      <c r="O203" s="60">
        <f t="shared" si="255"/>
        <v>175000</v>
      </c>
      <c r="P203" s="60">
        <f t="shared" si="256"/>
        <v>175000</v>
      </c>
      <c r="Q203" s="60">
        <f t="shared" ref="Q203:S203" si="451">Q204</f>
        <v>0</v>
      </c>
      <c r="R203" s="60">
        <f t="shared" si="451"/>
        <v>0</v>
      </c>
      <c r="S203" s="60">
        <f t="shared" si="451"/>
        <v>0</v>
      </c>
      <c r="T203" s="60">
        <f t="shared" si="257"/>
        <v>115594.92</v>
      </c>
      <c r="U203" s="60">
        <f t="shared" si="258"/>
        <v>175000</v>
      </c>
      <c r="V203" s="60">
        <f t="shared" si="259"/>
        <v>175000</v>
      </c>
      <c r="W203" s="60">
        <f t="shared" ref="W203:Y203" si="452">W204</f>
        <v>0</v>
      </c>
      <c r="X203" s="60">
        <f t="shared" si="452"/>
        <v>0</v>
      </c>
      <c r="Y203" s="60">
        <f t="shared" si="452"/>
        <v>0</v>
      </c>
      <c r="Z203" s="60">
        <f t="shared" si="260"/>
        <v>115594.92</v>
      </c>
      <c r="AA203" s="60">
        <f t="shared" si="261"/>
        <v>175000</v>
      </c>
      <c r="AB203" s="60">
        <f t="shared" si="262"/>
        <v>175000</v>
      </c>
      <c r="AC203" s="60">
        <f t="shared" ref="AC203:AE203" si="453">AC204</f>
        <v>0</v>
      </c>
      <c r="AD203" s="60">
        <f t="shared" si="453"/>
        <v>0</v>
      </c>
      <c r="AE203" s="60">
        <f t="shared" si="453"/>
        <v>0</v>
      </c>
      <c r="AF203" s="60">
        <f t="shared" si="322"/>
        <v>115594.92</v>
      </c>
      <c r="AG203" s="60">
        <f t="shared" si="323"/>
        <v>175000</v>
      </c>
      <c r="AH203" s="60">
        <f t="shared" si="324"/>
        <v>175000</v>
      </c>
      <c r="AI203" s="60">
        <f t="shared" ref="AI203:AK203" si="454">AI204</f>
        <v>0</v>
      </c>
      <c r="AJ203" s="60">
        <f t="shared" si="454"/>
        <v>0</v>
      </c>
      <c r="AK203" s="60">
        <f t="shared" si="454"/>
        <v>0</v>
      </c>
      <c r="AL203" s="60">
        <f t="shared" si="431"/>
        <v>115594.92</v>
      </c>
      <c r="AM203" s="60">
        <f t="shared" si="432"/>
        <v>175000</v>
      </c>
      <c r="AN203" s="60">
        <f t="shared" si="433"/>
        <v>175000</v>
      </c>
    </row>
    <row r="204" spans="1:40" customFormat="1" ht="25.5">
      <c r="A204" s="114"/>
      <c r="B204" s="71" t="s">
        <v>34</v>
      </c>
      <c r="C204" s="35" t="s">
        <v>13</v>
      </c>
      <c r="D204" s="35" t="s">
        <v>7</v>
      </c>
      <c r="E204" s="143" t="s">
        <v>100</v>
      </c>
      <c r="F204" s="35" t="s">
        <v>351</v>
      </c>
      <c r="G204" s="113" t="s">
        <v>33</v>
      </c>
      <c r="H204" s="68">
        <v>115594.92</v>
      </c>
      <c r="I204" s="68">
        <v>175000</v>
      </c>
      <c r="J204" s="68">
        <v>175000</v>
      </c>
      <c r="K204" s="68"/>
      <c r="L204" s="68"/>
      <c r="M204" s="68"/>
      <c r="N204" s="68">
        <f t="shared" si="254"/>
        <v>115594.92</v>
      </c>
      <c r="O204" s="68">
        <f t="shared" si="255"/>
        <v>175000</v>
      </c>
      <c r="P204" s="68">
        <f t="shared" si="256"/>
        <v>175000</v>
      </c>
      <c r="Q204" s="68"/>
      <c r="R204" s="68"/>
      <c r="S204" s="68"/>
      <c r="T204" s="68">
        <f t="shared" si="257"/>
        <v>115594.92</v>
      </c>
      <c r="U204" s="68">
        <f t="shared" si="258"/>
        <v>175000</v>
      </c>
      <c r="V204" s="68">
        <f t="shared" si="259"/>
        <v>175000</v>
      </c>
      <c r="W204" s="68"/>
      <c r="X204" s="68"/>
      <c r="Y204" s="68"/>
      <c r="Z204" s="68">
        <f t="shared" si="260"/>
        <v>115594.92</v>
      </c>
      <c r="AA204" s="68">
        <f t="shared" si="261"/>
        <v>175000</v>
      </c>
      <c r="AB204" s="68">
        <f t="shared" si="262"/>
        <v>175000</v>
      </c>
      <c r="AC204" s="68"/>
      <c r="AD204" s="68"/>
      <c r="AE204" s="68"/>
      <c r="AF204" s="68">
        <f t="shared" si="322"/>
        <v>115594.92</v>
      </c>
      <c r="AG204" s="68">
        <f t="shared" si="323"/>
        <v>175000</v>
      </c>
      <c r="AH204" s="68">
        <f t="shared" si="324"/>
        <v>175000</v>
      </c>
      <c r="AI204" s="68"/>
      <c r="AJ204" s="68"/>
      <c r="AK204" s="68"/>
      <c r="AL204" s="68">
        <f t="shared" si="431"/>
        <v>115594.92</v>
      </c>
      <c r="AM204" s="68">
        <f t="shared" si="432"/>
        <v>175000</v>
      </c>
      <c r="AN204" s="68">
        <f t="shared" si="433"/>
        <v>175000</v>
      </c>
    </row>
    <row r="205" spans="1:40">
      <c r="A205" s="72"/>
      <c r="B205" s="85"/>
      <c r="C205" s="5"/>
      <c r="D205" s="5"/>
      <c r="E205" s="5"/>
      <c r="F205" s="5"/>
      <c r="G205" s="17"/>
      <c r="H205" s="57"/>
      <c r="I205" s="57"/>
      <c r="J205" s="57"/>
      <c r="K205" s="57"/>
      <c r="L205" s="57"/>
      <c r="M205" s="57"/>
      <c r="N205" s="57"/>
      <c r="O205" s="57"/>
      <c r="P205" s="57"/>
      <c r="Q205" s="57"/>
      <c r="R205" s="57"/>
      <c r="S205" s="57"/>
      <c r="T205" s="57"/>
      <c r="U205" s="57"/>
      <c r="V205" s="57"/>
      <c r="W205" s="57"/>
      <c r="X205" s="57"/>
      <c r="Y205" s="57"/>
      <c r="Z205" s="57"/>
      <c r="AA205" s="57"/>
      <c r="AB205" s="57"/>
      <c r="AC205" s="57"/>
      <c r="AD205" s="57"/>
      <c r="AE205" s="57"/>
      <c r="AF205" s="57"/>
      <c r="AG205" s="57"/>
      <c r="AH205" s="57"/>
      <c r="AI205" s="57"/>
      <c r="AJ205" s="57"/>
      <c r="AK205" s="57"/>
      <c r="AL205" s="57"/>
      <c r="AM205" s="57"/>
      <c r="AN205" s="57"/>
    </row>
    <row r="206" spans="1:40" ht="30">
      <c r="A206" s="186" t="s">
        <v>10</v>
      </c>
      <c r="B206" s="96" t="s">
        <v>287</v>
      </c>
      <c r="C206" s="7" t="s">
        <v>16</v>
      </c>
      <c r="D206" s="7" t="s">
        <v>21</v>
      </c>
      <c r="E206" s="7" t="s">
        <v>100</v>
      </c>
      <c r="F206" s="7" t="s">
        <v>101</v>
      </c>
      <c r="G206" s="18"/>
      <c r="H206" s="58">
        <f t="shared" ref="H206:M206" si="455">H207+H235+H263+H276</f>
        <v>137283891.71000001</v>
      </c>
      <c r="I206" s="58">
        <f t="shared" si="455"/>
        <v>132060940.11</v>
      </c>
      <c r="J206" s="58">
        <f t="shared" si="455"/>
        <v>131923458.63000001</v>
      </c>
      <c r="K206" s="58">
        <f t="shared" si="455"/>
        <v>8289916.75</v>
      </c>
      <c r="L206" s="58">
        <f t="shared" si="455"/>
        <v>-40106.019999999997</v>
      </c>
      <c r="M206" s="58">
        <f t="shared" si="455"/>
        <v>-18795.18</v>
      </c>
      <c r="N206" s="58">
        <f t="shared" si="254"/>
        <v>145573808.46000001</v>
      </c>
      <c r="O206" s="58">
        <f t="shared" si="255"/>
        <v>132020834.09</v>
      </c>
      <c r="P206" s="58">
        <f t="shared" si="256"/>
        <v>131904663.45</v>
      </c>
      <c r="Q206" s="58">
        <f>Q207+Q235+Q263+Q276</f>
        <v>9936964.0999999996</v>
      </c>
      <c r="R206" s="58">
        <f>R207+R235+R263+R276</f>
        <v>0</v>
      </c>
      <c r="S206" s="58">
        <f>S207+S235+S263+S276</f>
        <v>0</v>
      </c>
      <c r="T206" s="58">
        <f t="shared" ref="T206:T281" si="456">N206+Q206</f>
        <v>155510772.56</v>
      </c>
      <c r="U206" s="58">
        <f t="shared" ref="U206:U281" si="457">O206+R206</f>
        <v>132020834.09</v>
      </c>
      <c r="V206" s="58">
        <f t="shared" ref="V206:V281" si="458">P206+S206</f>
        <v>131904663.45</v>
      </c>
      <c r="W206" s="58">
        <f>W207+W235+W263+W276</f>
        <v>117399.99999999988</v>
      </c>
      <c r="X206" s="58">
        <f>X207+X235+X263+X276</f>
        <v>0</v>
      </c>
      <c r="Y206" s="58">
        <f>Y207+Y235+Y263+Y276</f>
        <v>0</v>
      </c>
      <c r="Z206" s="58">
        <f t="shared" ref="Z206:Z281" si="459">T206+W206</f>
        <v>155628172.56</v>
      </c>
      <c r="AA206" s="58">
        <f t="shared" ref="AA206:AA281" si="460">U206+X206</f>
        <v>132020834.09</v>
      </c>
      <c r="AB206" s="58">
        <f t="shared" ref="AB206:AB281" si="461">V206+Y206</f>
        <v>131904663.45</v>
      </c>
      <c r="AC206" s="58">
        <f>AC207+AC235+AC263+AC276</f>
        <v>-1340727.71</v>
      </c>
      <c r="AD206" s="58">
        <f>AD207+AD235+AD263+AD276</f>
        <v>0</v>
      </c>
      <c r="AE206" s="58">
        <f>AE207+AE235+AE263+AE276</f>
        <v>0</v>
      </c>
      <c r="AF206" s="58">
        <f t="shared" ref="AF206:AF281" si="462">Z206+AC206</f>
        <v>154287444.84999999</v>
      </c>
      <c r="AG206" s="58">
        <f t="shared" ref="AG206:AG281" si="463">AA206+AD206</f>
        <v>132020834.09</v>
      </c>
      <c r="AH206" s="58">
        <f t="shared" ref="AH206:AH281" si="464">AB206+AE206</f>
        <v>131904663.45</v>
      </c>
      <c r="AI206" s="58">
        <f>AI207+AI235+AI263+AI276</f>
        <v>65981</v>
      </c>
      <c r="AJ206" s="58">
        <f>AJ207+AJ235+AJ263+AJ276</f>
        <v>0</v>
      </c>
      <c r="AK206" s="58">
        <f>AK207+AK235+AK263+AK276</f>
        <v>0</v>
      </c>
      <c r="AL206" s="58">
        <f t="shared" ref="AL206:AL281" si="465">AF206+AI206</f>
        <v>154353425.84999999</v>
      </c>
      <c r="AM206" s="58">
        <f t="shared" ref="AM206:AM281" si="466">AG206+AJ206</f>
        <v>132020834.09</v>
      </c>
      <c r="AN206" s="58">
        <f t="shared" ref="AN206:AN281" si="467">AH206+AK206</f>
        <v>131904663.45</v>
      </c>
    </row>
    <row r="207" spans="1:40" ht="38.25">
      <c r="A207" s="184" t="s">
        <v>79</v>
      </c>
      <c r="B207" s="81" t="s">
        <v>77</v>
      </c>
      <c r="C207" s="6" t="s">
        <v>16</v>
      </c>
      <c r="D207" s="6" t="s">
        <v>3</v>
      </c>
      <c r="E207" s="6" t="s">
        <v>100</v>
      </c>
      <c r="F207" s="6" t="s">
        <v>101</v>
      </c>
      <c r="G207" s="18"/>
      <c r="H207" s="58">
        <f>H214+H217+H220+H229+H223+H211</f>
        <v>76313477</v>
      </c>
      <c r="I207" s="58">
        <f>I214+I217+I220+I229+I223+I211</f>
        <v>71427991.379999995</v>
      </c>
      <c r="J207" s="58">
        <f>J214+J217+J220+J229+J223+J211</f>
        <v>71222926.019999996</v>
      </c>
      <c r="K207" s="58">
        <f>K214+K217+K220+K229+K223+K211+K232</f>
        <v>5250000</v>
      </c>
      <c r="L207" s="58">
        <f>L214+L217+L220+L229+L223+L211+L232</f>
        <v>0</v>
      </c>
      <c r="M207" s="58">
        <f>M214+M217+M220+M229+M223+M211+M232</f>
        <v>0</v>
      </c>
      <c r="N207" s="58">
        <f t="shared" si="254"/>
        <v>81563477</v>
      </c>
      <c r="O207" s="58">
        <f t="shared" si="255"/>
        <v>71427991.379999995</v>
      </c>
      <c r="P207" s="58">
        <f t="shared" si="256"/>
        <v>71222926.019999996</v>
      </c>
      <c r="Q207" s="58">
        <f>Q214+Q217+Q220+Q229+Q223+Q211+Q232+Q226</f>
        <v>-2360000</v>
      </c>
      <c r="R207" s="58">
        <f t="shared" ref="R207:S207" si="468">R214+R217+R220+R229+R223+R211+R232+R226</f>
        <v>0</v>
      </c>
      <c r="S207" s="58">
        <f t="shared" si="468"/>
        <v>0</v>
      </c>
      <c r="T207" s="58">
        <f t="shared" si="456"/>
        <v>79203477</v>
      </c>
      <c r="U207" s="58">
        <f t="shared" si="457"/>
        <v>71427991.379999995</v>
      </c>
      <c r="V207" s="58">
        <f t="shared" si="458"/>
        <v>71222926.019999996</v>
      </c>
      <c r="W207" s="58">
        <f>W214+W217+W220+W229+W223+W211+W232+W226</f>
        <v>1126824.42</v>
      </c>
      <c r="X207" s="58">
        <f t="shared" ref="X207:Y207" si="469">X214+X217+X220+X229+X223+X211+X232+X226</f>
        <v>0</v>
      </c>
      <c r="Y207" s="58">
        <f t="shared" si="469"/>
        <v>0</v>
      </c>
      <c r="Z207" s="58">
        <f t="shared" si="459"/>
        <v>80330301.420000002</v>
      </c>
      <c r="AA207" s="58">
        <f t="shared" si="460"/>
        <v>71427991.379999995</v>
      </c>
      <c r="AB207" s="58">
        <f t="shared" si="461"/>
        <v>71222926.019999996</v>
      </c>
      <c r="AC207" s="58">
        <f>AC214+AC217+AC220+AC229+AC223+AC211+AC232+AC226</f>
        <v>-1330000</v>
      </c>
      <c r="AD207" s="58">
        <f t="shared" ref="AD207:AE207" si="470">AD214+AD217+AD220+AD229+AD223+AD211+AD232+AD226</f>
        <v>0</v>
      </c>
      <c r="AE207" s="58">
        <f t="shared" si="470"/>
        <v>0</v>
      </c>
      <c r="AF207" s="58">
        <f t="shared" si="462"/>
        <v>79000301.420000002</v>
      </c>
      <c r="AG207" s="58">
        <f t="shared" si="463"/>
        <v>71427991.379999995</v>
      </c>
      <c r="AH207" s="58">
        <f t="shared" si="464"/>
        <v>71222926.019999996</v>
      </c>
      <c r="AI207" s="58">
        <f>AI214+AI217+AI220+AI229+AI223+AI211+AI232+AI226+AI208</f>
        <v>100000</v>
      </c>
      <c r="AJ207" s="58">
        <f t="shared" ref="AJ207:AK207" si="471">AJ214+AJ217+AJ220+AJ229+AJ223+AJ211+AJ232+AJ226</f>
        <v>0</v>
      </c>
      <c r="AK207" s="58">
        <f t="shared" si="471"/>
        <v>0</v>
      </c>
      <c r="AL207" s="58">
        <f t="shared" si="465"/>
        <v>79100301.420000002</v>
      </c>
      <c r="AM207" s="58">
        <f t="shared" si="466"/>
        <v>71427991.379999995</v>
      </c>
      <c r="AN207" s="58">
        <f t="shared" si="467"/>
        <v>71222926.019999996</v>
      </c>
    </row>
    <row r="208" spans="1:40">
      <c r="A208" s="266"/>
      <c r="B208" s="231" t="s">
        <v>253</v>
      </c>
      <c r="C208" s="39" t="s">
        <v>16</v>
      </c>
      <c r="D208" s="39" t="s">
        <v>3</v>
      </c>
      <c r="E208" s="39" t="s">
        <v>100</v>
      </c>
      <c r="F208" s="269" t="s">
        <v>126</v>
      </c>
      <c r="G208" s="38"/>
      <c r="H208" s="58"/>
      <c r="I208" s="58"/>
      <c r="J208" s="58"/>
      <c r="K208" s="58"/>
      <c r="L208" s="58"/>
      <c r="M208" s="58"/>
      <c r="N208" s="58"/>
      <c r="O208" s="58"/>
      <c r="P208" s="58"/>
      <c r="Q208" s="58"/>
      <c r="R208" s="58"/>
      <c r="S208" s="58"/>
      <c r="T208" s="58"/>
      <c r="U208" s="58"/>
      <c r="V208" s="58"/>
      <c r="W208" s="58"/>
      <c r="X208" s="58"/>
      <c r="Y208" s="58"/>
      <c r="Z208" s="58"/>
      <c r="AA208" s="58"/>
      <c r="AB208" s="58"/>
      <c r="AC208" s="58"/>
      <c r="AD208" s="58"/>
      <c r="AE208" s="58"/>
      <c r="AF208" s="58"/>
      <c r="AG208" s="58"/>
      <c r="AH208" s="58"/>
      <c r="AI208" s="64">
        <f>AI209</f>
        <v>50000</v>
      </c>
      <c r="AJ208" s="64"/>
      <c r="AK208" s="64"/>
      <c r="AL208" s="64">
        <f t="shared" si="465"/>
        <v>50000</v>
      </c>
      <c r="AM208" s="64">
        <f t="shared" si="466"/>
        <v>0</v>
      </c>
      <c r="AN208" s="64">
        <f t="shared" si="467"/>
        <v>0</v>
      </c>
    </row>
    <row r="209" spans="1:40" ht="25.5">
      <c r="A209" s="266"/>
      <c r="B209" s="223" t="s">
        <v>41</v>
      </c>
      <c r="C209" s="39" t="s">
        <v>16</v>
      </c>
      <c r="D209" s="39" t="s">
        <v>3</v>
      </c>
      <c r="E209" s="39" t="s">
        <v>100</v>
      </c>
      <c r="F209" s="269" t="s">
        <v>126</v>
      </c>
      <c r="G209" s="270" t="s">
        <v>39</v>
      </c>
      <c r="H209" s="58"/>
      <c r="I209" s="58"/>
      <c r="J209" s="58"/>
      <c r="K209" s="58"/>
      <c r="L209" s="58"/>
      <c r="M209" s="58"/>
      <c r="N209" s="58"/>
      <c r="O209" s="58"/>
      <c r="P209" s="58"/>
      <c r="Q209" s="58"/>
      <c r="R209" s="58"/>
      <c r="S209" s="58"/>
      <c r="T209" s="58"/>
      <c r="U209" s="58"/>
      <c r="V209" s="58"/>
      <c r="W209" s="58"/>
      <c r="X209" s="58"/>
      <c r="Y209" s="58"/>
      <c r="Z209" s="58"/>
      <c r="AA209" s="58"/>
      <c r="AB209" s="58"/>
      <c r="AC209" s="58"/>
      <c r="AD209" s="58"/>
      <c r="AE209" s="58"/>
      <c r="AF209" s="58"/>
      <c r="AG209" s="58"/>
      <c r="AH209" s="58"/>
      <c r="AI209" s="64">
        <f>AI210</f>
        <v>50000</v>
      </c>
      <c r="AJ209" s="64"/>
      <c r="AK209" s="64"/>
      <c r="AL209" s="64">
        <f t="shared" si="465"/>
        <v>50000</v>
      </c>
      <c r="AM209" s="64">
        <f t="shared" si="466"/>
        <v>0</v>
      </c>
      <c r="AN209" s="64">
        <f t="shared" si="467"/>
        <v>0</v>
      </c>
    </row>
    <row r="210" spans="1:40">
      <c r="A210" s="266"/>
      <c r="B210" s="222" t="s">
        <v>42</v>
      </c>
      <c r="C210" s="39" t="s">
        <v>16</v>
      </c>
      <c r="D210" s="39" t="s">
        <v>3</v>
      </c>
      <c r="E210" s="39" t="s">
        <v>100</v>
      </c>
      <c r="F210" s="269" t="s">
        <v>126</v>
      </c>
      <c r="G210" s="270" t="s">
        <v>40</v>
      </c>
      <c r="H210" s="58"/>
      <c r="I210" s="58"/>
      <c r="J210" s="58"/>
      <c r="K210" s="58"/>
      <c r="L210" s="58"/>
      <c r="M210" s="58"/>
      <c r="N210" s="58"/>
      <c r="O210" s="58"/>
      <c r="P210" s="58"/>
      <c r="Q210" s="58"/>
      <c r="R210" s="58"/>
      <c r="S210" s="58"/>
      <c r="T210" s="58"/>
      <c r="U210" s="58"/>
      <c r="V210" s="58"/>
      <c r="W210" s="58"/>
      <c r="X210" s="58"/>
      <c r="Y210" s="58"/>
      <c r="Z210" s="58"/>
      <c r="AA210" s="58"/>
      <c r="AB210" s="58"/>
      <c r="AC210" s="58"/>
      <c r="AD210" s="58"/>
      <c r="AE210" s="58"/>
      <c r="AF210" s="58"/>
      <c r="AG210" s="58"/>
      <c r="AH210" s="58"/>
      <c r="AI210" s="250">
        <v>50000</v>
      </c>
      <c r="AJ210" s="64"/>
      <c r="AK210" s="64"/>
      <c r="AL210" s="64">
        <f t="shared" si="465"/>
        <v>50000</v>
      </c>
      <c r="AM210" s="64">
        <f t="shared" si="466"/>
        <v>0</v>
      </c>
      <c r="AN210" s="64">
        <f t="shared" si="467"/>
        <v>0</v>
      </c>
    </row>
    <row r="211" spans="1:40" ht="25.5">
      <c r="A211" s="287"/>
      <c r="B211" s="82" t="s">
        <v>213</v>
      </c>
      <c r="C211" s="5" t="s">
        <v>16</v>
      </c>
      <c r="D211" s="5" t="s">
        <v>3</v>
      </c>
      <c r="E211" s="5" t="s">
        <v>100</v>
      </c>
      <c r="F211" s="73" t="s">
        <v>163</v>
      </c>
      <c r="G211" s="17"/>
      <c r="H211" s="64">
        <f>H212</f>
        <v>3000000</v>
      </c>
      <c r="I211" s="64">
        <f t="shared" ref="I211:M211" si="472">I212</f>
        <v>500000</v>
      </c>
      <c r="J211" s="64">
        <f t="shared" si="472"/>
        <v>0</v>
      </c>
      <c r="K211" s="64">
        <f t="shared" si="472"/>
        <v>3000000</v>
      </c>
      <c r="L211" s="64">
        <f t="shared" si="472"/>
        <v>0</v>
      </c>
      <c r="M211" s="64">
        <f t="shared" si="472"/>
        <v>0</v>
      </c>
      <c r="N211" s="64">
        <f t="shared" si="254"/>
        <v>6000000</v>
      </c>
      <c r="O211" s="64">
        <f t="shared" si="255"/>
        <v>500000</v>
      </c>
      <c r="P211" s="64">
        <f t="shared" si="256"/>
        <v>0</v>
      </c>
      <c r="Q211" s="64">
        <f t="shared" ref="Q211:S212" si="473">Q212</f>
        <v>0</v>
      </c>
      <c r="R211" s="64">
        <f t="shared" si="473"/>
        <v>0</v>
      </c>
      <c r="S211" s="64">
        <f t="shared" si="473"/>
        <v>0</v>
      </c>
      <c r="T211" s="64">
        <f t="shared" si="456"/>
        <v>6000000</v>
      </c>
      <c r="U211" s="64">
        <f t="shared" si="457"/>
        <v>500000</v>
      </c>
      <c r="V211" s="64">
        <f t="shared" si="458"/>
        <v>0</v>
      </c>
      <c r="W211" s="64">
        <f t="shared" ref="W211:Y212" si="474">W212</f>
        <v>1009424.42</v>
      </c>
      <c r="X211" s="64">
        <f t="shared" si="474"/>
        <v>0</v>
      </c>
      <c r="Y211" s="64">
        <f t="shared" si="474"/>
        <v>0</v>
      </c>
      <c r="Z211" s="64">
        <f t="shared" si="459"/>
        <v>7009424.4199999999</v>
      </c>
      <c r="AA211" s="64">
        <f t="shared" si="460"/>
        <v>500000</v>
      </c>
      <c r="AB211" s="64">
        <f t="shared" si="461"/>
        <v>0</v>
      </c>
      <c r="AC211" s="64">
        <f t="shared" ref="AC211:AE212" si="475">AC212</f>
        <v>0</v>
      </c>
      <c r="AD211" s="64">
        <f t="shared" si="475"/>
        <v>0</v>
      </c>
      <c r="AE211" s="64">
        <f t="shared" si="475"/>
        <v>0</v>
      </c>
      <c r="AF211" s="64">
        <f t="shared" si="462"/>
        <v>7009424.4199999999</v>
      </c>
      <c r="AG211" s="64">
        <f t="shared" si="463"/>
        <v>500000</v>
      </c>
      <c r="AH211" s="64">
        <f t="shared" si="464"/>
        <v>0</v>
      </c>
      <c r="AI211" s="64">
        <f t="shared" ref="AI211:AK212" si="476">AI212</f>
        <v>0</v>
      </c>
      <c r="AJ211" s="64">
        <f t="shared" si="476"/>
        <v>0</v>
      </c>
      <c r="AK211" s="64">
        <f t="shared" si="476"/>
        <v>0</v>
      </c>
      <c r="AL211" s="64">
        <f t="shared" si="465"/>
        <v>7009424.4199999999</v>
      </c>
      <c r="AM211" s="64">
        <f t="shared" si="466"/>
        <v>500000</v>
      </c>
      <c r="AN211" s="64">
        <f t="shared" si="467"/>
        <v>0</v>
      </c>
    </row>
    <row r="212" spans="1:40" ht="25.5">
      <c r="A212" s="288"/>
      <c r="B212" s="74" t="s">
        <v>41</v>
      </c>
      <c r="C212" s="5" t="s">
        <v>16</v>
      </c>
      <c r="D212" s="5" t="s">
        <v>3</v>
      </c>
      <c r="E212" s="5" t="s">
        <v>100</v>
      </c>
      <c r="F212" s="73" t="s">
        <v>163</v>
      </c>
      <c r="G212" s="17" t="s">
        <v>39</v>
      </c>
      <c r="H212" s="64">
        <f>H213</f>
        <v>3000000</v>
      </c>
      <c r="I212" s="64">
        <f t="shared" ref="I212:M212" si="477">I213</f>
        <v>500000</v>
      </c>
      <c r="J212" s="64">
        <f t="shared" si="477"/>
        <v>0</v>
      </c>
      <c r="K212" s="64">
        <f t="shared" si="477"/>
        <v>3000000</v>
      </c>
      <c r="L212" s="64">
        <f t="shared" si="477"/>
        <v>0</v>
      </c>
      <c r="M212" s="64">
        <f t="shared" si="477"/>
        <v>0</v>
      </c>
      <c r="N212" s="64">
        <f t="shared" si="254"/>
        <v>6000000</v>
      </c>
      <c r="O212" s="64">
        <f t="shared" si="255"/>
        <v>500000</v>
      </c>
      <c r="P212" s="64">
        <f t="shared" si="256"/>
        <v>0</v>
      </c>
      <c r="Q212" s="64">
        <f t="shared" si="473"/>
        <v>0</v>
      </c>
      <c r="R212" s="64">
        <f t="shared" si="473"/>
        <v>0</v>
      </c>
      <c r="S212" s="64">
        <f t="shared" si="473"/>
        <v>0</v>
      </c>
      <c r="T212" s="64">
        <f t="shared" si="456"/>
        <v>6000000</v>
      </c>
      <c r="U212" s="64">
        <f t="shared" si="457"/>
        <v>500000</v>
      </c>
      <c r="V212" s="64">
        <f t="shared" si="458"/>
        <v>0</v>
      </c>
      <c r="W212" s="64">
        <f t="shared" si="474"/>
        <v>1009424.42</v>
      </c>
      <c r="X212" s="64">
        <f t="shared" si="474"/>
        <v>0</v>
      </c>
      <c r="Y212" s="64">
        <f t="shared" si="474"/>
        <v>0</v>
      </c>
      <c r="Z212" s="64">
        <f t="shared" si="459"/>
        <v>7009424.4199999999</v>
      </c>
      <c r="AA212" s="64">
        <f t="shared" si="460"/>
        <v>500000</v>
      </c>
      <c r="AB212" s="64">
        <f t="shared" si="461"/>
        <v>0</v>
      </c>
      <c r="AC212" s="64">
        <f t="shared" si="475"/>
        <v>0</v>
      </c>
      <c r="AD212" s="64">
        <f t="shared" si="475"/>
        <v>0</v>
      </c>
      <c r="AE212" s="64">
        <f t="shared" si="475"/>
        <v>0</v>
      </c>
      <c r="AF212" s="64">
        <f t="shared" si="462"/>
        <v>7009424.4199999999</v>
      </c>
      <c r="AG212" s="64">
        <f t="shared" si="463"/>
        <v>500000</v>
      </c>
      <c r="AH212" s="64">
        <f t="shared" si="464"/>
        <v>0</v>
      </c>
      <c r="AI212" s="64">
        <f t="shared" si="476"/>
        <v>0</v>
      </c>
      <c r="AJ212" s="64">
        <f t="shared" si="476"/>
        <v>0</v>
      </c>
      <c r="AK212" s="64">
        <f t="shared" si="476"/>
        <v>0</v>
      </c>
      <c r="AL212" s="64">
        <f t="shared" si="465"/>
        <v>7009424.4199999999</v>
      </c>
      <c r="AM212" s="64">
        <f t="shared" si="466"/>
        <v>500000</v>
      </c>
      <c r="AN212" s="64">
        <f t="shared" si="467"/>
        <v>0</v>
      </c>
    </row>
    <row r="213" spans="1:40">
      <c r="A213" s="288"/>
      <c r="B213" s="102" t="s">
        <v>42</v>
      </c>
      <c r="C213" s="5" t="s">
        <v>16</v>
      </c>
      <c r="D213" s="5" t="s">
        <v>3</v>
      </c>
      <c r="E213" s="5" t="s">
        <v>100</v>
      </c>
      <c r="F213" s="73" t="s">
        <v>163</v>
      </c>
      <c r="G213" s="17" t="s">
        <v>40</v>
      </c>
      <c r="H213" s="61">
        <v>3000000</v>
      </c>
      <c r="I213" s="61">
        <v>500000</v>
      </c>
      <c r="J213" s="61"/>
      <c r="K213" s="61">
        <v>3000000</v>
      </c>
      <c r="L213" s="61"/>
      <c r="M213" s="61"/>
      <c r="N213" s="61">
        <f t="shared" si="254"/>
        <v>6000000</v>
      </c>
      <c r="O213" s="61">
        <f t="shared" si="255"/>
        <v>500000</v>
      </c>
      <c r="P213" s="61">
        <f t="shared" si="256"/>
        <v>0</v>
      </c>
      <c r="Q213" s="61"/>
      <c r="R213" s="61"/>
      <c r="S213" s="61"/>
      <c r="T213" s="61">
        <f t="shared" si="456"/>
        <v>6000000</v>
      </c>
      <c r="U213" s="61">
        <f t="shared" si="457"/>
        <v>500000</v>
      </c>
      <c r="V213" s="61">
        <f t="shared" si="458"/>
        <v>0</v>
      </c>
      <c r="W213" s="61">
        <v>1009424.42</v>
      </c>
      <c r="X213" s="61"/>
      <c r="Y213" s="61"/>
      <c r="Z213" s="61">
        <f t="shared" si="459"/>
        <v>7009424.4199999999</v>
      </c>
      <c r="AA213" s="61">
        <f t="shared" si="460"/>
        <v>500000</v>
      </c>
      <c r="AB213" s="61">
        <f t="shared" si="461"/>
        <v>0</v>
      </c>
      <c r="AC213" s="61"/>
      <c r="AD213" s="61"/>
      <c r="AE213" s="61"/>
      <c r="AF213" s="61">
        <f t="shared" si="462"/>
        <v>7009424.4199999999</v>
      </c>
      <c r="AG213" s="61">
        <f t="shared" si="463"/>
        <v>500000</v>
      </c>
      <c r="AH213" s="61">
        <f t="shared" si="464"/>
        <v>0</v>
      </c>
      <c r="AI213" s="61"/>
      <c r="AJ213" s="61"/>
      <c r="AK213" s="61"/>
      <c r="AL213" s="61">
        <f t="shared" si="465"/>
        <v>7009424.4199999999</v>
      </c>
      <c r="AM213" s="61">
        <f t="shared" si="466"/>
        <v>500000</v>
      </c>
      <c r="AN213" s="61">
        <f t="shared" si="467"/>
        <v>0</v>
      </c>
    </row>
    <row r="214" spans="1:40">
      <c r="A214" s="288"/>
      <c r="B214" s="56" t="s">
        <v>218</v>
      </c>
      <c r="C214" s="5" t="s">
        <v>16</v>
      </c>
      <c r="D214" s="5" t="s">
        <v>3</v>
      </c>
      <c r="E214" s="5" t="s">
        <v>100</v>
      </c>
      <c r="F214" s="5" t="s">
        <v>109</v>
      </c>
      <c r="G214" s="17"/>
      <c r="H214" s="57">
        <f>H215</f>
        <v>630000</v>
      </c>
      <c r="I214" s="57">
        <f t="shared" ref="I214:M215" si="478">I215</f>
        <v>630000</v>
      </c>
      <c r="J214" s="57">
        <f t="shared" si="478"/>
        <v>630000</v>
      </c>
      <c r="K214" s="57">
        <f t="shared" si="478"/>
        <v>0</v>
      </c>
      <c r="L214" s="57">
        <f t="shared" si="478"/>
        <v>0</v>
      </c>
      <c r="M214" s="57">
        <f t="shared" si="478"/>
        <v>0</v>
      </c>
      <c r="N214" s="57">
        <f t="shared" si="254"/>
        <v>630000</v>
      </c>
      <c r="O214" s="57">
        <f t="shared" si="255"/>
        <v>630000</v>
      </c>
      <c r="P214" s="57">
        <f t="shared" si="256"/>
        <v>630000</v>
      </c>
      <c r="Q214" s="57">
        <f t="shared" ref="Q214:S215" si="479">Q215</f>
        <v>0</v>
      </c>
      <c r="R214" s="57">
        <f t="shared" si="479"/>
        <v>0</v>
      </c>
      <c r="S214" s="57">
        <f t="shared" si="479"/>
        <v>0</v>
      </c>
      <c r="T214" s="57">
        <f t="shared" si="456"/>
        <v>630000</v>
      </c>
      <c r="U214" s="57">
        <f t="shared" si="457"/>
        <v>630000</v>
      </c>
      <c r="V214" s="57">
        <f t="shared" si="458"/>
        <v>630000</v>
      </c>
      <c r="W214" s="57">
        <f t="shared" ref="W214:Y215" si="480">W215</f>
        <v>0</v>
      </c>
      <c r="X214" s="57">
        <f t="shared" si="480"/>
        <v>0</v>
      </c>
      <c r="Y214" s="57">
        <f t="shared" si="480"/>
        <v>0</v>
      </c>
      <c r="Z214" s="57">
        <f t="shared" si="459"/>
        <v>630000</v>
      </c>
      <c r="AA214" s="57">
        <f t="shared" si="460"/>
        <v>630000</v>
      </c>
      <c r="AB214" s="57">
        <f t="shared" si="461"/>
        <v>630000</v>
      </c>
      <c r="AC214" s="57">
        <f t="shared" ref="AC214:AE215" si="481">AC215</f>
        <v>0</v>
      </c>
      <c r="AD214" s="57">
        <f t="shared" si="481"/>
        <v>0</v>
      </c>
      <c r="AE214" s="57">
        <f t="shared" si="481"/>
        <v>0</v>
      </c>
      <c r="AF214" s="57">
        <f t="shared" si="462"/>
        <v>630000</v>
      </c>
      <c r="AG214" s="57">
        <f t="shared" si="463"/>
        <v>630000</v>
      </c>
      <c r="AH214" s="57">
        <f t="shared" si="464"/>
        <v>630000</v>
      </c>
      <c r="AI214" s="57">
        <f t="shared" ref="AI214:AK215" si="482">AI215</f>
        <v>80000</v>
      </c>
      <c r="AJ214" s="57">
        <f t="shared" si="482"/>
        <v>0</v>
      </c>
      <c r="AK214" s="57">
        <f t="shared" si="482"/>
        <v>0</v>
      </c>
      <c r="AL214" s="57">
        <f t="shared" si="465"/>
        <v>710000</v>
      </c>
      <c r="AM214" s="57">
        <f t="shared" si="466"/>
        <v>630000</v>
      </c>
      <c r="AN214" s="57">
        <f t="shared" si="467"/>
        <v>630000</v>
      </c>
    </row>
    <row r="215" spans="1:40" ht="25.5">
      <c r="A215" s="288"/>
      <c r="B215" s="27" t="s">
        <v>41</v>
      </c>
      <c r="C215" s="5" t="s">
        <v>16</v>
      </c>
      <c r="D215" s="5" t="s">
        <v>3</v>
      </c>
      <c r="E215" s="5" t="s">
        <v>100</v>
      </c>
      <c r="F215" s="5" t="s">
        <v>109</v>
      </c>
      <c r="G215" s="17" t="s">
        <v>39</v>
      </c>
      <c r="H215" s="57">
        <f>H216</f>
        <v>630000</v>
      </c>
      <c r="I215" s="57">
        <f t="shared" si="478"/>
        <v>630000</v>
      </c>
      <c r="J215" s="57">
        <f t="shared" si="478"/>
        <v>630000</v>
      </c>
      <c r="K215" s="57">
        <f t="shared" si="478"/>
        <v>0</v>
      </c>
      <c r="L215" s="57">
        <f t="shared" si="478"/>
        <v>0</v>
      </c>
      <c r="M215" s="57">
        <f t="shared" si="478"/>
        <v>0</v>
      </c>
      <c r="N215" s="57">
        <f t="shared" si="254"/>
        <v>630000</v>
      </c>
      <c r="O215" s="57">
        <f t="shared" si="255"/>
        <v>630000</v>
      </c>
      <c r="P215" s="57">
        <f t="shared" si="256"/>
        <v>630000</v>
      </c>
      <c r="Q215" s="57">
        <f t="shared" si="479"/>
        <v>0</v>
      </c>
      <c r="R215" s="57">
        <f t="shared" si="479"/>
        <v>0</v>
      </c>
      <c r="S215" s="57">
        <f t="shared" si="479"/>
        <v>0</v>
      </c>
      <c r="T215" s="57">
        <f t="shared" si="456"/>
        <v>630000</v>
      </c>
      <c r="U215" s="57">
        <f t="shared" si="457"/>
        <v>630000</v>
      </c>
      <c r="V215" s="57">
        <f t="shared" si="458"/>
        <v>630000</v>
      </c>
      <c r="W215" s="57">
        <f t="shared" si="480"/>
        <v>0</v>
      </c>
      <c r="X215" s="57">
        <f t="shared" si="480"/>
        <v>0</v>
      </c>
      <c r="Y215" s="57">
        <f t="shared" si="480"/>
        <v>0</v>
      </c>
      <c r="Z215" s="57">
        <f t="shared" si="459"/>
        <v>630000</v>
      </c>
      <c r="AA215" s="57">
        <f t="shared" si="460"/>
        <v>630000</v>
      </c>
      <c r="AB215" s="57">
        <f t="shared" si="461"/>
        <v>630000</v>
      </c>
      <c r="AC215" s="57">
        <f t="shared" si="481"/>
        <v>0</v>
      </c>
      <c r="AD215" s="57">
        <f t="shared" si="481"/>
        <v>0</v>
      </c>
      <c r="AE215" s="57">
        <f t="shared" si="481"/>
        <v>0</v>
      </c>
      <c r="AF215" s="57">
        <f t="shared" si="462"/>
        <v>630000</v>
      </c>
      <c r="AG215" s="57">
        <f t="shared" si="463"/>
        <v>630000</v>
      </c>
      <c r="AH215" s="57">
        <f t="shared" si="464"/>
        <v>630000</v>
      </c>
      <c r="AI215" s="57">
        <f t="shared" si="482"/>
        <v>80000</v>
      </c>
      <c r="AJ215" s="57">
        <f t="shared" si="482"/>
        <v>0</v>
      </c>
      <c r="AK215" s="57">
        <f t="shared" si="482"/>
        <v>0</v>
      </c>
      <c r="AL215" s="57">
        <f t="shared" si="465"/>
        <v>710000</v>
      </c>
      <c r="AM215" s="57">
        <f t="shared" si="466"/>
        <v>630000</v>
      </c>
      <c r="AN215" s="57">
        <f t="shared" si="467"/>
        <v>630000</v>
      </c>
    </row>
    <row r="216" spans="1:40">
      <c r="A216" s="288"/>
      <c r="B216" s="26" t="s">
        <v>42</v>
      </c>
      <c r="C216" s="5" t="s">
        <v>16</v>
      </c>
      <c r="D216" s="5" t="s">
        <v>3</v>
      </c>
      <c r="E216" s="5" t="s">
        <v>100</v>
      </c>
      <c r="F216" s="5" t="s">
        <v>109</v>
      </c>
      <c r="G216" s="17" t="s">
        <v>40</v>
      </c>
      <c r="H216" s="61">
        <v>630000</v>
      </c>
      <c r="I216" s="61">
        <v>630000</v>
      </c>
      <c r="J216" s="61">
        <v>630000</v>
      </c>
      <c r="K216" s="61"/>
      <c r="L216" s="61"/>
      <c r="M216" s="61"/>
      <c r="N216" s="61">
        <f t="shared" si="254"/>
        <v>630000</v>
      </c>
      <c r="O216" s="61">
        <f t="shared" si="255"/>
        <v>630000</v>
      </c>
      <c r="P216" s="61">
        <f t="shared" si="256"/>
        <v>630000</v>
      </c>
      <c r="Q216" s="61"/>
      <c r="R216" s="61"/>
      <c r="S216" s="61"/>
      <c r="T216" s="61">
        <f t="shared" si="456"/>
        <v>630000</v>
      </c>
      <c r="U216" s="61">
        <f t="shared" si="457"/>
        <v>630000</v>
      </c>
      <c r="V216" s="61">
        <f t="shared" si="458"/>
        <v>630000</v>
      </c>
      <c r="W216" s="61"/>
      <c r="X216" s="61"/>
      <c r="Y216" s="61"/>
      <c r="Z216" s="61">
        <f t="shared" si="459"/>
        <v>630000</v>
      </c>
      <c r="AA216" s="61">
        <f t="shared" si="460"/>
        <v>630000</v>
      </c>
      <c r="AB216" s="61">
        <f t="shared" si="461"/>
        <v>630000</v>
      </c>
      <c r="AC216" s="61"/>
      <c r="AD216" s="61"/>
      <c r="AE216" s="61"/>
      <c r="AF216" s="61">
        <f t="shared" si="462"/>
        <v>630000</v>
      </c>
      <c r="AG216" s="61">
        <f t="shared" si="463"/>
        <v>630000</v>
      </c>
      <c r="AH216" s="61">
        <f t="shared" si="464"/>
        <v>630000</v>
      </c>
      <c r="AI216" s="61">
        <f>50000+30000</f>
        <v>80000</v>
      </c>
      <c r="AJ216" s="61"/>
      <c r="AK216" s="61"/>
      <c r="AL216" s="61">
        <f t="shared" si="465"/>
        <v>710000</v>
      </c>
      <c r="AM216" s="61">
        <f t="shared" si="466"/>
        <v>630000</v>
      </c>
      <c r="AN216" s="61">
        <f t="shared" si="467"/>
        <v>630000</v>
      </c>
    </row>
    <row r="217" spans="1:40">
      <c r="A217" s="288"/>
      <c r="B217" s="56" t="s">
        <v>219</v>
      </c>
      <c r="C217" s="5" t="s">
        <v>16</v>
      </c>
      <c r="D217" s="5" t="s">
        <v>3</v>
      </c>
      <c r="E217" s="5" t="s">
        <v>100</v>
      </c>
      <c r="F217" s="5" t="s">
        <v>110</v>
      </c>
      <c r="G217" s="17"/>
      <c r="H217" s="57">
        <f>H218</f>
        <v>68150508</v>
      </c>
      <c r="I217" s="57">
        <f t="shared" ref="I217:M218" si="483">I218</f>
        <v>69435703.379999995</v>
      </c>
      <c r="J217" s="57">
        <f t="shared" si="483"/>
        <v>69800147.019999996</v>
      </c>
      <c r="K217" s="57">
        <f t="shared" si="483"/>
        <v>0</v>
      </c>
      <c r="L217" s="57">
        <f t="shared" si="483"/>
        <v>0</v>
      </c>
      <c r="M217" s="57">
        <f t="shared" si="483"/>
        <v>0</v>
      </c>
      <c r="N217" s="57">
        <f t="shared" ref="N217:N298" si="484">H217+K217</f>
        <v>68150508</v>
      </c>
      <c r="O217" s="57">
        <f t="shared" ref="O217:O298" si="485">I217+L217</f>
        <v>69435703.379999995</v>
      </c>
      <c r="P217" s="57">
        <f t="shared" ref="P217:P298" si="486">J217+M217</f>
        <v>69800147.019999996</v>
      </c>
      <c r="Q217" s="57">
        <f t="shared" ref="Q217:S218" si="487">Q218</f>
        <v>0</v>
      </c>
      <c r="R217" s="57">
        <f t="shared" si="487"/>
        <v>0</v>
      </c>
      <c r="S217" s="57">
        <f t="shared" si="487"/>
        <v>0</v>
      </c>
      <c r="T217" s="57">
        <f t="shared" si="456"/>
        <v>68150508</v>
      </c>
      <c r="U217" s="57">
        <f t="shared" si="457"/>
        <v>69435703.379999995</v>
      </c>
      <c r="V217" s="57">
        <f t="shared" si="458"/>
        <v>69800147.019999996</v>
      </c>
      <c r="W217" s="57">
        <f t="shared" ref="W217:Y218" si="488">W218</f>
        <v>0</v>
      </c>
      <c r="X217" s="57">
        <f t="shared" si="488"/>
        <v>0</v>
      </c>
      <c r="Y217" s="57">
        <f t="shared" si="488"/>
        <v>0</v>
      </c>
      <c r="Z217" s="57">
        <f t="shared" si="459"/>
        <v>68150508</v>
      </c>
      <c r="AA217" s="57">
        <f t="shared" si="460"/>
        <v>69435703.379999995</v>
      </c>
      <c r="AB217" s="57">
        <f t="shared" si="461"/>
        <v>69800147.019999996</v>
      </c>
      <c r="AC217" s="57">
        <f t="shared" ref="AC217:AE218" si="489">AC218</f>
        <v>0</v>
      </c>
      <c r="AD217" s="57">
        <f t="shared" si="489"/>
        <v>0</v>
      </c>
      <c r="AE217" s="57">
        <f t="shared" si="489"/>
        <v>0</v>
      </c>
      <c r="AF217" s="57">
        <f t="shared" si="462"/>
        <v>68150508</v>
      </c>
      <c r="AG217" s="57">
        <f t="shared" si="463"/>
        <v>69435703.379999995</v>
      </c>
      <c r="AH217" s="57">
        <f t="shared" si="464"/>
        <v>69800147.019999996</v>
      </c>
      <c r="AI217" s="57">
        <f t="shared" ref="AI217:AK218" si="490">AI218</f>
        <v>-30000</v>
      </c>
      <c r="AJ217" s="57">
        <f t="shared" si="490"/>
        <v>0</v>
      </c>
      <c r="AK217" s="57">
        <f t="shared" si="490"/>
        <v>0</v>
      </c>
      <c r="AL217" s="57">
        <f t="shared" si="465"/>
        <v>68120508</v>
      </c>
      <c r="AM217" s="57">
        <f t="shared" si="466"/>
        <v>69435703.379999995</v>
      </c>
      <c r="AN217" s="57">
        <f t="shared" si="467"/>
        <v>69800147.019999996</v>
      </c>
    </row>
    <row r="218" spans="1:40" ht="25.5">
      <c r="A218" s="288"/>
      <c r="B218" s="27" t="s">
        <v>41</v>
      </c>
      <c r="C218" s="5" t="s">
        <v>16</v>
      </c>
      <c r="D218" s="5" t="s">
        <v>3</v>
      </c>
      <c r="E218" s="5" t="s">
        <v>100</v>
      </c>
      <c r="F218" s="5" t="s">
        <v>110</v>
      </c>
      <c r="G218" s="17" t="s">
        <v>39</v>
      </c>
      <c r="H218" s="57">
        <f>H219</f>
        <v>68150508</v>
      </c>
      <c r="I218" s="57">
        <f t="shared" si="483"/>
        <v>69435703.379999995</v>
      </c>
      <c r="J218" s="57">
        <f t="shared" si="483"/>
        <v>69800147.019999996</v>
      </c>
      <c r="K218" s="57">
        <f t="shared" si="483"/>
        <v>0</v>
      </c>
      <c r="L218" s="57">
        <f t="shared" si="483"/>
        <v>0</v>
      </c>
      <c r="M218" s="57">
        <f t="shared" si="483"/>
        <v>0</v>
      </c>
      <c r="N218" s="57">
        <f t="shared" si="484"/>
        <v>68150508</v>
      </c>
      <c r="O218" s="57">
        <f t="shared" si="485"/>
        <v>69435703.379999995</v>
      </c>
      <c r="P218" s="57">
        <f t="shared" si="486"/>
        <v>69800147.019999996</v>
      </c>
      <c r="Q218" s="57">
        <f t="shared" si="487"/>
        <v>0</v>
      </c>
      <c r="R218" s="57">
        <f t="shared" si="487"/>
        <v>0</v>
      </c>
      <c r="S218" s="57">
        <f t="shared" si="487"/>
        <v>0</v>
      </c>
      <c r="T218" s="57">
        <f t="shared" si="456"/>
        <v>68150508</v>
      </c>
      <c r="U218" s="57">
        <f t="shared" si="457"/>
        <v>69435703.379999995</v>
      </c>
      <c r="V218" s="57">
        <f t="shared" si="458"/>
        <v>69800147.019999996</v>
      </c>
      <c r="W218" s="57">
        <f t="shared" si="488"/>
        <v>0</v>
      </c>
      <c r="X218" s="57">
        <f t="shared" si="488"/>
        <v>0</v>
      </c>
      <c r="Y218" s="57">
        <f t="shared" si="488"/>
        <v>0</v>
      </c>
      <c r="Z218" s="57">
        <f t="shared" si="459"/>
        <v>68150508</v>
      </c>
      <c r="AA218" s="57">
        <f t="shared" si="460"/>
        <v>69435703.379999995</v>
      </c>
      <c r="AB218" s="57">
        <f t="shared" si="461"/>
        <v>69800147.019999996</v>
      </c>
      <c r="AC218" s="57">
        <f t="shared" si="489"/>
        <v>0</v>
      </c>
      <c r="AD218" s="57">
        <f t="shared" si="489"/>
        <v>0</v>
      </c>
      <c r="AE218" s="57">
        <f t="shared" si="489"/>
        <v>0</v>
      </c>
      <c r="AF218" s="57">
        <f t="shared" si="462"/>
        <v>68150508</v>
      </c>
      <c r="AG218" s="57">
        <f t="shared" si="463"/>
        <v>69435703.379999995</v>
      </c>
      <c r="AH218" s="57">
        <f t="shared" si="464"/>
        <v>69800147.019999996</v>
      </c>
      <c r="AI218" s="57">
        <f t="shared" si="490"/>
        <v>-30000</v>
      </c>
      <c r="AJ218" s="57">
        <f t="shared" si="490"/>
        <v>0</v>
      </c>
      <c r="AK218" s="57">
        <f t="shared" si="490"/>
        <v>0</v>
      </c>
      <c r="AL218" s="57">
        <f t="shared" si="465"/>
        <v>68120508</v>
      </c>
      <c r="AM218" s="57">
        <f t="shared" si="466"/>
        <v>69435703.379999995</v>
      </c>
      <c r="AN218" s="57">
        <f t="shared" si="467"/>
        <v>69800147.019999996</v>
      </c>
    </row>
    <row r="219" spans="1:40">
      <c r="A219" s="288"/>
      <c r="B219" s="26" t="s">
        <v>42</v>
      </c>
      <c r="C219" s="5" t="s">
        <v>16</v>
      </c>
      <c r="D219" s="5" t="s">
        <v>3</v>
      </c>
      <c r="E219" s="5" t="s">
        <v>100</v>
      </c>
      <c r="F219" s="5" t="s">
        <v>110</v>
      </c>
      <c r="G219" s="17" t="s">
        <v>40</v>
      </c>
      <c r="H219" s="61">
        <f>67650508+500000</f>
        <v>68150508</v>
      </c>
      <c r="I219" s="61">
        <f>69235703.38+200000</f>
        <v>69435703.379999995</v>
      </c>
      <c r="J219" s="61">
        <f>69600147.02+200000</f>
        <v>69800147.019999996</v>
      </c>
      <c r="K219" s="61"/>
      <c r="L219" s="61"/>
      <c r="M219" s="61"/>
      <c r="N219" s="61">
        <f t="shared" si="484"/>
        <v>68150508</v>
      </c>
      <c r="O219" s="61">
        <f t="shared" si="485"/>
        <v>69435703.379999995</v>
      </c>
      <c r="P219" s="61">
        <f t="shared" si="486"/>
        <v>69800147.019999996</v>
      </c>
      <c r="Q219" s="61"/>
      <c r="R219" s="61"/>
      <c r="S219" s="61"/>
      <c r="T219" s="61">
        <f t="shared" si="456"/>
        <v>68150508</v>
      </c>
      <c r="U219" s="61">
        <f t="shared" si="457"/>
        <v>69435703.379999995</v>
      </c>
      <c r="V219" s="61">
        <f t="shared" si="458"/>
        <v>69800147.019999996</v>
      </c>
      <c r="W219" s="61"/>
      <c r="X219" s="61"/>
      <c r="Y219" s="61"/>
      <c r="Z219" s="61">
        <f t="shared" si="459"/>
        <v>68150508</v>
      </c>
      <c r="AA219" s="61">
        <f t="shared" si="460"/>
        <v>69435703.379999995</v>
      </c>
      <c r="AB219" s="61">
        <f t="shared" si="461"/>
        <v>69800147.019999996</v>
      </c>
      <c r="AC219" s="61"/>
      <c r="AD219" s="61"/>
      <c r="AE219" s="61"/>
      <c r="AF219" s="61">
        <f t="shared" si="462"/>
        <v>68150508</v>
      </c>
      <c r="AG219" s="61">
        <f t="shared" si="463"/>
        <v>69435703.379999995</v>
      </c>
      <c r="AH219" s="61">
        <f t="shared" si="464"/>
        <v>69800147.019999996</v>
      </c>
      <c r="AI219" s="61">
        <v>-30000</v>
      </c>
      <c r="AJ219" s="61"/>
      <c r="AK219" s="61"/>
      <c r="AL219" s="61">
        <f t="shared" si="465"/>
        <v>68120508</v>
      </c>
      <c r="AM219" s="61">
        <f t="shared" si="466"/>
        <v>69435703.379999995</v>
      </c>
      <c r="AN219" s="61">
        <f t="shared" si="467"/>
        <v>69800147.019999996</v>
      </c>
    </row>
    <row r="220" spans="1:40">
      <c r="A220" s="288"/>
      <c r="B220" s="111" t="s">
        <v>220</v>
      </c>
      <c r="C220" s="5" t="s">
        <v>16</v>
      </c>
      <c r="D220" s="5" t="s">
        <v>3</v>
      </c>
      <c r="E220" s="5" t="s">
        <v>100</v>
      </c>
      <c r="F220" s="5" t="s">
        <v>111</v>
      </c>
      <c r="G220" s="17"/>
      <c r="H220" s="57">
        <f>H221</f>
        <v>300000</v>
      </c>
      <c r="I220" s="57">
        <f t="shared" ref="I220:M221" si="491">I221</f>
        <v>100000</v>
      </c>
      <c r="J220" s="57">
        <f t="shared" si="491"/>
        <v>0</v>
      </c>
      <c r="K220" s="57">
        <f t="shared" si="491"/>
        <v>0</v>
      </c>
      <c r="L220" s="57">
        <f t="shared" si="491"/>
        <v>0</v>
      </c>
      <c r="M220" s="57">
        <f t="shared" si="491"/>
        <v>0</v>
      </c>
      <c r="N220" s="57">
        <f t="shared" si="484"/>
        <v>300000</v>
      </c>
      <c r="O220" s="57">
        <f t="shared" si="485"/>
        <v>100000</v>
      </c>
      <c r="P220" s="57">
        <f t="shared" si="486"/>
        <v>0</v>
      </c>
      <c r="Q220" s="57">
        <f t="shared" ref="Q220:S221" si="492">Q221</f>
        <v>-140000</v>
      </c>
      <c r="R220" s="57">
        <f t="shared" si="492"/>
        <v>0</v>
      </c>
      <c r="S220" s="57">
        <f t="shared" si="492"/>
        <v>0</v>
      </c>
      <c r="T220" s="57">
        <f t="shared" si="456"/>
        <v>160000</v>
      </c>
      <c r="U220" s="57">
        <f t="shared" si="457"/>
        <v>100000</v>
      </c>
      <c r="V220" s="57">
        <f t="shared" si="458"/>
        <v>0</v>
      </c>
      <c r="W220" s="57">
        <f t="shared" ref="W220:Y221" si="493">W221</f>
        <v>0</v>
      </c>
      <c r="X220" s="57">
        <f t="shared" si="493"/>
        <v>0</v>
      </c>
      <c r="Y220" s="57">
        <f t="shared" si="493"/>
        <v>0</v>
      </c>
      <c r="Z220" s="57">
        <f t="shared" si="459"/>
        <v>160000</v>
      </c>
      <c r="AA220" s="57">
        <f t="shared" si="460"/>
        <v>100000</v>
      </c>
      <c r="AB220" s="57">
        <f t="shared" si="461"/>
        <v>0</v>
      </c>
      <c r="AC220" s="57">
        <f t="shared" ref="AC220:AE221" si="494">AC221</f>
        <v>0</v>
      </c>
      <c r="AD220" s="57">
        <f t="shared" si="494"/>
        <v>0</v>
      </c>
      <c r="AE220" s="57">
        <f t="shared" si="494"/>
        <v>0</v>
      </c>
      <c r="AF220" s="57">
        <f t="shared" si="462"/>
        <v>160000</v>
      </c>
      <c r="AG220" s="57">
        <f t="shared" si="463"/>
        <v>100000</v>
      </c>
      <c r="AH220" s="57">
        <f t="shared" si="464"/>
        <v>0</v>
      </c>
      <c r="AI220" s="57">
        <f t="shared" ref="AI220:AK221" si="495">AI221</f>
        <v>0</v>
      </c>
      <c r="AJ220" s="57">
        <f t="shared" si="495"/>
        <v>0</v>
      </c>
      <c r="AK220" s="57">
        <f t="shared" si="495"/>
        <v>0</v>
      </c>
      <c r="AL220" s="57">
        <f t="shared" si="465"/>
        <v>160000</v>
      </c>
      <c r="AM220" s="57">
        <f t="shared" si="466"/>
        <v>100000</v>
      </c>
      <c r="AN220" s="57">
        <f t="shared" si="467"/>
        <v>0</v>
      </c>
    </row>
    <row r="221" spans="1:40" ht="25.5">
      <c r="A221" s="288"/>
      <c r="B221" s="56" t="s">
        <v>186</v>
      </c>
      <c r="C221" s="5" t="s">
        <v>16</v>
      </c>
      <c r="D221" s="5" t="s">
        <v>3</v>
      </c>
      <c r="E221" s="5" t="s">
        <v>100</v>
      </c>
      <c r="F221" s="5" t="s">
        <v>111</v>
      </c>
      <c r="G221" s="17" t="s">
        <v>32</v>
      </c>
      <c r="H221" s="57">
        <f>H222</f>
        <v>300000</v>
      </c>
      <c r="I221" s="57">
        <f t="shared" si="491"/>
        <v>100000</v>
      </c>
      <c r="J221" s="57">
        <f t="shared" si="491"/>
        <v>0</v>
      </c>
      <c r="K221" s="57">
        <f t="shared" si="491"/>
        <v>0</v>
      </c>
      <c r="L221" s="57">
        <f t="shared" si="491"/>
        <v>0</v>
      </c>
      <c r="M221" s="57">
        <f t="shared" si="491"/>
        <v>0</v>
      </c>
      <c r="N221" s="57">
        <f t="shared" si="484"/>
        <v>300000</v>
      </c>
      <c r="O221" s="57">
        <f t="shared" si="485"/>
        <v>100000</v>
      </c>
      <c r="P221" s="57">
        <f t="shared" si="486"/>
        <v>0</v>
      </c>
      <c r="Q221" s="57">
        <f t="shared" si="492"/>
        <v>-140000</v>
      </c>
      <c r="R221" s="57">
        <f t="shared" si="492"/>
        <v>0</v>
      </c>
      <c r="S221" s="57">
        <f t="shared" si="492"/>
        <v>0</v>
      </c>
      <c r="T221" s="57">
        <f t="shared" si="456"/>
        <v>160000</v>
      </c>
      <c r="U221" s="57">
        <f t="shared" si="457"/>
        <v>100000</v>
      </c>
      <c r="V221" s="57">
        <f t="shared" si="458"/>
        <v>0</v>
      </c>
      <c r="W221" s="57">
        <f t="shared" si="493"/>
        <v>0</v>
      </c>
      <c r="X221" s="57">
        <f t="shared" si="493"/>
        <v>0</v>
      </c>
      <c r="Y221" s="57">
        <f t="shared" si="493"/>
        <v>0</v>
      </c>
      <c r="Z221" s="57">
        <f t="shared" si="459"/>
        <v>160000</v>
      </c>
      <c r="AA221" s="57">
        <f t="shared" si="460"/>
        <v>100000</v>
      </c>
      <c r="AB221" s="57">
        <f t="shared" si="461"/>
        <v>0</v>
      </c>
      <c r="AC221" s="57">
        <f t="shared" si="494"/>
        <v>0</v>
      </c>
      <c r="AD221" s="57">
        <f t="shared" si="494"/>
        <v>0</v>
      </c>
      <c r="AE221" s="57">
        <f t="shared" si="494"/>
        <v>0</v>
      </c>
      <c r="AF221" s="57">
        <f t="shared" si="462"/>
        <v>160000</v>
      </c>
      <c r="AG221" s="57">
        <f t="shared" si="463"/>
        <v>100000</v>
      </c>
      <c r="AH221" s="57">
        <f t="shared" si="464"/>
        <v>0</v>
      </c>
      <c r="AI221" s="57">
        <f t="shared" si="495"/>
        <v>0</v>
      </c>
      <c r="AJ221" s="57">
        <f t="shared" si="495"/>
        <v>0</v>
      </c>
      <c r="AK221" s="57">
        <f t="shared" si="495"/>
        <v>0</v>
      </c>
      <c r="AL221" s="57">
        <f t="shared" si="465"/>
        <v>160000</v>
      </c>
      <c r="AM221" s="57">
        <f t="shared" si="466"/>
        <v>100000</v>
      </c>
      <c r="AN221" s="57">
        <f t="shared" si="467"/>
        <v>0</v>
      </c>
    </row>
    <row r="222" spans="1:40" ht="25.5">
      <c r="A222" s="288"/>
      <c r="B222" s="28" t="s">
        <v>34</v>
      </c>
      <c r="C222" s="5" t="s">
        <v>16</v>
      </c>
      <c r="D222" s="5" t="s">
        <v>3</v>
      </c>
      <c r="E222" s="5" t="s">
        <v>100</v>
      </c>
      <c r="F222" s="5" t="s">
        <v>111</v>
      </c>
      <c r="G222" s="17" t="s">
        <v>33</v>
      </c>
      <c r="H222" s="61">
        <v>300000</v>
      </c>
      <c r="I222" s="61">
        <v>100000</v>
      </c>
      <c r="J222" s="61"/>
      <c r="K222" s="61"/>
      <c r="L222" s="61"/>
      <c r="M222" s="61"/>
      <c r="N222" s="61">
        <f t="shared" si="484"/>
        <v>300000</v>
      </c>
      <c r="O222" s="61">
        <f t="shared" si="485"/>
        <v>100000</v>
      </c>
      <c r="P222" s="61">
        <f t="shared" si="486"/>
        <v>0</v>
      </c>
      <c r="Q222" s="61">
        <v>-140000</v>
      </c>
      <c r="R222" s="61"/>
      <c r="S222" s="61"/>
      <c r="T222" s="61">
        <f t="shared" si="456"/>
        <v>160000</v>
      </c>
      <c r="U222" s="61">
        <f t="shared" si="457"/>
        <v>100000</v>
      </c>
      <c r="V222" s="61">
        <f t="shared" si="458"/>
        <v>0</v>
      </c>
      <c r="W222" s="61"/>
      <c r="X222" s="61"/>
      <c r="Y222" s="61"/>
      <c r="Z222" s="61">
        <f t="shared" si="459"/>
        <v>160000</v>
      </c>
      <c r="AA222" s="61">
        <f t="shared" si="460"/>
        <v>100000</v>
      </c>
      <c r="AB222" s="61">
        <f t="shared" si="461"/>
        <v>0</v>
      </c>
      <c r="AC222" s="61"/>
      <c r="AD222" s="61"/>
      <c r="AE222" s="61"/>
      <c r="AF222" s="61">
        <f t="shared" si="462"/>
        <v>160000</v>
      </c>
      <c r="AG222" s="61">
        <f t="shared" si="463"/>
        <v>100000</v>
      </c>
      <c r="AH222" s="61">
        <f t="shared" si="464"/>
        <v>0</v>
      </c>
      <c r="AI222" s="61"/>
      <c r="AJ222" s="61"/>
      <c r="AK222" s="61"/>
      <c r="AL222" s="61">
        <f t="shared" si="465"/>
        <v>160000</v>
      </c>
      <c r="AM222" s="61">
        <f t="shared" si="466"/>
        <v>100000</v>
      </c>
      <c r="AN222" s="61">
        <f t="shared" si="467"/>
        <v>0</v>
      </c>
    </row>
    <row r="223" spans="1:40" ht="38.25">
      <c r="A223" s="288"/>
      <c r="B223" s="56" t="s">
        <v>215</v>
      </c>
      <c r="C223" s="5" t="s">
        <v>16</v>
      </c>
      <c r="D223" s="5" t="s">
        <v>3</v>
      </c>
      <c r="E223" s="5" t="s">
        <v>100</v>
      </c>
      <c r="F223" s="5" t="s">
        <v>105</v>
      </c>
      <c r="G223" s="17"/>
      <c r="H223" s="57">
        <f>H224</f>
        <v>732969</v>
      </c>
      <c r="I223" s="57">
        <f t="shared" ref="I223:M224" si="496">I224</f>
        <v>762288</v>
      </c>
      <c r="J223" s="57">
        <f t="shared" si="496"/>
        <v>792779</v>
      </c>
      <c r="K223" s="57">
        <f t="shared" si="496"/>
        <v>0</v>
      </c>
      <c r="L223" s="57">
        <f t="shared" si="496"/>
        <v>0</v>
      </c>
      <c r="M223" s="57">
        <f t="shared" si="496"/>
        <v>0</v>
      </c>
      <c r="N223" s="57">
        <f t="shared" ref="N223:P225" si="497">H223+K223</f>
        <v>732969</v>
      </c>
      <c r="O223" s="57">
        <f t="shared" si="497"/>
        <v>762288</v>
      </c>
      <c r="P223" s="57">
        <f t="shared" si="497"/>
        <v>792779</v>
      </c>
      <c r="Q223" s="57">
        <f t="shared" ref="Q223:S224" si="498">Q224</f>
        <v>0</v>
      </c>
      <c r="R223" s="57">
        <f t="shared" si="498"/>
        <v>0</v>
      </c>
      <c r="S223" s="57">
        <f t="shared" si="498"/>
        <v>0</v>
      </c>
      <c r="T223" s="57">
        <f t="shared" ref="T223:V225" si="499">N223+Q223</f>
        <v>732969</v>
      </c>
      <c r="U223" s="57">
        <f t="shared" si="499"/>
        <v>762288</v>
      </c>
      <c r="V223" s="57">
        <f t="shared" si="499"/>
        <v>792779</v>
      </c>
      <c r="W223" s="57">
        <f t="shared" ref="W223:Y224" si="500">W224</f>
        <v>0</v>
      </c>
      <c r="X223" s="57">
        <f t="shared" si="500"/>
        <v>0</v>
      </c>
      <c r="Y223" s="57">
        <f t="shared" si="500"/>
        <v>0</v>
      </c>
      <c r="Z223" s="57">
        <f t="shared" si="459"/>
        <v>732969</v>
      </c>
      <c r="AA223" s="57">
        <f t="shared" si="460"/>
        <v>762288</v>
      </c>
      <c r="AB223" s="57">
        <f t="shared" si="461"/>
        <v>792779</v>
      </c>
      <c r="AC223" s="57">
        <f t="shared" ref="AC223:AE224" si="501">AC224</f>
        <v>0</v>
      </c>
      <c r="AD223" s="57">
        <f t="shared" si="501"/>
        <v>0</v>
      </c>
      <c r="AE223" s="57">
        <f t="shared" si="501"/>
        <v>0</v>
      </c>
      <c r="AF223" s="57">
        <f t="shared" si="462"/>
        <v>732969</v>
      </c>
      <c r="AG223" s="57">
        <f t="shared" si="463"/>
        <v>762288</v>
      </c>
      <c r="AH223" s="57">
        <f t="shared" si="464"/>
        <v>792779</v>
      </c>
      <c r="AI223" s="57">
        <f t="shared" ref="AI223:AK224" si="502">AI224</f>
        <v>0</v>
      </c>
      <c r="AJ223" s="57">
        <f t="shared" si="502"/>
        <v>0</v>
      </c>
      <c r="AK223" s="57">
        <f t="shared" si="502"/>
        <v>0</v>
      </c>
      <c r="AL223" s="57">
        <f t="shared" si="465"/>
        <v>732969</v>
      </c>
      <c r="AM223" s="57">
        <f t="shared" si="466"/>
        <v>762288</v>
      </c>
      <c r="AN223" s="57">
        <f t="shared" si="467"/>
        <v>792779</v>
      </c>
    </row>
    <row r="224" spans="1:40" ht="25.5">
      <c r="A224" s="288"/>
      <c r="B224" s="27" t="s">
        <v>41</v>
      </c>
      <c r="C224" s="5" t="s">
        <v>16</v>
      </c>
      <c r="D224" s="5" t="s">
        <v>3</v>
      </c>
      <c r="E224" s="5" t="s">
        <v>100</v>
      </c>
      <c r="F224" s="5" t="s">
        <v>105</v>
      </c>
      <c r="G224" s="17" t="s">
        <v>39</v>
      </c>
      <c r="H224" s="57">
        <f>H225</f>
        <v>732969</v>
      </c>
      <c r="I224" s="57">
        <f t="shared" si="496"/>
        <v>762288</v>
      </c>
      <c r="J224" s="57">
        <f t="shared" si="496"/>
        <v>792779</v>
      </c>
      <c r="K224" s="57">
        <f t="shared" si="496"/>
        <v>0</v>
      </c>
      <c r="L224" s="57">
        <f t="shared" si="496"/>
        <v>0</v>
      </c>
      <c r="M224" s="57">
        <f t="shared" si="496"/>
        <v>0</v>
      </c>
      <c r="N224" s="57">
        <f t="shared" si="497"/>
        <v>732969</v>
      </c>
      <c r="O224" s="57">
        <f t="shared" si="497"/>
        <v>762288</v>
      </c>
      <c r="P224" s="57">
        <f t="shared" si="497"/>
        <v>792779</v>
      </c>
      <c r="Q224" s="57">
        <f t="shared" si="498"/>
        <v>0</v>
      </c>
      <c r="R224" s="57">
        <f t="shared" si="498"/>
        <v>0</v>
      </c>
      <c r="S224" s="57">
        <f t="shared" si="498"/>
        <v>0</v>
      </c>
      <c r="T224" s="57">
        <f t="shared" si="499"/>
        <v>732969</v>
      </c>
      <c r="U224" s="57">
        <f t="shared" si="499"/>
        <v>762288</v>
      </c>
      <c r="V224" s="57">
        <f t="shared" si="499"/>
        <v>792779</v>
      </c>
      <c r="W224" s="57">
        <f t="shared" si="500"/>
        <v>0</v>
      </c>
      <c r="X224" s="57">
        <f t="shared" si="500"/>
        <v>0</v>
      </c>
      <c r="Y224" s="57">
        <f t="shared" si="500"/>
        <v>0</v>
      </c>
      <c r="Z224" s="57">
        <f t="shared" si="459"/>
        <v>732969</v>
      </c>
      <c r="AA224" s="57">
        <f t="shared" si="460"/>
        <v>762288</v>
      </c>
      <c r="AB224" s="57">
        <f t="shared" si="461"/>
        <v>792779</v>
      </c>
      <c r="AC224" s="57">
        <f t="shared" si="501"/>
        <v>0</v>
      </c>
      <c r="AD224" s="57">
        <f t="shared" si="501"/>
        <v>0</v>
      </c>
      <c r="AE224" s="57">
        <f t="shared" si="501"/>
        <v>0</v>
      </c>
      <c r="AF224" s="57">
        <f t="shared" si="462"/>
        <v>732969</v>
      </c>
      <c r="AG224" s="57">
        <f t="shared" si="463"/>
        <v>762288</v>
      </c>
      <c r="AH224" s="57">
        <f t="shared" si="464"/>
        <v>792779</v>
      </c>
      <c r="AI224" s="57">
        <f t="shared" si="502"/>
        <v>0</v>
      </c>
      <c r="AJ224" s="57">
        <f t="shared" si="502"/>
        <v>0</v>
      </c>
      <c r="AK224" s="57">
        <f t="shared" si="502"/>
        <v>0</v>
      </c>
      <c r="AL224" s="57">
        <f t="shared" si="465"/>
        <v>732969</v>
      </c>
      <c r="AM224" s="57">
        <f t="shared" si="466"/>
        <v>762288</v>
      </c>
      <c r="AN224" s="57">
        <f t="shared" si="467"/>
        <v>792779</v>
      </c>
    </row>
    <row r="225" spans="1:40">
      <c r="A225" s="288"/>
      <c r="B225" s="26" t="s">
        <v>42</v>
      </c>
      <c r="C225" s="5" t="s">
        <v>16</v>
      </c>
      <c r="D225" s="5" t="s">
        <v>3</v>
      </c>
      <c r="E225" s="5" t="s">
        <v>100</v>
      </c>
      <c r="F225" s="5" t="s">
        <v>105</v>
      </c>
      <c r="G225" s="17" t="s">
        <v>40</v>
      </c>
      <c r="H225" s="61">
        <v>732969</v>
      </c>
      <c r="I225" s="61">
        <v>762288</v>
      </c>
      <c r="J225" s="61">
        <v>792779</v>
      </c>
      <c r="K225" s="61"/>
      <c r="L225" s="61"/>
      <c r="M225" s="61"/>
      <c r="N225" s="61">
        <f t="shared" si="497"/>
        <v>732969</v>
      </c>
      <c r="O225" s="61">
        <f t="shared" si="497"/>
        <v>762288</v>
      </c>
      <c r="P225" s="61">
        <f t="shared" si="497"/>
        <v>792779</v>
      </c>
      <c r="Q225" s="61"/>
      <c r="R225" s="61"/>
      <c r="S225" s="61"/>
      <c r="T225" s="61">
        <f t="shared" si="499"/>
        <v>732969</v>
      </c>
      <c r="U225" s="61">
        <f t="shared" si="499"/>
        <v>762288</v>
      </c>
      <c r="V225" s="61">
        <f t="shared" si="499"/>
        <v>792779</v>
      </c>
      <c r="W225" s="61"/>
      <c r="X225" s="61"/>
      <c r="Y225" s="61"/>
      <c r="Z225" s="61">
        <f t="shared" si="459"/>
        <v>732969</v>
      </c>
      <c r="AA225" s="61">
        <f t="shared" si="460"/>
        <v>762288</v>
      </c>
      <c r="AB225" s="61">
        <f t="shared" si="461"/>
        <v>792779</v>
      </c>
      <c r="AC225" s="61"/>
      <c r="AD225" s="61"/>
      <c r="AE225" s="61"/>
      <c r="AF225" s="61">
        <f t="shared" si="462"/>
        <v>732969</v>
      </c>
      <c r="AG225" s="61">
        <f t="shared" si="463"/>
        <v>762288</v>
      </c>
      <c r="AH225" s="61">
        <f t="shared" si="464"/>
        <v>792779</v>
      </c>
      <c r="AI225" s="61"/>
      <c r="AJ225" s="61"/>
      <c r="AK225" s="61"/>
      <c r="AL225" s="61">
        <f t="shared" si="465"/>
        <v>732969</v>
      </c>
      <c r="AM225" s="61">
        <f t="shared" si="466"/>
        <v>762288</v>
      </c>
      <c r="AN225" s="61">
        <f t="shared" si="467"/>
        <v>792779</v>
      </c>
    </row>
    <row r="226" spans="1:40">
      <c r="A226" s="288"/>
      <c r="B226" s="26" t="s">
        <v>170</v>
      </c>
      <c r="C226" s="5" t="s">
        <v>16</v>
      </c>
      <c r="D226" s="5" t="s">
        <v>3</v>
      </c>
      <c r="E226" s="5" t="s">
        <v>100</v>
      </c>
      <c r="F226" s="5" t="s">
        <v>169</v>
      </c>
      <c r="G226" s="17"/>
      <c r="H226" s="61"/>
      <c r="I226" s="61"/>
      <c r="J226" s="61"/>
      <c r="K226" s="61"/>
      <c r="L226" s="61"/>
      <c r="M226" s="61"/>
      <c r="N226" s="61"/>
      <c r="O226" s="61"/>
      <c r="P226" s="61"/>
      <c r="Q226" s="61">
        <f>Q227</f>
        <v>650000</v>
      </c>
      <c r="R226" s="61">
        <f t="shared" ref="R226:S227" si="503">R227</f>
        <v>0</v>
      </c>
      <c r="S226" s="61">
        <f t="shared" si="503"/>
        <v>0</v>
      </c>
      <c r="T226" s="61">
        <f t="shared" ref="T226:T228" si="504">N226+Q226</f>
        <v>650000</v>
      </c>
      <c r="U226" s="61">
        <f t="shared" ref="U226:U228" si="505">O226+R226</f>
        <v>0</v>
      </c>
      <c r="V226" s="61">
        <f t="shared" ref="V226:V228" si="506">P226+S226</f>
        <v>0</v>
      </c>
      <c r="W226" s="61">
        <f>W227</f>
        <v>117400</v>
      </c>
      <c r="X226" s="61">
        <f t="shared" ref="X226:Y227" si="507">X227</f>
        <v>0</v>
      </c>
      <c r="Y226" s="61">
        <f t="shared" si="507"/>
        <v>0</v>
      </c>
      <c r="Z226" s="61">
        <f t="shared" si="459"/>
        <v>767400</v>
      </c>
      <c r="AA226" s="61">
        <f t="shared" si="460"/>
        <v>0</v>
      </c>
      <c r="AB226" s="61">
        <f t="shared" si="461"/>
        <v>0</v>
      </c>
      <c r="AC226" s="61">
        <f>AC227</f>
        <v>0</v>
      </c>
      <c r="AD226" s="61">
        <f t="shared" ref="AD226:AE227" si="508">AD227</f>
        <v>0</v>
      </c>
      <c r="AE226" s="61">
        <f t="shared" si="508"/>
        <v>0</v>
      </c>
      <c r="AF226" s="61">
        <f t="shared" si="462"/>
        <v>767400</v>
      </c>
      <c r="AG226" s="61">
        <f t="shared" si="463"/>
        <v>0</v>
      </c>
      <c r="AH226" s="61">
        <f t="shared" si="464"/>
        <v>0</v>
      </c>
      <c r="AI226" s="61">
        <f>AI227</f>
        <v>0</v>
      </c>
      <c r="AJ226" s="61">
        <f t="shared" ref="AJ226:AK227" si="509">AJ227</f>
        <v>0</v>
      </c>
      <c r="AK226" s="61">
        <f t="shared" si="509"/>
        <v>0</v>
      </c>
      <c r="AL226" s="61">
        <f t="shared" si="465"/>
        <v>767400</v>
      </c>
      <c r="AM226" s="61">
        <f t="shared" si="466"/>
        <v>0</v>
      </c>
      <c r="AN226" s="61">
        <f t="shared" si="467"/>
        <v>0</v>
      </c>
    </row>
    <row r="227" spans="1:40" ht="25.5">
      <c r="A227" s="288"/>
      <c r="B227" s="26" t="s">
        <v>41</v>
      </c>
      <c r="C227" s="5" t="s">
        <v>16</v>
      </c>
      <c r="D227" s="5" t="s">
        <v>3</v>
      </c>
      <c r="E227" s="5" t="s">
        <v>100</v>
      </c>
      <c r="F227" s="5" t="s">
        <v>169</v>
      </c>
      <c r="G227" s="17" t="s">
        <v>39</v>
      </c>
      <c r="H227" s="61"/>
      <c r="I227" s="61"/>
      <c r="J227" s="61"/>
      <c r="K227" s="61"/>
      <c r="L227" s="61"/>
      <c r="M227" s="61"/>
      <c r="N227" s="61"/>
      <c r="O227" s="61"/>
      <c r="P227" s="61"/>
      <c r="Q227" s="61">
        <f>Q228</f>
        <v>650000</v>
      </c>
      <c r="R227" s="61">
        <f t="shared" si="503"/>
        <v>0</v>
      </c>
      <c r="S227" s="61">
        <f t="shared" si="503"/>
        <v>0</v>
      </c>
      <c r="T227" s="61">
        <f t="shared" si="504"/>
        <v>650000</v>
      </c>
      <c r="U227" s="61">
        <f t="shared" si="505"/>
        <v>0</v>
      </c>
      <c r="V227" s="61">
        <f t="shared" si="506"/>
        <v>0</v>
      </c>
      <c r="W227" s="61">
        <f>W228</f>
        <v>117400</v>
      </c>
      <c r="X227" s="61">
        <f t="shared" si="507"/>
        <v>0</v>
      </c>
      <c r="Y227" s="61">
        <f t="shared" si="507"/>
        <v>0</v>
      </c>
      <c r="Z227" s="61">
        <f t="shared" si="459"/>
        <v>767400</v>
      </c>
      <c r="AA227" s="61">
        <f t="shared" si="460"/>
        <v>0</v>
      </c>
      <c r="AB227" s="61">
        <f t="shared" si="461"/>
        <v>0</v>
      </c>
      <c r="AC227" s="61">
        <f>AC228</f>
        <v>0</v>
      </c>
      <c r="AD227" s="61">
        <f t="shared" si="508"/>
        <v>0</v>
      </c>
      <c r="AE227" s="61">
        <f t="shared" si="508"/>
        <v>0</v>
      </c>
      <c r="AF227" s="61">
        <f t="shared" si="462"/>
        <v>767400</v>
      </c>
      <c r="AG227" s="61">
        <f t="shared" si="463"/>
        <v>0</v>
      </c>
      <c r="AH227" s="61">
        <f t="shared" si="464"/>
        <v>0</v>
      </c>
      <c r="AI227" s="61">
        <f>AI228</f>
        <v>0</v>
      </c>
      <c r="AJ227" s="61">
        <f t="shared" si="509"/>
        <v>0</v>
      </c>
      <c r="AK227" s="61">
        <f t="shared" si="509"/>
        <v>0</v>
      </c>
      <c r="AL227" s="61">
        <f t="shared" si="465"/>
        <v>767400</v>
      </c>
      <c r="AM227" s="61">
        <f t="shared" si="466"/>
        <v>0</v>
      </c>
      <c r="AN227" s="61">
        <f t="shared" si="467"/>
        <v>0</v>
      </c>
    </row>
    <row r="228" spans="1:40">
      <c r="A228" s="288"/>
      <c r="B228" s="26" t="s">
        <v>42</v>
      </c>
      <c r="C228" s="5" t="s">
        <v>16</v>
      </c>
      <c r="D228" s="5" t="s">
        <v>3</v>
      </c>
      <c r="E228" s="5" t="s">
        <v>100</v>
      </c>
      <c r="F228" s="5" t="s">
        <v>169</v>
      </c>
      <c r="G228" s="17" t="s">
        <v>40</v>
      </c>
      <c r="H228" s="61"/>
      <c r="I228" s="61"/>
      <c r="J228" s="61"/>
      <c r="K228" s="61"/>
      <c r="L228" s="61"/>
      <c r="M228" s="61"/>
      <c r="N228" s="61"/>
      <c r="O228" s="61"/>
      <c r="P228" s="61"/>
      <c r="Q228" s="61">
        <v>650000</v>
      </c>
      <c r="R228" s="61"/>
      <c r="S228" s="61"/>
      <c r="T228" s="61">
        <f t="shared" si="504"/>
        <v>650000</v>
      </c>
      <c r="U228" s="61">
        <f t="shared" si="505"/>
        <v>0</v>
      </c>
      <c r="V228" s="61">
        <f t="shared" si="506"/>
        <v>0</v>
      </c>
      <c r="W228" s="61">
        <v>117400</v>
      </c>
      <c r="X228" s="61"/>
      <c r="Y228" s="61"/>
      <c r="Z228" s="61">
        <f t="shared" si="459"/>
        <v>767400</v>
      </c>
      <c r="AA228" s="61">
        <f t="shared" si="460"/>
        <v>0</v>
      </c>
      <c r="AB228" s="61">
        <f t="shared" si="461"/>
        <v>0</v>
      </c>
      <c r="AC228" s="61"/>
      <c r="AD228" s="61"/>
      <c r="AE228" s="61"/>
      <c r="AF228" s="61">
        <f t="shared" si="462"/>
        <v>767400</v>
      </c>
      <c r="AG228" s="61">
        <f t="shared" si="463"/>
        <v>0</v>
      </c>
      <c r="AH228" s="61">
        <f t="shared" si="464"/>
        <v>0</v>
      </c>
      <c r="AI228" s="61"/>
      <c r="AJ228" s="61"/>
      <c r="AK228" s="61"/>
      <c r="AL228" s="61">
        <f t="shared" si="465"/>
        <v>767400</v>
      </c>
      <c r="AM228" s="61">
        <f t="shared" si="466"/>
        <v>0</v>
      </c>
      <c r="AN228" s="61">
        <f t="shared" si="467"/>
        <v>0</v>
      </c>
    </row>
    <row r="229" spans="1:40" ht="25.5">
      <c r="A229" s="288"/>
      <c r="B229" s="111" t="s">
        <v>221</v>
      </c>
      <c r="C229" s="5" t="s">
        <v>16</v>
      </c>
      <c r="D229" s="5" t="s">
        <v>3</v>
      </c>
      <c r="E229" s="5" t="s">
        <v>100</v>
      </c>
      <c r="F229" s="73" t="s">
        <v>320</v>
      </c>
      <c r="G229" s="17"/>
      <c r="H229" s="67">
        <f>H230</f>
        <v>3500000</v>
      </c>
      <c r="I229" s="67">
        <f t="shared" ref="I229:M230" si="510">I230</f>
        <v>0</v>
      </c>
      <c r="J229" s="67">
        <f t="shared" si="510"/>
        <v>0</v>
      </c>
      <c r="K229" s="67">
        <f t="shared" si="510"/>
        <v>1000000</v>
      </c>
      <c r="L229" s="67">
        <f t="shared" si="510"/>
        <v>0</v>
      </c>
      <c r="M229" s="67">
        <f t="shared" si="510"/>
        <v>0</v>
      </c>
      <c r="N229" s="67">
        <f t="shared" si="484"/>
        <v>4500000</v>
      </c>
      <c r="O229" s="67">
        <f t="shared" si="485"/>
        <v>0</v>
      </c>
      <c r="P229" s="67">
        <f t="shared" si="486"/>
        <v>0</v>
      </c>
      <c r="Q229" s="67">
        <f t="shared" ref="Q229:S230" si="511">Q230</f>
        <v>-1620000</v>
      </c>
      <c r="R229" s="67">
        <f t="shared" si="511"/>
        <v>0</v>
      </c>
      <c r="S229" s="67">
        <f t="shared" si="511"/>
        <v>0</v>
      </c>
      <c r="T229" s="67">
        <f t="shared" si="456"/>
        <v>2880000</v>
      </c>
      <c r="U229" s="67">
        <f t="shared" si="457"/>
        <v>0</v>
      </c>
      <c r="V229" s="67">
        <f t="shared" si="458"/>
        <v>0</v>
      </c>
      <c r="W229" s="67">
        <f t="shared" ref="W229:Y230" si="512">W230</f>
        <v>0</v>
      </c>
      <c r="X229" s="67">
        <f t="shared" si="512"/>
        <v>0</v>
      </c>
      <c r="Y229" s="67">
        <f t="shared" si="512"/>
        <v>0</v>
      </c>
      <c r="Z229" s="67">
        <f t="shared" si="459"/>
        <v>2880000</v>
      </c>
      <c r="AA229" s="67">
        <f t="shared" si="460"/>
        <v>0</v>
      </c>
      <c r="AB229" s="67">
        <f t="shared" si="461"/>
        <v>0</v>
      </c>
      <c r="AC229" s="67">
        <f t="shared" ref="AC229:AE230" si="513">AC230</f>
        <v>-1330000</v>
      </c>
      <c r="AD229" s="67">
        <f t="shared" si="513"/>
        <v>0</v>
      </c>
      <c r="AE229" s="67">
        <f t="shared" si="513"/>
        <v>0</v>
      </c>
      <c r="AF229" s="67">
        <f t="shared" si="462"/>
        <v>1550000</v>
      </c>
      <c r="AG229" s="67">
        <f t="shared" si="463"/>
        <v>0</v>
      </c>
      <c r="AH229" s="67">
        <f t="shared" si="464"/>
        <v>0</v>
      </c>
      <c r="AI229" s="67">
        <f t="shared" ref="AI229:AK230" si="514">AI230</f>
        <v>0</v>
      </c>
      <c r="AJ229" s="67">
        <f t="shared" si="514"/>
        <v>0</v>
      </c>
      <c r="AK229" s="67">
        <f t="shared" si="514"/>
        <v>0</v>
      </c>
      <c r="AL229" s="67">
        <f t="shared" si="465"/>
        <v>1550000</v>
      </c>
      <c r="AM229" s="67">
        <f t="shared" si="466"/>
        <v>0</v>
      </c>
      <c r="AN229" s="67">
        <f t="shared" si="467"/>
        <v>0</v>
      </c>
    </row>
    <row r="230" spans="1:40" ht="25.5">
      <c r="A230" s="288"/>
      <c r="B230" s="27" t="s">
        <v>41</v>
      </c>
      <c r="C230" s="5" t="s">
        <v>16</v>
      </c>
      <c r="D230" s="5" t="s">
        <v>3</v>
      </c>
      <c r="E230" s="5" t="s">
        <v>100</v>
      </c>
      <c r="F230" s="73" t="s">
        <v>320</v>
      </c>
      <c r="G230" s="55" t="s">
        <v>39</v>
      </c>
      <c r="H230" s="67">
        <f>H231</f>
        <v>3500000</v>
      </c>
      <c r="I230" s="67">
        <f t="shared" si="510"/>
        <v>0</v>
      </c>
      <c r="J230" s="67">
        <f t="shared" si="510"/>
        <v>0</v>
      </c>
      <c r="K230" s="67">
        <f t="shared" si="510"/>
        <v>1000000</v>
      </c>
      <c r="L230" s="67">
        <f t="shared" si="510"/>
        <v>0</v>
      </c>
      <c r="M230" s="67">
        <f t="shared" si="510"/>
        <v>0</v>
      </c>
      <c r="N230" s="67">
        <f t="shared" si="484"/>
        <v>4500000</v>
      </c>
      <c r="O230" s="67">
        <f t="shared" si="485"/>
        <v>0</v>
      </c>
      <c r="P230" s="67">
        <f t="shared" si="486"/>
        <v>0</v>
      </c>
      <c r="Q230" s="67">
        <f t="shared" si="511"/>
        <v>-1620000</v>
      </c>
      <c r="R230" s="67">
        <f t="shared" si="511"/>
        <v>0</v>
      </c>
      <c r="S230" s="67">
        <f t="shared" si="511"/>
        <v>0</v>
      </c>
      <c r="T230" s="67">
        <f t="shared" si="456"/>
        <v>2880000</v>
      </c>
      <c r="U230" s="67">
        <f t="shared" si="457"/>
        <v>0</v>
      </c>
      <c r="V230" s="67">
        <f t="shared" si="458"/>
        <v>0</v>
      </c>
      <c r="W230" s="67">
        <f t="shared" si="512"/>
        <v>0</v>
      </c>
      <c r="X230" s="67">
        <f t="shared" si="512"/>
        <v>0</v>
      </c>
      <c r="Y230" s="67">
        <f t="shared" si="512"/>
        <v>0</v>
      </c>
      <c r="Z230" s="67">
        <f t="shared" si="459"/>
        <v>2880000</v>
      </c>
      <c r="AA230" s="67">
        <f t="shared" si="460"/>
        <v>0</v>
      </c>
      <c r="AB230" s="67">
        <f t="shared" si="461"/>
        <v>0</v>
      </c>
      <c r="AC230" s="67">
        <f t="shared" si="513"/>
        <v>-1330000</v>
      </c>
      <c r="AD230" s="67">
        <f t="shared" si="513"/>
        <v>0</v>
      </c>
      <c r="AE230" s="67">
        <f t="shared" si="513"/>
        <v>0</v>
      </c>
      <c r="AF230" s="67">
        <f t="shared" si="462"/>
        <v>1550000</v>
      </c>
      <c r="AG230" s="67">
        <f t="shared" si="463"/>
        <v>0</v>
      </c>
      <c r="AH230" s="67">
        <f t="shared" si="464"/>
        <v>0</v>
      </c>
      <c r="AI230" s="67">
        <f t="shared" si="514"/>
        <v>0</v>
      </c>
      <c r="AJ230" s="67">
        <f t="shared" si="514"/>
        <v>0</v>
      </c>
      <c r="AK230" s="67">
        <f t="shared" si="514"/>
        <v>0</v>
      </c>
      <c r="AL230" s="67">
        <f t="shared" si="465"/>
        <v>1550000</v>
      </c>
      <c r="AM230" s="67">
        <f t="shared" si="466"/>
        <v>0</v>
      </c>
      <c r="AN230" s="67">
        <f t="shared" si="467"/>
        <v>0</v>
      </c>
    </row>
    <row r="231" spans="1:40">
      <c r="A231" s="288"/>
      <c r="B231" s="26" t="s">
        <v>42</v>
      </c>
      <c r="C231" s="5" t="s">
        <v>16</v>
      </c>
      <c r="D231" s="5" t="s">
        <v>3</v>
      </c>
      <c r="E231" s="5" t="s">
        <v>100</v>
      </c>
      <c r="F231" s="73" t="s">
        <v>320</v>
      </c>
      <c r="G231" s="55" t="s">
        <v>40</v>
      </c>
      <c r="H231" s="61">
        <v>3500000</v>
      </c>
      <c r="I231" s="61"/>
      <c r="J231" s="61"/>
      <c r="K231" s="61">
        <v>1000000</v>
      </c>
      <c r="L231" s="61"/>
      <c r="M231" s="61"/>
      <c r="N231" s="61">
        <f t="shared" si="484"/>
        <v>4500000</v>
      </c>
      <c r="O231" s="61">
        <f t="shared" si="485"/>
        <v>0</v>
      </c>
      <c r="P231" s="61">
        <f t="shared" si="486"/>
        <v>0</v>
      </c>
      <c r="Q231" s="61">
        <v>-1620000</v>
      </c>
      <c r="R231" s="61"/>
      <c r="S231" s="61"/>
      <c r="T231" s="61">
        <f t="shared" si="456"/>
        <v>2880000</v>
      </c>
      <c r="U231" s="61">
        <f t="shared" si="457"/>
        <v>0</v>
      </c>
      <c r="V231" s="61">
        <f t="shared" si="458"/>
        <v>0</v>
      </c>
      <c r="W231" s="61"/>
      <c r="X231" s="61"/>
      <c r="Y231" s="61"/>
      <c r="Z231" s="61">
        <f t="shared" si="459"/>
        <v>2880000</v>
      </c>
      <c r="AA231" s="61">
        <f t="shared" si="460"/>
        <v>0</v>
      </c>
      <c r="AB231" s="61">
        <f t="shared" si="461"/>
        <v>0</v>
      </c>
      <c r="AC231" s="61">
        <f>-1630000+300000</f>
        <v>-1330000</v>
      </c>
      <c r="AD231" s="61"/>
      <c r="AE231" s="61"/>
      <c r="AF231" s="61">
        <f t="shared" si="462"/>
        <v>1550000</v>
      </c>
      <c r="AG231" s="61">
        <f t="shared" si="463"/>
        <v>0</v>
      </c>
      <c r="AH231" s="61">
        <f t="shared" si="464"/>
        <v>0</v>
      </c>
      <c r="AI231" s="61"/>
      <c r="AJ231" s="61"/>
      <c r="AK231" s="61"/>
      <c r="AL231" s="61">
        <f t="shared" si="465"/>
        <v>1550000</v>
      </c>
      <c r="AM231" s="61">
        <f t="shared" si="466"/>
        <v>0</v>
      </c>
      <c r="AN231" s="61">
        <f t="shared" si="467"/>
        <v>0</v>
      </c>
    </row>
    <row r="232" spans="1:40" ht="25.5">
      <c r="A232" s="288"/>
      <c r="B232" s="82" t="s">
        <v>369</v>
      </c>
      <c r="C232" s="39" t="s">
        <v>16</v>
      </c>
      <c r="D232" s="39" t="s">
        <v>3</v>
      </c>
      <c r="E232" s="39" t="s">
        <v>100</v>
      </c>
      <c r="F232" s="73" t="s">
        <v>368</v>
      </c>
      <c r="G232" s="101"/>
      <c r="H232" s="61"/>
      <c r="I232" s="61"/>
      <c r="J232" s="61"/>
      <c r="K232" s="61">
        <f>K233</f>
        <v>1250000</v>
      </c>
      <c r="L232" s="61">
        <f t="shared" ref="L232:M233" si="515">L233</f>
        <v>0</v>
      </c>
      <c r="M232" s="61">
        <f t="shared" si="515"/>
        <v>0</v>
      </c>
      <c r="N232" s="61">
        <f t="shared" ref="N232:N234" si="516">H232+K232</f>
        <v>1250000</v>
      </c>
      <c r="O232" s="61">
        <f t="shared" ref="O232:O234" si="517">I232+L232</f>
        <v>0</v>
      </c>
      <c r="P232" s="61">
        <f t="shared" ref="P232:P234" si="518">J232+M232</f>
        <v>0</v>
      </c>
      <c r="Q232" s="61">
        <f>Q233</f>
        <v>-1250000</v>
      </c>
      <c r="R232" s="61">
        <f t="shared" ref="R232:S233" si="519">R233</f>
        <v>0</v>
      </c>
      <c r="S232" s="61">
        <f t="shared" si="519"/>
        <v>0</v>
      </c>
      <c r="T232" s="61">
        <f t="shared" si="456"/>
        <v>0</v>
      </c>
      <c r="U232" s="61">
        <f t="shared" si="457"/>
        <v>0</v>
      </c>
      <c r="V232" s="61">
        <f t="shared" si="458"/>
        <v>0</v>
      </c>
      <c r="W232" s="61">
        <f>W233</f>
        <v>0</v>
      </c>
      <c r="X232" s="61">
        <f t="shared" ref="X232:Y233" si="520">X233</f>
        <v>0</v>
      </c>
      <c r="Y232" s="61">
        <f t="shared" si="520"/>
        <v>0</v>
      </c>
      <c r="Z232" s="61">
        <f t="shared" si="459"/>
        <v>0</v>
      </c>
      <c r="AA232" s="61">
        <f t="shared" si="460"/>
        <v>0</v>
      </c>
      <c r="AB232" s="61">
        <f t="shared" si="461"/>
        <v>0</v>
      </c>
      <c r="AC232" s="61">
        <f>AC233</f>
        <v>0</v>
      </c>
      <c r="AD232" s="61">
        <f t="shared" ref="AD232:AE233" si="521">AD233</f>
        <v>0</v>
      </c>
      <c r="AE232" s="61">
        <f t="shared" si="521"/>
        <v>0</v>
      </c>
      <c r="AF232" s="61">
        <f t="shared" si="462"/>
        <v>0</v>
      </c>
      <c r="AG232" s="61">
        <f t="shared" si="463"/>
        <v>0</v>
      </c>
      <c r="AH232" s="61">
        <f t="shared" si="464"/>
        <v>0</v>
      </c>
      <c r="AI232" s="61">
        <f>AI233</f>
        <v>0</v>
      </c>
      <c r="AJ232" s="61">
        <f t="shared" ref="AJ232:AK233" si="522">AJ233</f>
        <v>0</v>
      </c>
      <c r="AK232" s="61">
        <f t="shared" si="522"/>
        <v>0</v>
      </c>
      <c r="AL232" s="61">
        <f t="shared" si="465"/>
        <v>0</v>
      </c>
      <c r="AM232" s="61">
        <f t="shared" si="466"/>
        <v>0</v>
      </c>
      <c r="AN232" s="61">
        <f t="shared" si="467"/>
        <v>0</v>
      </c>
    </row>
    <row r="233" spans="1:40" ht="25.5">
      <c r="A233" s="288"/>
      <c r="B233" s="27" t="s">
        <v>41</v>
      </c>
      <c r="C233" s="39" t="s">
        <v>16</v>
      </c>
      <c r="D233" s="39" t="s">
        <v>3</v>
      </c>
      <c r="E233" s="39" t="s">
        <v>100</v>
      </c>
      <c r="F233" s="73" t="s">
        <v>368</v>
      </c>
      <c r="G233" s="101" t="s">
        <v>39</v>
      </c>
      <c r="H233" s="61"/>
      <c r="I233" s="61"/>
      <c r="J233" s="61"/>
      <c r="K233" s="61">
        <f>K234</f>
        <v>1250000</v>
      </c>
      <c r="L233" s="61">
        <f t="shared" si="515"/>
        <v>0</v>
      </c>
      <c r="M233" s="61">
        <f t="shared" si="515"/>
        <v>0</v>
      </c>
      <c r="N233" s="61">
        <f t="shared" si="516"/>
        <v>1250000</v>
      </c>
      <c r="O233" s="61">
        <f t="shared" si="517"/>
        <v>0</v>
      </c>
      <c r="P233" s="61">
        <f t="shared" si="518"/>
        <v>0</v>
      </c>
      <c r="Q233" s="61">
        <f>Q234</f>
        <v>-1250000</v>
      </c>
      <c r="R233" s="61">
        <f t="shared" si="519"/>
        <v>0</v>
      </c>
      <c r="S233" s="61">
        <f t="shared" si="519"/>
        <v>0</v>
      </c>
      <c r="T233" s="61">
        <f t="shared" si="456"/>
        <v>0</v>
      </c>
      <c r="U233" s="61">
        <f t="shared" si="457"/>
        <v>0</v>
      </c>
      <c r="V233" s="61">
        <f t="shared" si="458"/>
        <v>0</v>
      </c>
      <c r="W233" s="61">
        <f>W234</f>
        <v>0</v>
      </c>
      <c r="X233" s="61">
        <f t="shared" si="520"/>
        <v>0</v>
      </c>
      <c r="Y233" s="61">
        <f t="shared" si="520"/>
        <v>0</v>
      </c>
      <c r="Z233" s="61">
        <f t="shared" si="459"/>
        <v>0</v>
      </c>
      <c r="AA233" s="61">
        <f t="shared" si="460"/>
        <v>0</v>
      </c>
      <c r="AB233" s="61">
        <f t="shared" si="461"/>
        <v>0</v>
      </c>
      <c r="AC233" s="61">
        <f>AC234</f>
        <v>0</v>
      </c>
      <c r="AD233" s="61">
        <f t="shared" si="521"/>
        <v>0</v>
      </c>
      <c r="AE233" s="61">
        <f t="shared" si="521"/>
        <v>0</v>
      </c>
      <c r="AF233" s="61">
        <f t="shared" si="462"/>
        <v>0</v>
      </c>
      <c r="AG233" s="61">
        <f t="shared" si="463"/>
        <v>0</v>
      </c>
      <c r="AH233" s="61">
        <f t="shared" si="464"/>
        <v>0</v>
      </c>
      <c r="AI233" s="61">
        <f>AI234</f>
        <v>0</v>
      </c>
      <c r="AJ233" s="61">
        <f t="shared" si="522"/>
        <v>0</v>
      </c>
      <c r="AK233" s="61">
        <f t="shared" si="522"/>
        <v>0</v>
      </c>
      <c r="AL233" s="61">
        <f t="shared" si="465"/>
        <v>0</v>
      </c>
      <c r="AM233" s="61">
        <f t="shared" si="466"/>
        <v>0</v>
      </c>
      <c r="AN233" s="61">
        <f t="shared" si="467"/>
        <v>0</v>
      </c>
    </row>
    <row r="234" spans="1:40">
      <c r="A234" s="288"/>
      <c r="B234" s="26" t="s">
        <v>42</v>
      </c>
      <c r="C234" s="39" t="s">
        <v>16</v>
      </c>
      <c r="D234" s="39" t="s">
        <v>3</v>
      </c>
      <c r="E234" s="39" t="s">
        <v>100</v>
      </c>
      <c r="F234" s="73" t="s">
        <v>368</v>
      </c>
      <c r="G234" s="101" t="s">
        <v>40</v>
      </c>
      <c r="H234" s="61"/>
      <c r="I234" s="61"/>
      <c r="J234" s="61"/>
      <c r="K234" s="61">
        <v>1250000</v>
      </c>
      <c r="L234" s="61"/>
      <c r="M234" s="61"/>
      <c r="N234" s="61">
        <f t="shared" si="516"/>
        <v>1250000</v>
      </c>
      <c r="O234" s="61">
        <f t="shared" si="517"/>
        <v>0</v>
      </c>
      <c r="P234" s="61">
        <f t="shared" si="518"/>
        <v>0</v>
      </c>
      <c r="Q234" s="61">
        <v>-1250000</v>
      </c>
      <c r="R234" s="61"/>
      <c r="S234" s="61"/>
      <c r="T234" s="61">
        <f t="shared" si="456"/>
        <v>0</v>
      </c>
      <c r="U234" s="61">
        <f t="shared" si="457"/>
        <v>0</v>
      </c>
      <c r="V234" s="61">
        <f t="shared" si="458"/>
        <v>0</v>
      </c>
      <c r="W234" s="61"/>
      <c r="X234" s="61"/>
      <c r="Y234" s="61"/>
      <c r="Z234" s="61">
        <f t="shared" si="459"/>
        <v>0</v>
      </c>
      <c r="AA234" s="61">
        <f t="shared" si="460"/>
        <v>0</v>
      </c>
      <c r="AB234" s="61">
        <f t="shared" si="461"/>
        <v>0</v>
      </c>
      <c r="AC234" s="61"/>
      <c r="AD234" s="61"/>
      <c r="AE234" s="61"/>
      <c r="AF234" s="61">
        <f t="shared" si="462"/>
        <v>0</v>
      </c>
      <c r="AG234" s="61">
        <f t="shared" si="463"/>
        <v>0</v>
      </c>
      <c r="AH234" s="61">
        <f t="shared" si="464"/>
        <v>0</v>
      </c>
      <c r="AI234" s="61"/>
      <c r="AJ234" s="61"/>
      <c r="AK234" s="61"/>
      <c r="AL234" s="61">
        <f t="shared" si="465"/>
        <v>0</v>
      </c>
      <c r="AM234" s="61">
        <f t="shared" si="466"/>
        <v>0</v>
      </c>
      <c r="AN234" s="61">
        <f t="shared" si="467"/>
        <v>0</v>
      </c>
    </row>
    <row r="235" spans="1:40" ht="25.5">
      <c r="A235" s="31" t="s">
        <v>80</v>
      </c>
      <c r="B235" s="81" t="s">
        <v>78</v>
      </c>
      <c r="C235" s="6" t="s">
        <v>16</v>
      </c>
      <c r="D235" s="6" t="s">
        <v>10</v>
      </c>
      <c r="E235" s="6" t="s">
        <v>100</v>
      </c>
      <c r="F235" s="6" t="s">
        <v>101</v>
      </c>
      <c r="G235" s="18"/>
      <c r="H235" s="58">
        <f t="shared" ref="H235:M235" si="523">H242+H245+H248+H257+H254+H260+H239</f>
        <v>35762649.710000001</v>
      </c>
      <c r="I235" s="58">
        <f t="shared" si="523"/>
        <v>35582635.880000003</v>
      </c>
      <c r="J235" s="58">
        <f t="shared" si="523"/>
        <v>35541040.590000004</v>
      </c>
      <c r="K235" s="58">
        <f t="shared" si="523"/>
        <v>3039916.7500000005</v>
      </c>
      <c r="L235" s="58">
        <f t="shared" si="523"/>
        <v>-40106.019999999997</v>
      </c>
      <c r="M235" s="58">
        <f t="shared" si="523"/>
        <v>-18795.18</v>
      </c>
      <c r="N235" s="58">
        <f t="shared" si="484"/>
        <v>38802566.460000001</v>
      </c>
      <c r="O235" s="58">
        <f t="shared" si="485"/>
        <v>35542529.859999999</v>
      </c>
      <c r="P235" s="58">
        <f t="shared" si="486"/>
        <v>35522245.410000004</v>
      </c>
      <c r="Q235" s="58">
        <f>Q242+Q245+Q248+Q257+Q254+Q260+Q239+Q236+Q251</f>
        <v>10694400</v>
      </c>
      <c r="R235" s="58">
        <f t="shared" ref="R235:S235" si="524">R242+R245+R248+R257+R254+R260+R239+R236+R251</f>
        <v>0</v>
      </c>
      <c r="S235" s="58">
        <f t="shared" si="524"/>
        <v>0</v>
      </c>
      <c r="T235" s="58">
        <f t="shared" si="456"/>
        <v>49496966.460000001</v>
      </c>
      <c r="U235" s="58">
        <f t="shared" si="457"/>
        <v>35542529.859999999</v>
      </c>
      <c r="V235" s="58">
        <f t="shared" si="458"/>
        <v>35522245.410000004</v>
      </c>
      <c r="W235" s="58">
        <f>W242+W245+W248+W257+W254+W260+W239+W236+W251</f>
        <v>-1009424.42</v>
      </c>
      <c r="X235" s="58">
        <f t="shared" ref="X235:Y235" si="525">X242+X245+X248+X257+X254+X260+X239+X236+X251</f>
        <v>0</v>
      </c>
      <c r="Y235" s="58">
        <f t="shared" si="525"/>
        <v>0</v>
      </c>
      <c r="Z235" s="58">
        <f t="shared" si="459"/>
        <v>48487542.039999999</v>
      </c>
      <c r="AA235" s="58">
        <f t="shared" si="460"/>
        <v>35542529.859999999</v>
      </c>
      <c r="AB235" s="58">
        <f t="shared" si="461"/>
        <v>35522245.410000004</v>
      </c>
      <c r="AC235" s="58">
        <f>AC242+AC245+AC248+AC257+AC254+AC260+AC239+AC236+AC251</f>
        <v>-10727.71</v>
      </c>
      <c r="AD235" s="58">
        <f t="shared" ref="AD235:AE235" si="526">AD242+AD245+AD248+AD257+AD254+AD260+AD239+AD236+AD251</f>
        <v>0</v>
      </c>
      <c r="AE235" s="58">
        <f t="shared" si="526"/>
        <v>0</v>
      </c>
      <c r="AF235" s="58">
        <f t="shared" si="462"/>
        <v>48476814.329999998</v>
      </c>
      <c r="AG235" s="58">
        <f t="shared" si="463"/>
        <v>35542529.859999999</v>
      </c>
      <c r="AH235" s="58">
        <f t="shared" si="464"/>
        <v>35522245.410000004</v>
      </c>
      <c r="AI235" s="58">
        <f>AI242+AI245+AI248+AI257+AI254+AI260+AI239+AI236+AI251</f>
        <v>0</v>
      </c>
      <c r="AJ235" s="58">
        <f t="shared" ref="AJ235:AK235" si="527">AJ242+AJ245+AJ248+AJ257+AJ254+AJ260+AJ239+AJ236+AJ251</f>
        <v>0</v>
      </c>
      <c r="AK235" s="58">
        <f t="shared" si="527"/>
        <v>0</v>
      </c>
      <c r="AL235" s="58">
        <f t="shared" si="465"/>
        <v>48476814.329999998</v>
      </c>
      <c r="AM235" s="58">
        <f t="shared" si="466"/>
        <v>35542529.859999999</v>
      </c>
      <c r="AN235" s="58">
        <f t="shared" si="467"/>
        <v>35522245.410000004</v>
      </c>
    </row>
    <row r="236" spans="1:40">
      <c r="A236" s="211"/>
      <c r="B236" s="82" t="s">
        <v>253</v>
      </c>
      <c r="C236" s="39" t="s">
        <v>16</v>
      </c>
      <c r="D236" s="39" t="s">
        <v>10</v>
      </c>
      <c r="E236" s="39" t="s">
        <v>100</v>
      </c>
      <c r="F236" s="73" t="s">
        <v>126</v>
      </c>
      <c r="G236" s="38"/>
      <c r="H236" s="64"/>
      <c r="I236" s="64"/>
      <c r="J236" s="64"/>
      <c r="K236" s="64"/>
      <c r="L236" s="64"/>
      <c r="M236" s="64"/>
      <c r="N236" s="64"/>
      <c r="O236" s="64"/>
      <c r="P236" s="64"/>
      <c r="Q236" s="64">
        <f>Q237</f>
        <v>20000</v>
      </c>
      <c r="R236" s="64">
        <f t="shared" ref="R236:S237" si="528">R237</f>
        <v>0</v>
      </c>
      <c r="S236" s="64">
        <f t="shared" si="528"/>
        <v>0</v>
      </c>
      <c r="T236" s="64">
        <f t="shared" ref="T236:T238" si="529">N236+Q236</f>
        <v>20000</v>
      </c>
      <c r="U236" s="64">
        <f t="shared" ref="U236:U238" si="530">O236+R236</f>
        <v>0</v>
      </c>
      <c r="V236" s="64">
        <f t="shared" ref="V236:V238" si="531">P236+S236</f>
        <v>0</v>
      </c>
      <c r="W236" s="64">
        <f>W237</f>
        <v>0</v>
      </c>
      <c r="X236" s="64">
        <f t="shared" ref="X236:Y237" si="532">X237</f>
        <v>0</v>
      </c>
      <c r="Y236" s="64">
        <f t="shared" si="532"/>
        <v>0</v>
      </c>
      <c r="Z236" s="64">
        <f t="shared" si="459"/>
        <v>20000</v>
      </c>
      <c r="AA236" s="64">
        <f t="shared" si="460"/>
        <v>0</v>
      </c>
      <c r="AB236" s="64">
        <f t="shared" si="461"/>
        <v>0</v>
      </c>
      <c r="AC236" s="64">
        <f>AC237</f>
        <v>0</v>
      </c>
      <c r="AD236" s="64">
        <f t="shared" ref="AD236:AE237" si="533">AD237</f>
        <v>0</v>
      </c>
      <c r="AE236" s="64">
        <f t="shared" si="533"/>
        <v>0</v>
      </c>
      <c r="AF236" s="64">
        <f t="shared" si="462"/>
        <v>20000</v>
      </c>
      <c r="AG236" s="64">
        <f t="shared" si="463"/>
        <v>0</v>
      </c>
      <c r="AH236" s="64">
        <f t="shared" si="464"/>
        <v>0</v>
      </c>
      <c r="AI236" s="64">
        <f>AI237</f>
        <v>0</v>
      </c>
      <c r="AJ236" s="64">
        <f t="shared" ref="AJ236:AK237" si="534">AJ237</f>
        <v>0</v>
      </c>
      <c r="AK236" s="64">
        <f t="shared" si="534"/>
        <v>0</v>
      </c>
      <c r="AL236" s="64">
        <f t="shared" si="465"/>
        <v>20000</v>
      </c>
      <c r="AM236" s="64">
        <f t="shared" si="466"/>
        <v>0</v>
      </c>
      <c r="AN236" s="64">
        <f t="shared" si="467"/>
        <v>0</v>
      </c>
    </row>
    <row r="237" spans="1:40" ht="25.5">
      <c r="A237" s="218"/>
      <c r="B237" s="82" t="s">
        <v>41</v>
      </c>
      <c r="C237" s="39" t="s">
        <v>16</v>
      </c>
      <c r="D237" s="39" t="s">
        <v>10</v>
      </c>
      <c r="E237" s="39" t="s">
        <v>100</v>
      </c>
      <c r="F237" s="73" t="s">
        <v>126</v>
      </c>
      <c r="G237" s="101" t="s">
        <v>39</v>
      </c>
      <c r="H237" s="64"/>
      <c r="I237" s="64"/>
      <c r="J237" s="64"/>
      <c r="K237" s="64"/>
      <c r="L237" s="64"/>
      <c r="M237" s="64"/>
      <c r="N237" s="64"/>
      <c r="O237" s="64"/>
      <c r="P237" s="64"/>
      <c r="Q237" s="64">
        <f>Q238</f>
        <v>20000</v>
      </c>
      <c r="R237" s="64">
        <f t="shared" si="528"/>
        <v>0</v>
      </c>
      <c r="S237" s="64">
        <f t="shared" si="528"/>
        <v>0</v>
      </c>
      <c r="T237" s="64">
        <f t="shared" si="529"/>
        <v>20000</v>
      </c>
      <c r="U237" s="64">
        <f t="shared" si="530"/>
        <v>0</v>
      </c>
      <c r="V237" s="64">
        <f t="shared" si="531"/>
        <v>0</v>
      </c>
      <c r="W237" s="64">
        <f>W238</f>
        <v>0</v>
      </c>
      <c r="X237" s="64">
        <f t="shared" si="532"/>
        <v>0</v>
      </c>
      <c r="Y237" s="64">
        <f t="shared" si="532"/>
        <v>0</v>
      </c>
      <c r="Z237" s="64">
        <f t="shared" si="459"/>
        <v>20000</v>
      </c>
      <c r="AA237" s="64">
        <f t="shared" si="460"/>
        <v>0</v>
      </c>
      <c r="AB237" s="64">
        <f t="shared" si="461"/>
        <v>0</v>
      </c>
      <c r="AC237" s="64">
        <f>AC238</f>
        <v>0</v>
      </c>
      <c r="AD237" s="64">
        <f t="shared" si="533"/>
        <v>0</v>
      </c>
      <c r="AE237" s="64">
        <f t="shared" si="533"/>
        <v>0</v>
      </c>
      <c r="AF237" s="64">
        <f t="shared" si="462"/>
        <v>20000</v>
      </c>
      <c r="AG237" s="64">
        <f t="shared" si="463"/>
        <v>0</v>
      </c>
      <c r="AH237" s="64">
        <f t="shared" si="464"/>
        <v>0</v>
      </c>
      <c r="AI237" s="64">
        <f>AI238</f>
        <v>0</v>
      </c>
      <c r="AJ237" s="64">
        <f t="shared" si="534"/>
        <v>0</v>
      </c>
      <c r="AK237" s="64">
        <f t="shared" si="534"/>
        <v>0</v>
      </c>
      <c r="AL237" s="64">
        <f t="shared" si="465"/>
        <v>20000</v>
      </c>
      <c r="AM237" s="64">
        <f t="shared" si="466"/>
        <v>0</v>
      </c>
      <c r="AN237" s="64">
        <f t="shared" si="467"/>
        <v>0</v>
      </c>
    </row>
    <row r="238" spans="1:40">
      <c r="A238" s="218"/>
      <c r="B238" s="82" t="s">
        <v>42</v>
      </c>
      <c r="C238" s="39" t="s">
        <v>16</v>
      </c>
      <c r="D238" s="39" t="s">
        <v>10</v>
      </c>
      <c r="E238" s="39" t="s">
        <v>100</v>
      </c>
      <c r="F238" s="73" t="s">
        <v>126</v>
      </c>
      <c r="G238" s="101" t="s">
        <v>40</v>
      </c>
      <c r="H238" s="64"/>
      <c r="I238" s="64"/>
      <c r="J238" s="64"/>
      <c r="K238" s="64"/>
      <c r="L238" s="64"/>
      <c r="M238" s="64"/>
      <c r="N238" s="64"/>
      <c r="O238" s="64"/>
      <c r="P238" s="64"/>
      <c r="Q238" s="64">
        <v>20000</v>
      </c>
      <c r="R238" s="64"/>
      <c r="S238" s="64"/>
      <c r="T238" s="64">
        <f t="shared" si="529"/>
        <v>20000</v>
      </c>
      <c r="U238" s="64">
        <f t="shared" si="530"/>
        <v>0</v>
      </c>
      <c r="V238" s="64">
        <f t="shared" si="531"/>
        <v>0</v>
      </c>
      <c r="W238" s="64"/>
      <c r="X238" s="64"/>
      <c r="Y238" s="64"/>
      <c r="Z238" s="64">
        <f t="shared" si="459"/>
        <v>20000</v>
      </c>
      <c r="AA238" s="64">
        <f t="shared" si="460"/>
        <v>0</v>
      </c>
      <c r="AB238" s="64">
        <f t="shared" si="461"/>
        <v>0</v>
      </c>
      <c r="AC238" s="64"/>
      <c r="AD238" s="64"/>
      <c r="AE238" s="64"/>
      <c r="AF238" s="64">
        <f t="shared" si="462"/>
        <v>20000</v>
      </c>
      <c r="AG238" s="64">
        <f t="shared" si="463"/>
        <v>0</v>
      </c>
      <c r="AH238" s="64">
        <f t="shared" si="464"/>
        <v>0</v>
      </c>
      <c r="AI238" s="64"/>
      <c r="AJ238" s="64"/>
      <c r="AK238" s="64"/>
      <c r="AL238" s="64">
        <f t="shared" si="465"/>
        <v>20000</v>
      </c>
      <c r="AM238" s="64">
        <f t="shared" si="466"/>
        <v>0</v>
      </c>
      <c r="AN238" s="64">
        <f t="shared" si="467"/>
        <v>0</v>
      </c>
    </row>
    <row r="239" spans="1:40" ht="25.5">
      <c r="A239" s="218"/>
      <c r="B239" s="82" t="s">
        <v>213</v>
      </c>
      <c r="C239" s="5" t="s">
        <v>16</v>
      </c>
      <c r="D239" s="5" t="s">
        <v>10</v>
      </c>
      <c r="E239" s="5" t="s">
        <v>100</v>
      </c>
      <c r="F239" s="73" t="s">
        <v>163</v>
      </c>
      <c r="G239" s="17"/>
      <c r="H239" s="64">
        <f>H240</f>
        <v>500000</v>
      </c>
      <c r="I239" s="64">
        <f t="shared" ref="I239:M239" si="535">I240</f>
        <v>0</v>
      </c>
      <c r="J239" s="64">
        <f t="shared" si="535"/>
        <v>0</v>
      </c>
      <c r="K239" s="64">
        <f t="shared" si="535"/>
        <v>3091305.5300000003</v>
      </c>
      <c r="L239" s="64">
        <f t="shared" si="535"/>
        <v>11229.210000000001</v>
      </c>
      <c r="M239" s="64">
        <f t="shared" si="535"/>
        <v>9658.0500000000011</v>
      </c>
      <c r="N239" s="64">
        <f t="shared" si="484"/>
        <v>3591305.5300000003</v>
      </c>
      <c r="O239" s="64">
        <f t="shared" si="485"/>
        <v>11229.210000000001</v>
      </c>
      <c r="P239" s="64">
        <f t="shared" si="486"/>
        <v>9658.0500000000011</v>
      </c>
      <c r="Q239" s="64">
        <f t="shared" ref="Q239:S240" si="536">Q240</f>
        <v>0</v>
      </c>
      <c r="R239" s="64">
        <f t="shared" si="536"/>
        <v>0</v>
      </c>
      <c r="S239" s="64">
        <f t="shared" si="536"/>
        <v>0</v>
      </c>
      <c r="T239" s="64">
        <f t="shared" si="456"/>
        <v>3591305.5300000003</v>
      </c>
      <c r="U239" s="64">
        <f t="shared" si="457"/>
        <v>11229.210000000001</v>
      </c>
      <c r="V239" s="64">
        <f t="shared" si="458"/>
        <v>9658.0500000000011</v>
      </c>
      <c r="W239" s="64">
        <f t="shared" ref="W239:Y240" si="537">W240</f>
        <v>-1009424.42</v>
      </c>
      <c r="X239" s="64">
        <f t="shared" si="537"/>
        <v>0</v>
      </c>
      <c r="Y239" s="64">
        <f t="shared" si="537"/>
        <v>0</v>
      </c>
      <c r="Z239" s="64">
        <f t="shared" si="459"/>
        <v>2581881.1100000003</v>
      </c>
      <c r="AA239" s="64">
        <f t="shared" si="460"/>
        <v>11229.210000000001</v>
      </c>
      <c r="AB239" s="64">
        <f t="shared" si="461"/>
        <v>9658.0500000000011</v>
      </c>
      <c r="AC239" s="64">
        <f t="shared" ref="AC239:AE240" si="538">AC240</f>
        <v>0</v>
      </c>
      <c r="AD239" s="64">
        <f t="shared" si="538"/>
        <v>0</v>
      </c>
      <c r="AE239" s="64">
        <f t="shared" si="538"/>
        <v>0</v>
      </c>
      <c r="AF239" s="64">
        <f t="shared" si="462"/>
        <v>2581881.1100000003</v>
      </c>
      <c r="AG239" s="64">
        <f t="shared" si="463"/>
        <v>11229.210000000001</v>
      </c>
      <c r="AH239" s="64">
        <f t="shared" si="464"/>
        <v>9658.0500000000011</v>
      </c>
      <c r="AI239" s="64">
        <f t="shared" ref="AI239:AK240" si="539">AI240</f>
        <v>0</v>
      </c>
      <c r="AJ239" s="64">
        <f t="shared" si="539"/>
        <v>0</v>
      </c>
      <c r="AK239" s="64">
        <f t="shared" si="539"/>
        <v>0</v>
      </c>
      <c r="AL239" s="64">
        <f t="shared" si="465"/>
        <v>2581881.1100000003</v>
      </c>
      <c r="AM239" s="64">
        <f t="shared" si="466"/>
        <v>11229.210000000001</v>
      </c>
      <c r="AN239" s="64">
        <f t="shared" si="467"/>
        <v>9658.0500000000011</v>
      </c>
    </row>
    <row r="240" spans="1:40" ht="25.5">
      <c r="A240" s="218"/>
      <c r="B240" s="74" t="s">
        <v>41</v>
      </c>
      <c r="C240" s="5" t="s">
        <v>16</v>
      </c>
      <c r="D240" s="5" t="s">
        <v>10</v>
      </c>
      <c r="E240" s="5" t="s">
        <v>100</v>
      </c>
      <c r="F240" s="73" t="s">
        <v>163</v>
      </c>
      <c r="G240" s="17" t="s">
        <v>39</v>
      </c>
      <c r="H240" s="64">
        <f>H241</f>
        <v>500000</v>
      </c>
      <c r="I240" s="64">
        <f t="shared" ref="I240:M240" si="540">I241</f>
        <v>0</v>
      </c>
      <c r="J240" s="64">
        <f t="shared" si="540"/>
        <v>0</v>
      </c>
      <c r="K240" s="64">
        <f t="shared" si="540"/>
        <v>3091305.5300000003</v>
      </c>
      <c r="L240" s="64">
        <f t="shared" si="540"/>
        <v>11229.210000000001</v>
      </c>
      <c r="M240" s="64">
        <f t="shared" si="540"/>
        <v>9658.0500000000011</v>
      </c>
      <c r="N240" s="64">
        <f t="shared" si="484"/>
        <v>3591305.5300000003</v>
      </c>
      <c r="O240" s="64">
        <f t="shared" si="485"/>
        <v>11229.210000000001</v>
      </c>
      <c r="P240" s="64">
        <f t="shared" si="486"/>
        <v>9658.0500000000011</v>
      </c>
      <c r="Q240" s="64">
        <f t="shared" si="536"/>
        <v>0</v>
      </c>
      <c r="R240" s="64">
        <f t="shared" si="536"/>
        <v>0</v>
      </c>
      <c r="S240" s="64">
        <f t="shared" si="536"/>
        <v>0</v>
      </c>
      <c r="T240" s="64">
        <f t="shared" si="456"/>
        <v>3591305.5300000003</v>
      </c>
      <c r="U240" s="64">
        <f t="shared" si="457"/>
        <v>11229.210000000001</v>
      </c>
      <c r="V240" s="64">
        <f t="shared" si="458"/>
        <v>9658.0500000000011</v>
      </c>
      <c r="W240" s="64">
        <f t="shared" si="537"/>
        <v>-1009424.42</v>
      </c>
      <c r="X240" s="64">
        <f t="shared" si="537"/>
        <v>0</v>
      </c>
      <c r="Y240" s="64">
        <f t="shared" si="537"/>
        <v>0</v>
      </c>
      <c r="Z240" s="64">
        <f t="shared" si="459"/>
        <v>2581881.1100000003</v>
      </c>
      <c r="AA240" s="64">
        <f t="shared" si="460"/>
        <v>11229.210000000001</v>
      </c>
      <c r="AB240" s="64">
        <f t="shared" si="461"/>
        <v>9658.0500000000011</v>
      </c>
      <c r="AC240" s="64">
        <f t="shared" si="538"/>
        <v>0</v>
      </c>
      <c r="AD240" s="64">
        <f t="shared" si="538"/>
        <v>0</v>
      </c>
      <c r="AE240" s="64">
        <f t="shared" si="538"/>
        <v>0</v>
      </c>
      <c r="AF240" s="64">
        <f t="shared" si="462"/>
        <v>2581881.1100000003</v>
      </c>
      <c r="AG240" s="64">
        <f t="shared" si="463"/>
        <v>11229.210000000001</v>
      </c>
      <c r="AH240" s="64">
        <f t="shared" si="464"/>
        <v>9658.0500000000011</v>
      </c>
      <c r="AI240" s="64">
        <f t="shared" si="539"/>
        <v>0</v>
      </c>
      <c r="AJ240" s="64">
        <f t="shared" si="539"/>
        <v>0</v>
      </c>
      <c r="AK240" s="64">
        <f t="shared" si="539"/>
        <v>0</v>
      </c>
      <c r="AL240" s="64">
        <f t="shared" si="465"/>
        <v>2581881.1100000003</v>
      </c>
      <c r="AM240" s="64">
        <f t="shared" si="466"/>
        <v>11229.210000000001</v>
      </c>
      <c r="AN240" s="64">
        <f t="shared" si="467"/>
        <v>9658.0500000000011</v>
      </c>
    </row>
    <row r="241" spans="1:40">
      <c r="A241" s="218"/>
      <c r="B241" s="102" t="s">
        <v>42</v>
      </c>
      <c r="C241" s="5" t="s">
        <v>16</v>
      </c>
      <c r="D241" s="5" t="s">
        <v>10</v>
      </c>
      <c r="E241" s="5" t="s">
        <v>100</v>
      </c>
      <c r="F241" s="73" t="s">
        <v>163</v>
      </c>
      <c r="G241" s="17" t="s">
        <v>40</v>
      </c>
      <c r="H241" s="61">
        <v>500000</v>
      </c>
      <c r="I241" s="61"/>
      <c r="J241" s="61"/>
      <c r="K241" s="61">
        <f>3080000+10824.74+480.79</f>
        <v>3091305.5300000003</v>
      </c>
      <c r="L241" s="61">
        <f>10748.42+480.79</f>
        <v>11229.210000000001</v>
      </c>
      <c r="M241" s="61">
        <f>9177.26+480.79</f>
        <v>9658.0500000000011</v>
      </c>
      <c r="N241" s="61">
        <f t="shared" si="484"/>
        <v>3591305.5300000003</v>
      </c>
      <c r="O241" s="61">
        <f t="shared" si="485"/>
        <v>11229.210000000001</v>
      </c>
      <c r="P241" s="61">
        <f t="shared" si="486"/>
        <v>9658.0500000000011</v>
      </c>
      <c r="Q241" s="61"/>
      <c r="R241" s="61"/>
      <c r="S241" s="61"/>
      <c r="T241" s="61">
        <f t="shared" si="456"/>
        <v>3591305.5300000003</v>
      </c>
      <c r="U241" s="61">
        <f t="shared" si="457"/>
        <v>11229.210000000001</v>
      </c>
      <c r="V241" s="61">
        <f t="shared" si="458"/>
        <v>9658.0500000000011</v>
      </c>
      <c r="W241" s="61">
        <v>-1009424.42</v>
      </c>
      <c r="X241" s="61"/>
      <c r="Y241" s="61"/>
      <c r="Z241" s="61">
        <f t="shared" si="459"/>
        <v>2581881.1100000003</v>
      </c>
      <c r="AA241" s="61">
        <f t="shared" si="460"/>
        <v>11229.210000000001</v>
      </c>
      <c r="AB241" s="61">
        <f t="shared" si="461"/>
        <v>9658.0500000000011</v>
      </c>
      <c r="AC241" s="61"/>
      <c r="AD241" s="61"/>
      <c r="AE241" s="61"/>
      <c r="AF241" s="61">
        <f t="shared" si="462"/>
        <v>2581881.1100000003</v>
      </c>
      <c r="AG241" s="61">
        <f t="shared" si="463"/>
        <v>11229.210000000001</v>
      </c>
      <c r="AH241" s="61">
        <f t="shared" si="464"/>
        <v>9658.0500000000011</v>
      </c>
      <c r="AI241" s="61"/>
      <c r="AJ241" s="61"/>
      <c r="AK241" s="61"/>
      <c r="AL241" s="61">
        <f t="shared" si="465"/>
        <v>2581881.1100000003</v>
      </c>
      <c r="AM241" s="61">
        <f t="shared" si="466"/>
        <v>11229.210000000001</v>
      </c>
      <c r="AN241" s="61">
        <f t="shared" si="467"/>
        <v>9658.0500000000011</v>
      </c>
    </row>
    <row r="242" spans="1:40">
      <c r="A242" s="218"/>
      <c r="B242" s="56" t="s">
        <v>218</v>
      </c>
      <c r="C242" s="5" t="s">
        <v>16</v>
      </c>
      <c r="D242" s="5" t="s">
        <v>10</v>
      </c>
      <c r="E242" s="5" t="s">
        <v>100</v>
      </c>
      <c r="F242" s="54" t="s">
        <v>109</v>
      </c>
      <c r="G242" s="17"/>
      <c r="H242" s="57">
        <f>H243</f>
        <v>27000</v>
      </c>
      <c r="I242" s="57">
        <f t="shared" ref="I242:M243" si="541">I243</f>
        <v>27000</v>
      </c>
      <c r="J242" s="57">
        <f t="shared" si="541"/>
        <v>27000</v>
      </c>
      <c r="K242" s="57">
        <f t="shared" si="541"/>
        <v>0</v>
      </c>
      <c r="L242" s="57">
        <f t="shared" si="541"/>
        <v>0</v>
      </c>
      <c r="M242" s="57">
        <f t="shared" si="541"/>
        <v>0</v>
      </c>
      <c r="N242" s="57">
        <f t="shared" si="484"/>
        <v>27000</v>
      </c>
      <c r="O242" s="57">
        <f t="shared" si="485"/>
        <v>27000</v>
      </c>
      <c r="P242" s="57">
        <f t="shared" si="486"/>
        <v>27000</v>
      </c>
      <c r="Q242" s="57">
        <f t="shared" ref="Q242:S243" si="542">Q243</f>
        <v>0</v>
      </c>
      <c r="R242" s="57">
        <f t="shared" si="542"/>
        <v>0</v>
      </c>
      <c r="S242" s="57">
        <f t="shared" si="542"/>
        <v>0</v>
      </c>
      <c r="T242" s="57">
        <f t="shared" si="456"/>
        <v>27000</v>
      </c>
      <c r="U242" s="57">
        <f t="shared" si="457"/>
        <v>27000</v>
      </c>
      <c r="V242" s="57">
        <f t="shared" si="458"/>
        <v>27000</v>
      </c>
      <c r="W242" s="57">
        <f t="shared" ref="W242:Y243" si="543">W243</f>
        <v>0</v>
      </c>
      <c r="X242" s="57">
        <f t="shared" si="543"/>
        <v>0</v>
      </c>
      <c r="Y242" s="57">
        <f t="shared" si="543"/>
        <v>0</v>
      </c>
      <c r="Z242" s="57">
        <f t="shared" si="459"/>
        <v>27000</v>
      </c>
      <c r="AA242" s="57">
        <f t="shared" si="460"/>
        <v>27000</v>
      </c>
      <c r="AB242" s="57">
        <f t="shared" si="461"/>
        <v>27000</v>
      </c>
      <c r="AC242" s="57">
        <f t="shared" ref="AC242:AE243" si="544">AC243</f>
        <v>0</v>
      </c>
      <c r="AD242" s="57">
        <f t="shared" si="544"/>
        <v>0</v>
      </c>
      <c r="AE242" s="57">
        <f t="shared" si="544"/>
        <v>0</v>
      </c>
      <c r="AF242" s="57">
        <f t="shared" si="462"/>
        <v>27000</v>
      </c>
      <c r="AG242" s="57">
        <f t="shared" si="463"/>
        <v>27000</v>
      </c>
      <c r="AH242" s="57">
        <f t="shared" si="464"/>
        <v>27000</v>
      </c>
      <c r="AI242" s="57">
        <f t="shared" ref="AI242:AK243" si="545">AI243</f>
        <v>42721.2</v>
      </c>
      <c r="AJ242" s="57">
        <f t="shared" si="545"/>
        <v>0</v>
      </c>
      <c r="AK242" s="57">
        <f t="shared" si="545"/>
        <v>0</v>
      </c>
      <c r="AL242" s="57">
        <f t="shared" si="465"/>
        <v>69721.2</v>
      </c>
      <c r="AM242" s="57">
        <f t="shared" si="466"/>
        <v>27000</v>
      </c>
      <c r="AN242" s="57">
        <f t="shared" si="467"/>
        <v>27000</v>
      </c>
    </row>
    <row r="243" spans="1:40" ht="25.5">
      <c r="A243" s="218"/>
      <c r="B243" s="74" t="s">
        <v>41</v>
      </c>
      <c r="C243" s="5" t="s">
        <v>16</v>
      </c>
      <c r="D243" s="5" t="s">
        <v>10</v>
      </c>
      <c r="E243" s="5" t="s">
        <v>100</v>
      </c>
      <c r="F243" s="54" t="s">
        <v>109</v>
      </c>
      <c r="G243" s="17" t="s">
        <v>39</v>
      </c>
      <c r="H243" s="57">
        <f>H244</f>
        <v>27000</v>
      </c>
      <c r="I243" s="57">
        <f t="shared" si="541"/>
        <v>27000</v>
      </c>
      <c r="J243" s="57">
        <f t="shared" si="541"/>
        <v>27000</v>
      </c>
      <c r="K243" s="57">
        <f t="shared" si="541"/>
        <v>0</v>
      </c>
      <c r="L243" s="57">
        <f t="shared" si="541"/>
        <v>0</v>
      </c>
      <c r="M243" s="57">
        <f t="shared" si="541"/>
        <v>0</v>
      </c>
      <c r="N243" s="57">
        <f t="shared" si="484"/>
        <v>27000</v>
      </c>
      <c r="O243" s="57">
        <f t="shared" si="485"/>
        <v>27000</v>
      </c>
      <c r="P243" s="57">
        <f t="shared" si="486"/>
        <v>27000</v>
      </c>
      <c r="Q243" s="57">
        <f t="shared" si="542"/>
        <v>0</v>
      </c>
      <c r="R243" s="57">
        <f t="shared" si="542"/>
        <v>0</v>
      </c>
      <c r="S243" s="57">
        <f t="shared" si="542"/>
        <v>0</v>
      </c>
      <c r="T243" s="57">
        <f t="shared" si="456"/>
        <v>27000</v>
      </c>
      <c r="U243" s="57">
        <f t="shared" si="457"/>
        <v>27000</v>
      </c>
      <c r="V243" s="57">
        <f t="shared" si="458"/>
        <v>27000</v>
      </c>
      <c r="W243" s="57">
        <f t="shared" si="543"/>
        <v>0</v>
      </c>
      <c r="X243" s="57">
        <f t="shared" si="543"/>
        <v>0</v>
      </c>
      <c r="Y243" s="57">
        <f t="shared" si="543"/>
        <v>0</v>
      </c>
      <c r="Z243" s="57">
        <f t="shared" si="459"/>
        <v>27000</v>
      </c>
      <c r="AA243" s="57">
        <f t="shared" si="460"/>
        <v>27000</v>
      </c>
      <c r="AB243" s="57">
        <f t="shared" si="461"/>
        <v>27000</v>
      </c>
      <c r="AC243" s="57">
        <f t="shared" si="544"/>
        <v>0</v>
      </c>
      <c r="AD243" s="57">
        <f t="shared" si="544"/>
        <v>0</v>
      </c>
      <c r="AE243" s="57">
        <f t="shared" si="544"/>
        <v>0</v>
      </c>
      <c r="AF243" s="57">
        <f t="shared" si="462"/>
        <v>27000</v>
      </c>
      <c r="AG243" s="57">
        <f t="shared" si="463"/>
        <v>27000</v>
      </c>
      <c r="AH243" s="57">
        <f t="shared" si="464"/>
        <v>27000</v>
      </c>
      <c r="AI243" s="57">
        <f t="shared" si="545"/>
        <v>42721.2</v>
      </c>
      <c r="AJ243" s="57">
        <f t="shared" si="545"/>
        <v>0</v>
      </c>
      <c r="AK243" s="57">
        <f t="shared" si="545"/>
        <v>0</v>
      </c>
      <c r="AL243" s="57">
        <f t="shared" si="465"/>
        <v>69721.2</v>
      </c>
      <c r="AM243" s="57">
        <f t="shared" si="466"/>
        <v>27000</v>
      </c>
      <c r="AN243" s="57">
        <f t="shared" si="467"/>
        <v>27000</v>
      </c>
    </row>
    <row r="244" spans="1:40">
      <c r="A244" s="218"/>
      <c r="B244" s="85" t="s">
        <v>42</v>
      </c>
      <c r="C244" s="5" t="s">
        <v>16</v>
      </c>
      <c r="D244" s="5" t="s">
        <v>10</v>
      </c>
      <c r="E244" s="5" t="s">
        <v>100</v>
      </c>
      <c r="F244" s="54" t="s">
        <v>109</v>
      </c>
      <c r="G244" s="17" t="s">
        <v>40</v>
      </c>
      <c r="H244" s="61">
        <v>27000</v>
      </c>
      <c r="I244" s="61">
        <v>27000</v>
      </c>
      <c r="J244" s="61">
        <v>27000</v>
      </c>
      <c r="K244" s="61"/>
      <c r="L244" s="61"/>
      <c r="M244" s="61"/>
      <c r="N244" s="61">
        <f t="shared" si="484"/>
        <v>27000</v>
      </c>
      <c r="O244" s="61">
        <f t="shared" si="485"/>
        <v>27000</v>
      </c>
      <c r="P244" s="61">
        <f t="shared" si="486"/>
        <v>27000</v>
      </c>
      <c r="Q244" s="61"/>
      <c r="R244" s="61"/>
      <c r="S244" s="61"/>
      <c r="T244" s="61">
        <f t="shared" si="456"/>
        <v>27000</v>
      </c>
      <c r="U244" s="61">
        <f t="shared" si="457"/>
        <v>27000</v>
      </c>
      <c r="V244" s="61">
        <f t="shared" si="458"/>
        <v>27000</v>
      </c>
      <c r="W244" s="61"/>
      <c r="X244" s="61"/>
      <c r="Y244" s="61"/>
      <c r="Z244" s="61">
        <f t="shared" si="459"/>
        <v>27000</v>
      </c>
      <c r="AA244" s="61">
        <f t="shared" si="460"/>
        <v>27000</v>
      </c>
      <c r="AB244" s="61">
        <f t="shared" si="461"/>
        <v>27000</v>
      </c>
      <c r="AC244" s="61"/>
      <c r="AD244" s="61"/>
      <c r="AE244" s="61"/>
      <c r="AF244" s="61">
        <f t="shared" si="462"/>
        <v>27000</v>
      </c>
      <c r="AG244" s="61">
        <f t="shared" si="463"/>
        <v>27000</v>
      </c>
      <c r="AH244" s="61">
        <f t="shared" si="464"/>
        <v>27000</v>
      </c>
      <c r="AI244" s="61">
        <v>42721.2</v>
      </c>
      <c r="AJ244" s="61"/>
      <c r="AK244" s="61"/>
      <c r="AL244" s="61">
        <f t="shared" si="465"/>
        <v>69721.2</v>
      </c>
      <c r="AM244" s="61">
        <f t="shared" si="466"/>
        <v>27000</v>
      </c>
      <c r="AN244" s="61">
        <f t="shared" si="467"/>
        <v>27000</v>
      </c>
    </row>
    <row r="245" spans="1:40">
      <c r="A245" s="218"/>
      <c r="B245" s="56" t="s">
        <v>54</v>
      </c>
      <c r="C245" s="5" t="s">
        <v>16</v>
      </c>
      <c r="D245" s="5" t="s">
        <v>10</v>
      </c>
      <c r="E245" s="5" t="s">
        <v>100</v>
      </c>
      <c r="F245" s="5" t="s">
        <v>112</v>
      </c>
      <c r="G245" s="17"/>
      <c r="H245" s="57">
        <f>H246</f>
        <v>34150047</v>
      </c>
      <c r="I245" s="57">
        <f t="shared" ref="I245:M246" si="546">I246</f>
        <v>34458112.509999998</v>
      </c>
      <c r="J245" s="57">
        <f t="shared" si="546"/>
        <v>34409009.57</v>
      </c>
      <c r="K245" s="57">
        <f t="shared" si="546"/>
        <v>0</v>
      </c>
      <c r="L245" s="57">
        <f t="shared" si="546"/>
        <v>0</v>
      </c>
      <c r="M245" s="57">
        <f t="shared" si="546"/>
        <v>0</v>
      </c>
      <c r="N245" s="57">
        <f t="shared" si="484"/>
        <v>34150047</v>
      </c>
      <c r="O245" s="57">
        <f t="shared" si="485"/>
        <v>34458112.509999998</v>
      </c>
      <c r="P245" s="57">
        <f t="shared" si="486"/>
        <v>34409009.57</v>
      </c>
      <c r="Q245" s="57">
        <f t="shared" ref="Q245:S246" si="547">Q246</f>
        <v>0</v>
      </c>
      <c r="R245" s="57">
        <f t="shared" si="547"/>
        <v>0</v>
      </c>
      <c r="S245" s="57">
        <f t="shared" si="547"/>
        <v>0</v>
      </c>
      <c r="T245" s="57">
        <f t="shared" si="456"/>
        <v>34150047</v>
      </c>
      <c r="U245" s="57">
        <f t="shared" si="457"/>
        <v>34458112.509999998</v>
      </c>
      <c r="V245" s="57">
        <f t="shared" si="458"/>
        <v>34409009.57</v>
      </c>
      <c r="W245" s="57">
        <f t="shared" ref="W245:Y246" si="548">W246</f>
        <v>0</v>
      </c>
      <c r="X245" s="57">
        <f t="shared" si="548"/>
        <v>0</v>
      </c>
      <c r="Y245" s="57">
        <f t="shared" si="548"/>
        <v>0</v>
      </c>
      <c r="Z245" s="57">
        <f t="shared" si="459"/>
        <v>34150047</v>
      </c>
      <c r="AA245" s="57">
        <f t="shared" si="460"/>
        <v>34458112.509999998</v>
      </c>
      <c r="AB245" s="57">
        <f t="shared" si="461"/>
        <v>34409009.57</v>
      </c>
      <c r="AC245" s="57">
        <f t="shared" ref="AC245:AE246" si="549">AC246</f>
        <v>0</v>
      </c>
      <c r="AD245" s="57">
        <f t="shared" si="549"/>
        <v>0</v>
      </c>
      <c r="AE245" s="57">
        <f t="shared" si="549"/>
        <v>0</v>
      </c>
      <c r="AF245" s="57">
        <f t="shared" si="462"/>
        <v>34150047</v>
      </c>
      <c r="AG245" s="57">
        <f t="shared" si="463"/>
        <v>34458112.509999998</v>
      </c>
      <c r="AH245" s="57">
        <f t="shared" si="464"/>
        <v>34409009.57</v>
      </c>
      <c r="AI245" s="57">
        <f t="shared" ref="AI245:AK246" si="550">AI246</f>
        <v>-42721.2</v>
      </c>
      <c r="AJ245" s="57">
        <f t="shared" si="550"/>
        <v>0</v>
      </c>
      <c r="AK245" s="57">
        <f t="shared" si="550"/>
        <v>0</v>
      </c>
      <c r="AL245" s="57">
        <f t="shared" si="465"/>
        <v>34107325.799999997</v>
      </c>
      <c r="AM245" s="57">
        <f t="shared" si="466"/>
        <v>34458112.509999998</v>
      </c>
      <c r="AN245" s="57">
        <f t="shared" si="467"/>
        <v>34409009.57</v>
      </c>
    </row>
    <row r="246" spans="1:40" ht="25.5">
      <c r="A246" s="218"/>
      <c r="B246" s="74" t="s">
        <v>41</v>
      </c>
      <c r="C246" s="5" t="s">
        <v>16</v>
      </c>
      <c r="D246" s="5" t="s">
        <v>10</v>
      </c>
      <c r="E246" s="5" t="s">
        <v>100</v>
      </c>
      <c r="F246" s="5" t="s">
        <v>112</v>
      </c>
      <c r="G246" s="17" t="s">
        <v>39</v>
      </c>
      <c r="H246" s="57">
        <f>H247</f>
        <v>34150047</v>
      </c>
      <c r="I246" s="57">
        <f t="shared" si="546"/>
        <v>34458112.509999998</v>
      </c>
      <c r="J246" s="57">
        <f t="shared" si="546"/>
        <v>34409009.57</v>
      </c>
      <c r="K246" s="57">
        <f t="shared" si="546"/>
        <v>0</v>
      </c>
      <c r="L246" s="57">
        <f t="shared" si="546"/>
        <v>0</v>
      </c>
      <c r="M246" s="57">
        <f t="shared" si="546"/>
        <v>0</v>
      </c>
      <c r="N246" s="57">
        <f t="shared" si="484"/>
        <v>34150047</v>
      </c>
      <c r="O246" s="57">
        <f t="shared" si="485"/>
        <v>34458112.509999998</v>
      </c>
      <c r="P246" s="57">
        <f t="shared" si="486"/>
        <v>34409009.57</v>
      </c>
      <c r="Q246" s="57">
        <f t="shared" si="547"/>
        <v>0</v>
      </c>
      <c r="R246" s="57">
        <f t="shared" si="547"/>
        <v>0</v>
      </c>
      <c r="S246" s="57">
        <f t="shared" si="547"/>
        <v>0</v>
      </c>
      <c r="T246" s="57">
        <f t="shared" si="456"/>
        <v>34150047</v>
      </c>
      <c r="U246" s="57">
        <f t="shared" si="457"/>
        <v>34458112.509999998</v>
      </c>
      <c r="V246" s="57">
        <f t="shared" si="458"/>
        <v>34409009.57</v>
      </c>
      <c r="W246" s="57">
        <f t="shared" si="548"/>
        <v>0</v>
      </c>
      <c r="X246" s="57">
        <f t="shared" si="548"/>
        <v>0</v>
      </c>
      <c r="Y246" s="57">
        <f t="shared" si="548"/>
        <v>0</v>
      </c>
      <c r="Z246" s="57">
        <f t="shared" si="459"/>
        <v>34150047</v>
      </c>
      <c r="AA246" s="57">
        <f t="shared" si="460"/>
        <v>34458112.509999998</v>
      </c>
      <c r="AB246" s="57">
        <f t="shared" si="461"/>
        <v>34409009.57</v>
      </c>
      <c r="AC246" s="57">
        <f t="shared" si="549"/>
        <v>0</v>
      </c>
      <c r="AD246" s="57">
        <f t="shared" si="549"/>
        <v>0</v>
      </c>
      <c r="AE246" s="57">
        <f t="shared" si="549"/>
        <v>0</v>
      </c>
      <c r="AF246" s="57">
        <f t="shared" si="462"/>
        <v>34150047</v>
      </c>
      <c r="AG246" s="57">
        <f t="shared" si="463"/>
        <v>34458112.509999998</v>
      </c>
      <c r="AH246" s="57">
        <f t="shared" si="464"/>
        <v>34409009.57</v>
      </c>
      <c r="AI246" s="57">
        <f t="shared" si="550"/>
        <v>-42721.2</v>
      </c>
      <c r="AJ246" s="57">
        <f t="shared" si="550"/>
        <v>0</v>
      </c>
      <c r="AK246" s="57">
        <f t="shared" si="550"/>
        <v>0</v>
      </c>
      <c r="AL246" s="57">
        <f t="shared" si="465"/>
        <v>34107325.799999997</v>
      </c>
      <c r="AM246" s="57">
        <f t="shared" si="466"/>
        <v>34458112.509999998</v>
      </c>
      <c r="AN246" s="57">
        <f t="shared" si="467"/>
        <v>34409009.57</v>
      </c>
    </row>
    <row r="247" spans="1:40">
      <c r="A247" s="218"/>
      <c r="B247" s="85" t="s">
        <v>42</v>
      </c>
      <c r="C247" s="5" t="s">
        <v>16</v>
      </c>
      <c r="D247" s="5" t="s">
        <v>10</v>
      </c>
      <c r="E247" s="5" t="s">
        <v>100</v>
      </c>
      <c r="F247" s="5" t="s">
        <v>112</v>
      </c>
      <c r="G247" s="17" t="s">
        <v>40</v>
      </c>
      <c r="H247" s="61">
        <f>33750047+400000</f>
        <v>34150047</v>
      </c>
      <c r="I247" s="61">
        <f>34258112.51+200000</f>
        <v>34458112.509999998</v>
      </c>
      <c r="J247" s="61">
        <f>34322532.21+200000-70925.17-42597.47</f>
        <v>34409009.57</v>
      </c>
      <c r="K247" s="61"/>
      <c r="L247" s="61"/>
      <c r="M247" s="61"/>
      <c r="N247" s="61">
        <f t="shared" si="484"/>
        <v>34150047</v>
      </c>
      <c r="O247" s="61">
        <f t="shared" si="485"/>
        <v>34458112.509999998</v>
      </c>
      <c r="P247" s="61">
        <f t="shared" si="486"/>
        <v>34409009.57</v>
      </c>
      <c r="Q247" s="61"/>
      <c r="R247" s="61"/>
      <c r="S247" s="61"/>
      <c r="T247" s="61">
        <f t="shared" si="456"/>
        <v>34150047</v>
      </c>
      <c r="U247" s="61">
        <f t="shared" si="457"/>
        <v>34458112.509999998</v>
      </c>
      <c r="V247" s="61">
        <f t="shared" si="458"/>
        <v>34409009.57</v>
      </c>
      <c r="W247" s="61"/>
      <c r="X247" s="61"/>
      <c r="Y247" s="61"/>
      <c r="Z247" s="61">
        <f t="shared" si="459"/>
        <v>34150047</v>
      </c>
      <c r="AA247" s="61">
        <f t="shared" si="460"/>
        <v>34458112.509999998</v>
      </c>
      <c r="AB247" s="61">
        <f t="shared" si="461"/>
        <v>34409009.57</v>
      </c>
      <c r="AC247" s="61"/>
      <c r="AD247" s="61"/>
      <c r="AE247" s="61"/>
      <c r="AF247" s="61">
        <f t="shared" si="462"/>
        <v>34150047</v>
      </c>
      <c r="AG247" s="61">
        <f t="shared" si="463"/>
        <v>34458112.509999998</v>
      </c>
      <c r="AH247" s="61">
        <f t="shared" si="464"/>
        <v>34409009.57</v>
      </c>
      <c r="AI247" s="61">
        <v>-42721.2</v>
      </c>
      <c r="AJ247" s="61"/>
      <c r="AK247" s="61"/>
      <c r="AL247" s="61">
        <f t="shared" si="465"/>
        <v>34107325.799999997</v>
      </c>
      <c r="AM247" s="61">
        <f t="shared" si="466"/>
        <v>34458112.509999998</v>
      </c>
      <c r="AN247" s="61">
        <f t="shared" si="467"/>
        <v>34409009.57</v>
      </c>
    </row>
    <row r="248" spans="1:40" ht="38.25">
      <c r="A248" s="218"/>
      <c r="B248" s="56" t="s">
        <v>215</v>
      </c>
      <c r="C248" s="5" t="s">
        <v>16</v>
      </c>
      <c r="D248" s="5" t="s">
        <v>10</v>
      </c>
      <c r="E248" s="5" t="s">
        <v>100</v>
      </c>
      <c r="F248" s="5" t="s">
        <v>105</v>
      </c>
      <c r="G248" s="17"/>
      <c r="H248" s="57">
        <f>H249</f>
        <v>558863</v>
      </c>
      <c r="I248" s="57">
        <f t="shared" ref="I248:M249" si="551">I249</f>
        <v>581218</v>
      </c>
      <c r="J248" s="57">
        <f t="shared" si="551"/>
        <v>604466</v>
      </c>
      <c r="K248" s="57">
        <f t="shared" si="551"/>
        <v>0</v>
      </c>
      <c r="L248" s="57">
        <f t="shared" si="551"/>
        <v>0</v>
      </c>
      <c r="M248" s="57">
        <f t="shared" si="551"/>
        <v>0</v>
      </c>
      <c r="N248" s="57">
        <f t="shared" ref="N248:P250" si="552">H248+K248</f>
        <v>558863</v>
      </c>
      <c r="O248" s="57">
        <f t="shared" si="552"/>
        <v>581218</v>
      </c>
      <c r="P248" s="57">
        <f t="shared" si="552"/>
        <v>604466</v>
      </c>
      <c r="Q248" s="57">
        <f t="shared" ref="Q248:S249" si="553">Q249</f>
        <v>0</v>
      </c>
      <c r="R248" s="57">
        <f t="shared" si="553"/>
        <v>0</v>
      </c>
      <c r="S248" s="57">
        <f t="shared" si="553"/>
        <v>0</v>
      </c>
      <c r="T248" s="57">
        <f t="shared" ref="T248:V250" si="554">N248+Q248</f>
        <v>558863</v>
      </c>
      <c r="U248" s="57">
        <f t="shared" si="554"/>
        <v>581218</v>
      </c>
      <c r="V248" s="57">
        <f t="shared" si="554"/>
        <v>604466</v>
      </c>
      <c r="W248" s="57">
        <f t="shared" ref="W248:Y249" si="555">W249</f>
        <v>0</v>
      </c>
      <c r="X248" s="57">
        <f t="shared" si="555"/>
        <v>0</v>
      </c>
      <c r="Y248" s="57">
        <f t="shared" si="555"/>
        <v>0</v>
      </c>
      <c r="Z248" s="57">
        <f t="shared" si="459"/>
        <v>558863</v>
      </c>
      <c r="AA248" s="57">
        <f t="shared" si="460"/>
        <v>581218</v>
      </c>
      <c r="AB248" s="57">
        <f t="shared" si="461"/>
        <v>604466</v>
      </c>
      <c r="AC248" s="57">
        <f t="shared" ref="AC248:AE249" si="556">AC249</f>
        <v>0</v>
      </c>
      <c r="AD248" s="57">
        <f t="shared" si="556"/>
        <v>0</v>
      </c>
      <c r="AE248" s="57">
        <f t="shared" si="556"/>
        <v>0</v>
      </c>
      <c r="AF248" s="57">
        <f t="shared" si="462"/>
        <v>558863</v>
      </c>
      <c r="AG248" s="57">
        <f t="shared" si="463"/>
        <v>581218</v>
      </c>
      <c r="AH248" s="57">
        <f t="shared" si="464"/>
        <v>604466</v>
      </c>
      <c r="AI248" s="57">
        <f t="shared" ref="AI248:AK249" si="557">AI249</f>
        <v>0</v>
      </c>
      <c r="AJ248" s="57">
        <f t="shared" si="557"/>
        <v>0</v>
      </c>
      <c r="AK248" s="57">
        <f t="shared" si="557"/>
        <v>0</v>
      </c>
      <c r="AL248" s="57">
        <f t="shared" si="465"/>
        <v>558863</v>
      </c>
      <c r="AM248" s="57">
        <f t="shared" si="466"/>
        <v>581218</v>
      </c>
      <c r="AN248" s="57">
        <f t="shared" si="467"/>
        <v>604466</v>
      </c>
    </row>
    <row r="249" spans="1:40" ht="25.5">
      <c r="A249" s="218"/>
      <c r="B249" s="74" t="s">
        <v>41</v>
      </c>
      <c r="C249" s="5" t="s">
        <v>16</v>
      </c>
      <c r="D249" s="5" t="s">
        <v>10</v>
      </c>
      <c r="E249" s="5" t="s">
        <v>100</v>
      </c>
      <c r="F249" s="5" t="s">
        <v>105</v>
      </c>
      <c r="G249" s="17" t="s">
        <v>39</v>
      </c>
      <c r="H249" s="57">
        <f>H250</f>
        <v>558863</v>
      </c>
      <c r="I249" s="57">
        <f t="shared" si="551"/>
        <v>581218</v>
      </c>
      <c r="J249" s="57">
        <f t="shared" si="551"/>
        <v>604466</v>
      </c>
      <c r="K249" s="57">
        <f t="shared" si="551"/>
        <v>0</v>
      </c>
      <c r="L249" s="57">
        <f t="shared" si="551"/>
        <v>0</v>
      </c>
      <c r="M249" s="57">
        <f t="shared" si="551"/>
        <v>0</v>
      </c>
      <c r="N249" s="57">
        <f t="shared" si="552"/>
        <v>558863</v>
      </c>
      <c r="O249" s="57">
        <f t="shared" si="552"/>
        <v>581218</v>
      </c>
      <c r="P249" s="57">
        <f t="shared" si="552"/>
        <v>604466</v>
      </c>
      <c r="Q249" s="57">
        <f t="shared" si="553"/>
        <v>0</v>
      </c>
      <c r="R249" s="57">
        <f t="shared" si="553"/>
        <v>0</v>
      </c>
      <c r="S249" s="57">
        <f t="shared" si="553"/>
        <v>0</v>
      </c>
      <c r="T249" s="57">
        <f t="shared" si="554"/>
        <v>558863</v>
      </c>
      <c r="U249" s="57">
        <f t="shared" si="554"/>
        <v>581218</v>
      </c>
      <c r="V249" s="57">
        <f t="shared" si="554"/>
        <v>604466</v>
      </c>
      <c r="W249" s="57">
        <f t="shared" si="555"/>
        <v>0</v>
      </c>
      <c r="X249" s="57">
        <f t="shared" si="555"/>
        <v>0</v>
      </c>
      <c r="Y249" s="57">
        <f t="shared" si="555"/>
        <v>0</v>
      </c>
      <c r="Z249" s="57">
        <f t="shared" si="459"/>
        <v>558863</v>
      </c>
      <c r="AA249" s="57">
        <f t="shared" si="460"/>
        <v>581218</v>
      </c>
      <c r="AB249" s="57">
        <f t="shared" si="461"/>
        <v>604466</v>
      </c>
      <c r="AC249" s="57">
        <f t="shared" si="556"/>
        <v>0</v>
      </c>
      <c r="AD249" s="57">
        <f t="shared" si="556"/>
        <v>0</v>
      </c>
      <c r="AE249" s="57">
        <f t="shared" si="556"/>
        <v>0</v>
      </c>
      <c r="AF249" s="57">
        <f t="shared" si="462"/>
        <v>558863</v>
      </c>
      <c r="AG249" s="57">
        <f t="shared" si="463"/>
        <v>581218</v>
      </c>
      <c r="AH249" s="57">
        <f t="shared" si="464"/>
        <v>604466</v>
      </c>
      <c r="AI249" s="57">
        <f t="shared" si="557"/>
        <v>0</v>
      </c>
      <c r="AJ249" s="57">
        <f t="shared" si="557"/>
        <v>0</v>
      </c>
      <c r="AK249" s="57">
        <f t="shared" si="557"/>
        <v>0</v>
      </c>
      <c r="AL249" s="57">
        <f t="shared" si="465"/>
        <v>558863</v>
      </c>
      <c r="AM249" s="57">
        <f t="shared" si="466"/>
        <v>581218</v>
      </c>
      <c r="AN249" s="57">
        <f t="shared" si="467"/>
        <v>604466</v>
      </c>
    </row>
    <row r="250" spans="1:40">
      <c r="A250" s="218"/>
      <c r="B250" s="85" t="s">
        <v>42</v>
      </c>
      <c r="C250" s="5" t="s">
        <v>16</v>
      </c>
      <c r="D250" s="5" t="s">
        <v>10</v>
      </c>
      <c r="E250" s="5" t="s">
        <v>100</v>
      </c>
      <c r="F250" s="5" t="s">
        <v>105</v>
      </c>
      <c r="G250" s="17" t="s">
        <v>40</v>
      </c>
      <c r="H250" s="61">
        <v>558863</v>
      </c>
      <c r="I250" s="61">
        <v>581218</v>
      </c>
      <c r="J250" s="61">
        <v>604466</v>
      </c>
      <c r="K250" s="61"/>
      <c r="L250" s="61"/>
      <c r="M250" s="61"/>
      <c r="N250" s="61">
        <f t="shared" si="552"/>
        <v>558863</v>
      </c>
      <c r="O250" s="61">
        <f t="shared" si="552"/>
        <v>581218</v>
      </c>
      <c r="P250" s="61">
        <f t="shared" si="552"/>
        <v>604466</v>
      </c>
      <c r="Q250" s="61"/>
      <c r="R250" s="61"/>
      <c r="S250" s="61"/>
      <c r="T250" s="61">
        <f t="shared" si="554"/>
        <v>558863</v>
      </c>
      <c r="U250" s="61">
        <f t="shared" si="554"/>
        <v>581218</v>
      </c>
      <c r="V250" s="61">
        <f t="shared" si="554"/>
        <v>604466</v>
      </c>
      <c r="W250" s="61"/>
      <c r="X250" s="61"/>
      <c r="Y250" s="61"/>
      <c r="Z250" s="61">
        <f t="shared" si="459"/>
        <v>558863</v>
      </c>
      <c r="AA250" s="61">
        <f t="shared" si="460"/>
        <v>581218</v>
      </c>
      <c r="AB250" s="61">
        <f t="shared" si="461"/>
        <v>604466</v>
      </c>
      <c r="AC250" s="61"/>
      <c r="AD250" s="61"/>
      <c r="AE250" s="61"/>
      <c r="AF250" s="61">
        <f t="shared" si="462"/>
        <v>558863</v>
      </c>
      <c r="AG250" s="61">
        <f t="shared" si="463"/>
        <v>581218</v>
      </c>
      <c r="AH250" s="61">
        <f t="shared" si="464"/>
        <v>604466</v>
      </c>
      <c r="AI250" s="61"/>
      <c r="AJ250" s="61"/>
      <c r="AK250" s="61"/>
      <c r="AL250" s="61">
        <f t="shared" si="465"/>
        <v>558863</v>
      </c>
      <c r="AM250" s="61">
        <f t="shared" si="466"/>
        <v>581218</v>
      </c>
      <c r="AN250" s="61">
        <f t="shared" si="467"/>
        <v>604466</v>
      </c>
    </row>
    <row r="251" spans="1:40">
      <c r="A251" s="218"/>
      <c r="B251" s="85" t="s">
        <v>429</v>
      </c>
      <c r="C251" s="5" t="s">
        <v>16</v>
      </c>
      <c r="D251" s="5" t="s">
        <v>10</v>
      </c>
      <c r="E251" s="5" t="s">
        <v>100</v>
      </c>
      <c r="F251" s="5" t="s">
        <v>428</v>
      </c>
      <c r="G251" s="221"/>
      <c r="H251" s="61"/>
      <c r="I251" s="61"/>
      <c r="J251" s="61"/>
      <c r="K251" s="61"/>
      <c r="L251" s="61"/>
      <c r="M251" s="61"/>
      <c r="N251" s="61"/>
      <c r="O251" s="61"/>
      <c r="P251" s="61"/>
      <c r="Q251" s="61">
        <f>Q252</f>
        <v>10674400</v>
      </c>
      <c r="R251" s="61">
        <f t="shared" ref="R251:S252" si="558">R252</f>
        <v>0</v>
      </c>
      <c r="S251" s="61">
        <f t="shared" si="558"/>
        <v>0</v>
      </c>
      <c r="T251" s="61">
        <f t="shared" ref="T251:T253" si="559">N251+Q251</f>
        <v>10674400</v>
      </c>
      <c r="U251" s="61">
        <f t="shared" ref="U251:U253" si="560">O251+R251</f>
        <v>0</v>
      </c>
      <c r="V251" s="61">
        <f t="shared" ref="V251:V253" si="561">P251+S251</f>
        <v>0</v>
      </c>
      <c r="W251" s="61">
        <f>W252</f>
        <v>0</v>
      </c>
      <c r="X251" s="61">
        <f t="shared" ref="X251:Y252" si="562">X252</f>
        <v>0</v>
      </c>
      <c r="Y251" s="61">
        <f t="shared" si="562"/>
        <v>0</v>
      </c>
      <c r="Z251" s="61">
        <f t="shared" si="459"/>
        <v>10674400</v>
      </c>
      <c r="AA251" s="61">
        <f t="shared" si="460"/>
        <v>0</v>
      </c>
      <c r="AB251" s="61">
        <f t="shared" si="461"/>
        <v>0</v>
      </c>
      <c r="AC251" s="61">
        <f>AC252</f>
        <v>0</v>
      </c>
      <c r="AD251" s="61">
        <f t="shared" ref="AD251:AE252" si="563">AD252</f>
        <v>0</v>
      </c>
      <c r="AE251" s="61">
        <f t="shared" si="563"/>
        <v>0</v>
      </c>
      <c r="AF251" s="61">
        <f t="shared" si="462"/>
        <v>10674400</v>
      </c>
      <c r="AG251" s="61">
        <f t="shared" si="463"/>
        <v>0</v>
      </c>
      <c r="AH251" s="61">
        <f t="shared" si="464"/>
        <v>0</v>
      </c>
      <c r="AI251" s="61">
        <f>AI252</f>
        <v>0</v>
      </c>
      <c r="AJ251" s="61">
        <f t="shared" ref="AJ251:AK252" si="564">AJ252</f>
        <v>0</v>
      </c>
      <c r="AK251" s="61">
        <f t="shared" si="564"/>
        <v>0</v>
      </c>
      <c r="AL251" s="61">
        <f t="shared" si="465"/>
        <v>10674400</v>
      </c>
      <c r="AM251" s="61">
        <f t="shared" si="466"/>
        <v>0</v>
      </c>
      <c r="AN251" s="61">
        <f t="shared" si="467"/>
        <v>0</v>
      </c>
    </row>
    <row r="252" spans="1:40" ht="25.5">
      <c r="A252" s="218"/>
      <c r="B252" s="85" t="s">
        <v>41</v>
      </c>
      <c r="C252" s="5" t="s">
        <v>16</v>
      </c>
      <c r="D252" s="5" t="s">
        <v>10</v>
      </c>
      <c r="E252" s="5" t="s">
        <v>100</v>
      </c>
      <c r="F252" s="5" t="s">
        <v>428</v>
      </c>
      <c r="G252" s="221" t="s">
        <v>39</v>
      </c>
      <c r="H252" s="61"/>
      <c r="I252" s="61"/>
      <c r="J252" s="61"/>
      <c r="K252" s="61"/>
      <c r="L252" s="61"/>
      <c r="M252" s="61"/>
      <c r="N252" s="61"/>
      <c r="O252" s="61"/>
      <c r="P252" s="61"/>
      <c r="Q252" s="61">
        <f>Q253</f>
        <v>10674400</v>
      </c>
      <c r="R252" s="61">
        <f t="shared" si="558"/>
        <v>0</v>
      </c>
      <c r="S252" s="61">
        <f t="shared" si="558"/>
        <v>0</v>
      </c>
      <c r="T252" s="61">
        <f t="shared" si="559"/>
        <v>10674400</v>
      </c>
      <c r="U252" s="61">
        <f t="shared" si="560"/>
        <v>0</v>
      </c>
      <c r="V252" s="61">
        <f t="shared" si="561"/>
        <v>0</v>
      </c>
      <c r="W252" s="61">
        <f>W253</f>
        <v>0</v>
      </c>
      <c r="X252" s="61">
        <f t="shared" si="562"/>
        <v>0</v>
      </c>
      <c r="Y252" s="61">
        <f t="shared" si="562"/>
        <v>0</v>
      </c>
      <c r="Z252" s="61">
        <f t="shared" si="459"/>
        <v>10674400</v>
      </c>
      <c r="AA252" s="61">
        <f t="shared" si="460"/>
        <v>0</v>
      </c>
      <c r="AB252" s="61">
        <f t="shared" si="461"/>
        <v>0</v>
      </c>
      <c r="AC252" s="61">
        <f>AC253</f>
        <v>0</v>
      </c>
      <c r="AD252" s="61">
        <f t="shared" si="563"/>
        <v>0</v>
      </c>
      <c r="AE252" s="61">
        <f t="shared" si="563"/>
        <v>0</v>
      </c>
      <c r="AF252" s="61">
        <f t="shared" si="462"/>
        <v>10674400</v>
      </c>
      <c r="AG252" s="61">
        <f t="shared" si="463"/>
        <v>0</v>
      </c>
      <c r="AH252" s="61">
        <f t="shared" si="464"/>
        <v>0</v>
      </c>
      <c r="AI252" s="61">
        <f>AI253</f>
        <v>0</v>
      </c>
      <c r="AJ252" s="61">
        <f t="shared" si="564"/>
        <v>0</v>
      </c>
      <c r="AK252" s="61">
        <f t="shared" si="564"/>
        <v>0</v>
      </c>
      <c r="AL252" s="61">
        <f t="shared" si="465"/>
        <v>10674400</v>
      </c>
      <c r="AM252" s="61">
        <f t="shared" si="466"/>
        <v>0</v>
      </c>
      <c r="AN252" s="61">
        <f t="shared" si="467"/>
        <v>0</v>
      </c>
    </row>
    <row r="253" spans="1:40">
      <c r="A253" s="218"/>
      <c r="B253" s="85" t="s">
        <v>42</v>
      </c>
      <c r="C253" s="5" t="s">
        <v>16</v>
      </c>
      <c r="D253" s="5" t="s">
        <v>10</v>
      </c>
      <c r="E253" s="5" t="s">
        <v>100</v>
      </c>
      <c r="F253" s="5" t="s">
        <v>428</v>
      </c>
      <c r="G253" s="221" t="s">
        <v>40</v>
      </c>
      <c r="H253" s="61"/>
      <c r="I253" s="61"/>
      <c r="J253" s="61"/>
      <c r="K253" s="61"/>
      <c r="L253" s="61"/>
      <c r="M253" s="61"/>
      <c r="N253" s="61"/>
      <c r="O253" s="61"/>
      <c r="P253" s="61"/>
      <c r="Q253" s="61">
        <v>10674400</v>
      </c>
      <c r="R253" s="61"/>
      <c r="S253" s="61"/>
      <c r="T253" s="61">
        <f t="shared" si="559"/>
        <v>10674400</v>
      </c>
      <c r="U253" s="61">
        <f t="shared" si="560"/>
        <v>0</v>
      </c>
      <c r="V253" s="61">
        <f t="shared" si="561"/>
        <v>0</v>
      </c>
      <c r="W253" s="61"/>
      <c r="X253" s="61"/>
      <c r="Y253" s="61"/>
      <c r="Z253" s="61">
        <f t="shared" si="459"/>
        <v>10674400</v>
      </c>
      <c r="AA253" s="61">
        <f t="shared" si="460"/>
        <v>0</v>
      </c>
      <c r="AB253" s="61">
        <f t="shared" si="461"/>
        <v>0</v>
      </c>
      <c r="AC253" s="61"/>
      <c r="AD253" s="61"/>
      <c r="AE253" s="61"/>
      <c r="AF253" s="61">
        <f t="shared" si="462"/>
        <v>10674400</v>
      </c>
      <c r="AG253" s="61">
        <f t="shared" si="463"/>
        <v>0</v>
      </c>
      <c r="AH253" s="61">
        <f t="shared" si="464"/>
        <v>0</v>
      </c>
      <c r="AI253" s="61"/>
      <c r="AJ253" s="61"/>
      <c r="AK253" s="61"/>
      <c r="AL253" s="61">
        <f t="shared" si="465"/>
        <v>10674400</v>
      </c>
      <c r="AM253" s="61">
        <f t="shared" si="466"/>
        <v>0</v>
      </c>
      <c r="AN253" s="61">
        <f t="shared" si="467"/>
        <v>0</v>
      </c>
    </row>
    <row r="254" spans="1:40" ht="63.75">
      <c r="A254" s="218"/>
      <c r="B254" s="56" t="s">
        <v>321</v>
      </c>
      <c r="C254" s="39" t="s">
        <v>16</v>
      </c>
      <c r="D254" s="39" t="s">
        <v>10</v>
      </c>
      <c r="E254" s="39" t="s">
        <v>100</v>
      </c>
      <c r="F254" s="73" t="s">
        <v>322</v>
      </c>
      <c r="G254" s="38"/>
      <c r="H254" s="67">
        <f>H255</f>
        <v>10727.71</v>
      </c>
      <c r="I254" s="67">
        <f t="shared" ref="I254:M255" si="565">I255</f>
        <v>0</v>
      </c>
      <c r="J254" s="67">
        <f t="shared" si="565"/>
        <v>0</v>
      </c>
      <c r="K254" s="67">
        <f t="shared" si="565"/>
        <v>0</v>
      </c>
      <c r="L254" s="67">
        <f t="shared" si="565"/>
        <v>0</v>
      </c>
      <c r="M254" s="67">
        <f t="shared" si="565"/>
        <v>0</v>
      </c>
      <c r="N254" s="67">
        <f t="shared" ref="N254:P256" si="566">H254+K254</f>
        <v>10727.71</v>
      </c>
      <c r="O254" s="67">
        <f t="shared" si="566"/>
        <v>0</v>
      </c>
      <c r="P254" s="67">
        <f t="shared" si="566"/>
        <v>0</v>
      </c>
      <c r="Q254" s="67">
        <f t="shared" ref="Q254:S255" si="567">Q255</f>
        <v>0</v>
      </c>
      <c r="R254" s="67">
        <f t="shared" si="567"/>
        <v>0</v>
      </c>
      <c r="S254" s="67">
        <f t="shared" si="567"/>
        <v>0</v>
      </c>
      <c r="T254" s="67">
        <f t="shared" ref="T254:V256" si="568">N254+Q254</f>
        <v>10727.71</v>
      </c>
      <c r="U254" s="67">
        <f t="shared" si="568"/>
        <v>0</v>
      </c>
      <c r="V254" s="67">
        <f t="shared" si="568"/>
        <v>0</v>
      </c>
      <c r="W254" s="67">
        <f t="shared" ref="W254:Y255" si="569">W255</f>
        <v>0</v>
      </c>
      <c r="X254" s="67">
        <f t="shared" si="569"/>
        <v>0</v>
      </c>
      <c r="Y254" s="67">
        <f t="shared" si="569"/>
        <v>0</v>
      </c>
      <c r="Z254" s="67">
        <f t="shared" si="459"/>
        <v>10727.71</v>
      </c>
      <c r="AA254" s="67">
        <f t="shared" si="460"/>
        <v>0</v>
      </c>
      <c r="AB254" s="67">
        <f t="shared" si="461"/>
        <v>0</v>
      </c>
      <c r="AC254" s="67">
        <f t="shared" ref="AC254:AE255" si="570">AC255</f>
        <v>-10727.71</v>
      </c>
      <c r="AD254" s="67">
        <f t="shared" si="570"/>
        <v>0</v>
      </c>
      <c r="AE254" s="67">
        <f t="shared" si="570"/>
        <v>0</v>
      </c>
      <c r="AF254" s="67">
        <f t="shared" si="462"/>
        <v>0</v>
      </c>
      <c r="AG254" s="67">
        <f t="shared" si="463"/>
        <v>0</v>
      </c>
      <c r="AH254" s="67">
        <f t="shared" si="464"/>
        <v>0</v>
      </c>
      <c r="AI254" s="67">
        <f t="shared" ref="AI254:AK255" si="571">AI255</f>
        <v>0</v>
      </c>
      <c r="AJ254" s="67">
        <f t="shared" si="571"/>
        <v>0</v>
      </c>
      <c r="AK254" s="67">
        <f t="shared" si="571"/>
        <v>0</v>
      </c>
      <c r="AL254" s="67">
        <f t="shared" si="465"/>
        <v>0</v>
      </c>
      <c r="AM254" s="67">
        <f t="shared" si="466"/>
        <v>0</v>
      </c>
      <c r="AN254" s="67">
        <f t="shared" si="467"/>
        <v>0</v>
      </c>
    </row>
    <row r="255" spans="1:40" ht="25.5">
      <c r="A255" s="218"/>
      <c r="B255" s="74" t="s">
        <v>41</v>
      </c>
      <c r="C255" s="39" t="s">
        <v>16</v>
      </c>
      <c r="D255" s="39" t="s">
        <v>10</v>
      </c>
      <c r="E255" s="39" t="s">
        <v>100</v>
      </c>
      <c r="F255" s="73" t="s">
        <v>322</v>
      </c>
      <c r="G255" s="38" t="s">
        <v>39</v>
      </c>
      <c r="H255" s="67">
        <f>H256</f>
        <v>10727.71</v>
      </c>
      <c r="I255" s="67">
        <f t="shared" si="565"/>
        <v>0</v>
      </c>
      <c r="J255" s="67">
        <f t="shared" si="565"/>
        <v>0</v>
      </c>
      <c r="K255" s="67">
        <f t="shared" si="565"/>
        <v>0</v>
      </c>
      <c r="L255" s="67">
        <f t="shared" si="565"/>
        <v>0</v>
      </c>
      <c r="M255" s="67">
        <f t="shared" si="565"/>
        <v>0</v>
      </c>
      <c r="N255" s="67">
        <f t="shared" si="566"/>
        <v>10727.71</v>
      </c>
      <c r="O255" s="67">
        <f t="shared" si="566"/>
        <v>0</v>
      </c>
      <c r="P255" s="67">
        <f t="shared" si="566"/>
        <v>0</v>
      </c>
      <c r="Q255" s="67">
        <f t="shared" si="567"/>
        <v>0</v>
      </c>
      <c r="R255" s="67">
        <f t="shared" si="567"/>
        <v>0</v>
      </c>
      <c r="S255" s="67">
        <f t="shared" si="567"/>
        <v>0</v>
      </c>
      <c r="T255" s="67">
        <f t="shared" si="568"/>
        <v>10727.71</v>
      </c>
      <c r="U255" s="67">
        <f t="shared" si="568"/>
        <v>0</v>
      </c>
      <c r="V255" s="67">
        <f t="shared" si="568"/>
        <v>0</v>
      </c>
      <c r="W255" s="67">
        <f t="shared" si="569"/>
        <v>0</v>
      </c>
      <c r="X255" s="67">
        <f t="shared" si="569"/>
        <v>0</v>
      </c>
      <c r="Y255" s="67">
        <f t="shared" si="569"/>
        <v>0</v>
      </c>
      <c r="Z255" s="67">
        <f t="shared" si="459"/>
        <v>10727.71</v>
      </c>
      <c r="AA255" s="67">
        <f t="shared" si="460"/>
        <v>0</v>
      </c>
      <c r="AB255" s="67">
        <f t="shared" si="461"/>
        <v>0</v>
      </c>
      <c r="AC255" s="67">
        <f t="shared" si="570"/>
        <v>-10727.71</v>
      </c>
      <c r="AD255" s="67">
        <f t="shared" si="570"/>
        <v>0</v>
      </c>
      <c r="AE255" s="67">
        <f t="shared" si="570"/>
        <v>0</v>
      </c>
      <c r="AF255" s="67">
        <f t="shared" si="462"/>
        <v>0</v>
      </c>
      <c r="AG255" s="67">
        <f t="shared" si="463"/>
        <v>0</v>
      </c>
      <c r="AH255" s="67">
        <f t="shared" si="464"/>
        <v>0</v>
      </c>
      <c r="AI255" s="67">
        <f t="shared" si="571"/>
        <v>0</v>
      </c>
      <c r="AJ255" s="67">
        <f t="shared" si="571"/>
        <v>0</v>
      </c>
      <c r="AK255" s="67">
        <f t="shared" si="571"/>
        <v>0</v>
      </c>
      <c r="AL255" s="67">
        <f t="shared" si="465"/>
        <v>0</v>
      </c>
      <c r="AM255" s="67">
        <f t="shared" si="466"/>
        <v>0</v>
      </c>
      <c r="AN255" s="67">
        <f t="shared" si="467"/>
        <v>0</v>
      </c>
    </row>
    <row r="256" spans="1:40">
      <c r="A256" s="218"/>
      <c r="B256" s="85" t="s">
        <v>42</v>
      </c>
      <c r="C256" s="39" t="s">
        <v>16</v>
      </c>
      <c r="D256" s="39" t="s">
        <v>10</v>
      </c>
      <c r="E256" s="39" t="s">
        <v>100</v>
      </c>
      <c r="F256" s="73" t="s">
        <v>322</v>
      </c>
      <c r="G256" s="38" t="s">
        <v>40</v>
      </c>
      <c r="H256" s="61">
        <v>10727.71</v>
      </c>
      <c r="I256" s="61"/>
      <c r="J256" s="61"/>
      <c r="K256" s="61"/>
      <c r="L256" s="61"/>
      <c r="M256" s="61"/>
      <c r="N256" s="61">
        <f t="shared" si="566"/>
        <v>10727.71</v>
      </c>
      <c r="O256" s="61">
        <f t="shared" si="566"/>
        <v>0</v>
      </c>
      <c r="P256" s="61">
        <f t="shared" si="566"/>
        <v>0</v>
      </c>
      <c r="Q256" s="61"/>
      <c r="R256" s="61"/>
      <c r="S256" s="61"/>
      <c r="T256" s="61">
        <f t="shared" si="568"/>
        <v>10727.71</v>
      </c>
      <c r="U256" s="61">
        <f t="shared" si="568"/>
        <v>0</v>
      </c>
      <c r="V256" s="61">
        <f t="shared" si="568"/>
        <v>0</v>
      </c>
      <c r="W256" s="61"/>
      <c r="X256" s="61"/>
      <c r="Y256" s="61"/>
      <c r="Z256" s="61">
        <f t="shared" si="459"/>
        <v>10727.71</v>
      </c>
      <c r="AA256" s="61">
        <f t="shared" si="460"/>
        <v>0</v>
      </c>
      <c r="AB256" s="61">
        <f t="shared" si="461"/>
        <v>0</v>
      </c>
      <c r="AC256" s="61">
        <v>-10727.71</v>
      </c>
      <c r="AD256" s="61"/>
      <c r="AE256" s="61"/>
      <c r="AF256" s="61">
        <f t="shared" si="462"/>
        <v>0</v>
      </c>
      <c r="AG256" s="61">
        <f t="shared" si="463"/>
        <v>0</v>
      </c>
      <c r="AH256" s="61">
        <f t="shared" si="464"/>
        <v>0</v>
      </c>
      <c r="AI256" s="61"/>
      <c r="AJ256" s="61"/>
      <c r="AK256" s="61"/>
      <c r="AL256" s="61">
        <f t="shared" si="465"/>
        <v>0</v>
      </c>
      <c r="AM256" s="61">
        <f t="shared" si="466"/>
        <v>0</v>
      </c>
      <c r="AN256" s="61">
        <f t="shared" si="467"/>
        <v>0</v>
      </c>
    </row>
    <row r="257" spans="1:40" ht="25.5">
      <c r="A257" s="218"/>
      <c r="B257" s="189" t="s">
        <v>222</v>
      </c>
      <c r="C257" s="10" t="s">
        <v>16</v>
      </c>
      <c r="D257" s="5" t="s">
        <v>10</v>
      </c>
      <c r="E257" s="5" t="s">
        <v>100</v>
      </c>
      <c r="F257" s="73" t="s">
        <v>223</v>
      </c>
      <c r="G257" s="17"/>
      <c r="H257" s="67">
        <f>H258</f>
        <v>193624.85</v>
      </c>
      <c r="I257" s="67">
        <f t="shared" ref="I257:M258" si="572">I258</f>
        <v>193624.85</v>
      </c>
      <c r="J257" s="67">
        <f t="shared" si="572"/>
        <v>193624.85</v>
      </c>
      <c r="K257" s="67">
        <f t="shared" si="572"/>
        <v>-2185.39</v>
      </c>
      <c r="L257" s="67">
        <f t="shared" si="572"/>
        <v>-2185.39</v>
      </c>
      <c r="M257" s="67">
        <f t="shared" si="572"/>
        <v>-2185.39</v>
      </c>
      <c r="N257" s="67">
        <f t="shared" si="484"/>
        <v>191439.46</v>
      </c>
      <c r="O257" s="67">
        <f t="shared" si="485"/>
        <v>191439.46</v>
      </c>
      <c r="P257" s="67">
        <f t="shared" si="486"/>
        <v>191439.46</v>
      </c>
      <c r="Q257" s="67">
        <f t="shared" ref="Q257:S258" si="573">Q258</f>
        <v>0</v>
      </c>
      <c r="R257" s="67">
        <f t="shared" si="573"/>
        <v>0</v>
      </c>
      <c r="S257" s="67">
        <f t="shared" si="573"/>
        <v>0</v>
      </c>
      <c r="T257" s="67">
        <f t="shared" si="456"/>
        <v>191439.46</v>
      </c>
      <c r="U257" s="67">
        <f t="shared" si="457"/>
        <v>191439.46</v>
      </c>
      <c r="V257" s="67">
        <f t="shared" si="458"/>
        <v>191439.46</v>
      </c>
      <c r="W257" s="67">
        <f t="shared" ref="W257:Y258" si="574">W258</f>
        <v>0</v>
      </c>
      <c r="X257" s="67">
        <f t="shared" si="574"/>
        <v>0</v>
      </c>
      <c r="Y257" s="67">
        <f t="shared" si="574"/>
        <v>0</v>
      </c>
      <c r="Z257" s="67">
        <f t="shared" si="459"/>
        <v>191439.46</v>
      </c>
      <c r="AA257" s="67">
        <f t="shared" si="460"/>
        <v>191439.46</v>
      </c>
      <c r="AB257" s="67">
        <f t="shared" si="461"/>
        <v>191439.46</v>
      </c>
      <c r="AC257" s="67">
        <f t="shared" ref="AC257:AE258" si="575">AC258</f>
        <v>0</v>
      </c>
      <c r="AD257" s="67">
        <f t="shared" si="575"/>
        <v>0</v>
      </c>
      <c r="AE257" s="67">
        <f t="shared" si="575"/>
        <v>0</v>
      </c>
      <c r="AF257" s="67">
        <f t="shared" si="462"/>
        <v>191439.46</v>
      </c>
      <c r="AG257" s="67">
        <f t="shared" si="463"/>
        <v>191439.46</v>
      </c>
      <c r="AH257" s="67">
        <f t="shared" si="464"/>
        <v>191439.46</v>
      </c>
      <c r="AI257" s="67">
        <f t="shared" ref="AI257:AK258" si="576">AI258</f>
        <v>0</v>
      </c>
      <c r="AJ257" s="67">
        <f t="shared" si="576"/>
        <v>0</v>
      </c>
      <c r="AK257" s="67">
        <f t="shared" si="576"/>
        <v>0</v>
      </c>
      <c r="AL257" s="67">
        <f t="shared" si="465"/>
        <v>191439.46</v>
      </c>
      <c r="AM257" s="67">
        <f t="shared" si="466"/>
        <v>191439.46</v>
      </c>
      <c r="AN257" s="67">
        <f t="shared" si="467"/>
        <v>191439.46</v>
      </c>
    </row>
    <row r="258" spans="1:40" ht="25.5">
      <c r="A258" s="218"/>
      <c r="B258" s="74" t="s">
        <v>41</v>
      </c>
      <c r="C258" s="5" t="s">
        <v>16</v>
      </c>
      <c r="D258" s="5" t="s">
        <v>10</v>
      </c>
      <c r="E258" s="5" t="s">
        <v>100</v>
      </c>
      <c r="F258" s="73" t="s">
        <v>223</v>
      </c>
      <c r="G258" s="55" t="s">
        <v>39</v>
      </c>
      <c r="H258" s="67">
        <f>H259</f>
        <v>193624.85</v>
      </c>
      <c r="I258" s="67">
        <f t="shared" si="572"/>
        <v>193624.85</v>
      </c>
      <c r="J258" s="67">
        <f t="shared" si="572"/>
        <v>193624.85</v>
      </c>
      <c r="K258" s="67">
        <f t="shared" si="572"/>
        <v>-2185.39</v>
      </c>
      <c r="L258" s="67">
        <f t="shared" si="572"/>
        <v>-2185.39</v>
      </c>
      <c r="M258" s="67">
        <f t="shared" si="572"/>
        <v>-2185.39</v>
      </c>
      <c r="N258" s="67">
        <f t="shared" si="484"/>
        <v>191439.46</v>
      </c>
      <c r="O258" s="67">
        <f t="shared" si="485"/>
        <v>191439.46</v>
      </c>
      <c r="P258" s="67">
        <f t="shared" si="486"/>
        <v>191439.46</v>
      </c>
      <c r="Q258" s="67">
        <f t="shared" si="573"/>
        <v>0</v>
      </c>
      <c r="R258" s="67">
        <f t="shared" si="573"/>
        <v>0</v>
      </c>
      <c r="S258" s="67">
        <f t="shared" si="573"/>
        <v>0</v>
      </c>
      <c r="T258" s="67">
        <f t="shared" si="456"/>
        <v>191439.46</v>
      </c>
      <c r="U258" s="67">
        <f t="shared" si="457"/>
        <v>191439.46</v>
      </c>
      <c r="V258" s="67">
        <f t="shared" si="458"/>
        <v>191439.46</v>
      </c>
      <c r="W258" s="67">
        <f t="shared" si="574"/>
        <v>0</v>
      </c>
      <c r="X258" s="67">
        <f t="shared" si="574"/>
        <v>0</v>
      </c>
      <c r="Y258" s="67">
        <f t="shared" si="574"/>
        <v>0</v>
      </c>
      <c r="Z258" s="67">
        <f t="shared" si="459"/>
        <v>191439.46</v>
      </c>
      <c r="AA258" s="67">
        <f t="shared" si="460"/>
        <v>191439.46</v>
      </c>
      <c r="AB258" s="67">
        <f t="shared" si="461"/>
        <v>191439.46</v>
      </c>
      <c r="AC258" s="67">
        <f t="shared" si="575"/>
        <v>0</v>
      </c>
      <c r="AD258" s="67">
        <f t="shared" si="575"/>
        <v>0</v>
      </c>
      <c r="AE258" s="67">
        <f t="shared" si="575"/>
        <v>0</v>
      </c>
      <c r="AF258" s="67">
        <f t="shared" si="462"/>
        <v>191439.46</v>
      </c>
      <c r="AG258" s="67">
        <f t="shared" si="463"/>
        <v>191439.46</v>
      </c>
      <c r="AH258" s="67">
        <f t="shared" si="464"/>
        <v>191439.46</v>
      </c>
      <c r="AI258" s="67">
        <f t="shared" si="576"/>
        <v>0</v>
      </c>
      <c r="AJ258" s="67">
        <f t="shared" si="576"/>
        <v>0</v>
      </c>
      <c r="AK258" s="67">
        <f t="shared" si="576"/>
        <v>0</v>
      </c>
      <c r="AL258" s="67">
        <f t="shared" si="465"/>
        <v>191439.46</v>
      </c>
      <c r="AM258" s="67">
        <f t="shared" si="466"/>
        <v>191439.46</v>
      </c>
      <c r="AN258" s="67">
        <f t="shared" si="467"/>
        <v>191439.46</v>
      </c>
    </row>
    <row r="259" spans="1:40">
      <c r="A259" s="218"/>
      <c r="B259" s="85" t="s">
        <v>42</v>
      </c>
      <c r="C259" s="5" t="s">
        <v>16</v>
      </c>
      <c r="D259" s="5" t="s">
        <v>10</v>
      </c>
      <c r="E259" s="5" t="s">
        <v>100</v>
      </c>
      <c r="F259" s="73" t="s">
        <v>223</v>
      </c>
      <c r="G259" s="55" t="s">
        <v>40</v>
      </c>
      <c r="H259" s="61">
        <f>151027.38+42597.47</f>
        <v>193624.85</v>
      </c>
      <c r="I259" s="61">
        <f>151027.38+42597.47</f>
        <v>193624.85</v>
      </c>
      <c r="J259" s="61">
        <f>151027.38+42597.47</f>
        <v>193624.85</v>
      </c>
      <c r="K259" s="61">
        <f>-1704.6-480.79</f>
        <v>-2185.39</v>
      </c>
      <c r="L259" s="61">
        <f>-1704.6-480.79</f>
        <v>-2185.39</v>
      </c>
      <c r="M259" s="61">
        <f>-1704.6-480.79</f>
        <v>-2185.39</v>
      </c>
      <c r="N259" s="61">
        <f t="shared" si="484"/>
        <v>191439.46</v>
      </c>
      <c r="O259" s="61">
        <f t="shared" si="485"/>
        <v>191439.46</v>
      </c>
      <c r="P259" s="61">
        <f t="shared" si="486"/>
        <v>191439.46</v>
      </c>
      <c r="Q259" s="61"/>
      <c r="R259" s="61"/>
      <c r="S259" s="61"/>
      <c r="T259" s="61">
        <f t="shared" si="456"/>
        <v>191439.46</v>
      </c>
      <c r="U259" s="61">
        <f t="shared" si="457"/>
        <v>191439.46</v>
      </c>
      <c r="V259" s="61">
        <f t="shared" si="458"/>
        <v>191439.46</v>
      </c>
      <c r="W259" s="61"/>
      <c r="X259" s="61"/>
      <c r="Y259" s="61"/>
      <c r="Z259" s="61">
        <f t="shared" si="459"/>
        <v>191439.46</v>
      </c>
      <c r="AA259" s="61">
        <f t="shared" si="460"/>
        <v>191439.46</v>
      </c>
      <c r="AB259" s="61">
        <f t="shared" si="461"/>
        <v>191439.46</v>
      </c>
      <c r="AC259" s="61"/>
      <c r="AD259" s="61"/>
      <c r="AE259" s="61"/>
      <c r="AF259" s="61">
        <f t="shared" si="462"/>
        <v>191439.46</v>
      </c>
      <c r="AG259" s="61">
        <f t="shared" si="463"/>
        <v>191439.46</v>
      </c>
      <c r="AH259" s="61">
        <f t="shared" si="464"/>
        <v>191439.46</v>
      </c>
      <c r="AI259" s="61"/>
      <c r="AJ259" s="61"/>
      <c r="AK259" s="61"/>
      <c r="AL259" s="61">
        <f t="shared" si="465"/>
        <v>191439.46</v>
      </c>
      <c r="AM259" s="61">
        <f t="shared" si="466"/>
        <v>191439.46</v>
      </c>
      <c r="AN259" s="61">
        <f t="shared" si="467"/>
        <v>191439.46</v>
      </c>
    </row>
    <row r="260" spans="1:40" ht="38.25">
      <c r="A260" s="218"/>
      <c r="B260" s="102" t="s">
        <v>188</v>
      </c>
      <c r="C260" s="35" t="s">
        <v>16</v>
      </c>
      <c r="D260" s="35" t="s">
        <v>10</v>
      </c>
      <c r="E260" s="35" t="s">
        <v>100</v>
      </c>
      <c r="F260" s="35" t="s">
        <v>187</v>
      </c>
      <c r="G260" s="36"/>
      <c r="H260" s="61">
        <f>H261</f>
        <v>322387.15000000002</v>
      </c>
      <c r="I260" s="61">
        <f t="shared" ref="I260:M261" si="577">I261</f>
        <v>322680.52</v>
      </c>
      <c r="J260" s="61">
        <f t="shared" si="577"/>
        <v>306940.17</v>
      </c>
      <c r="K260" s="61">
        <f t="shared" si="577"/>
        <v>-49203.39</v>
      </c>
      <c r="L260" s="61">
        <f t="shared" si="577"/>
        <v>-49149.84</v>
      </c>
      <c r="M260" s="61">
        <f t="shared" si="577"/>
        <v>-26267.840000000004</v>
      </c>
      <c r="N260" s="61">
        <f t="shared" si="484"/>
        <v>273183.76</v>
      </c>
      <c r="O260" s="61">
        <f t="shared" si="485"/>
        <v>273530.68000000005</v>
      </c>
      <c r="P260" s="61">
        <f t="shared" si="486"/>
        <v>280672.32999999996</v>
      </c>
      <c r="Q260" s="61">
        <f t="shared" ref="Q260:S261" si="578">Q261</f>
        <v>0</v>
      </c>
      <c r="R260" s="61">
        <f t="shared" si="578"/>
        <v>0</v>
      </c>
      <c r="S260" s="61">
        <f t="shared" si="578"/>
        <v>0</v>
      </c>
      <c r="T260" s="61">
        <f t="shared" si="456"/>
        <v>273183.76</v>
      </c>
      <c r="U260" s="61">
        <f t="shared" si="457"/>
        <v>273530.68000000005</v>
      </c>
      <c r="V260" s="61">
        <f t="shared" si="458"/>
        <v>280672.32999999996</v>
      </c>
      <c r="W260" s="61">
        <f t="shared" ref="W260:Y261" si="579">W261</f>
        <v>0</v>
      </c>
      <c r="X260" s="61">
        <f t="shared" si="579"/>
        <v>0</v>
      </c>
      <c r="Y260" s="61">
        <f t="shared" si="579"/>
        <v>0</v>
      </c>
      <c r="Z260" s="61">
        <f t="shared" si="459"/>
        <v>273183.76</v>
      </c>
      <c r="AA260" s="61">
        <f t="shared" si="460"/>
        <v>273530.68000000005</v>
      </c>
      <c r="AB260" s="61">
        <f t="shared" si="461"/>
        <v>280672.32999999996</v>
      </c>
      <c r="AC260" s="61">
        <f t="shared" ref="AC260:AE261" si="580">AC261</f>
        <v>0</v>
      </c>
      <c r="AD260" s="61">
        <f t="shared" si="580"/>
        <v>0</v>
      </c>
      <c r="AE260" s="61">
        <f t="shared" si="580"/>
        <v>0</v>
      </c>
      <c r="AF260" s="61">
        <f t="shared" si="462"/>
        <v>273183.76</v>
      </c>
      <c r="AG260" s="61">
        <f t="shared" si="463"/>
        <v>273530.68000000005</v>
      </c>
      <c r="AH260" s="61">
        <f t="shared" si="464"/>
        <v>280672.32999999996</v>
      </c>
      <c r="AI260" s="61">
        <f t="shared" ref="AI260:AK261" si="581">AI261</f>
        <v>0</v>
      </c>
      <c r="AJ260" s="61">
        <f t="shared" si="581"/>
        <v>0</v>
      </c>
      <c r="AK260" s="61">
        <f t="shared" si="581"/>
        <v>0</v>
      </c>
      <c r="AL260" s="61">
        <f t="shared" si="465"/>
        <v>273183.76</v>
      </c>
      <c r="AM260" s="61">
        <f t="shared" si="466"/>
        <v>273530.68000000005</v>
      </c>
      <c r="AN260" s="61">
        <f t="shared" si="467"/>
        <v>280672.32999999996</v>
      </c>
    </row>
    <row r="261" spans="1:40" ht="25.5">
      <c r="A261" s="218"/>
      <c r="B261" s="74" t="s">
        <v>41</v>
      </c>
      <c r="C261" s="39" t="s">
        <v>16</v>
      </c>
      <c r="D261" s="39" t="s">
        <v>10</v>
      </c>
      <c r="E261" s="39" t="s">
        <v>100</v>
      </c>
      <c r="F261" s="73" t="s">
        <v>187</v>
      </c>
      <c r="G261" s="101" t="s">
        <v>39</v>
      </c>
      <c r="H261" s="61">
        <f>H262</f>
        <v>322387.15000000002</v>
      </c>
      <c r="I261" s="61">
        <f t="shared" si="577"/>
        <v>322680.52</v>
      </c>
      <c r="J261" s="61">
        <f t="shared" si="577"/>
        <v>306940.17</v>
      </c>
      <c r="K261" s="61">
        <f t="shared" si="577"/>
        <v>-49203.39</v>
      </c>
      <c r="L261" s="61">
        <f t="shared" si="577"/>
        <v>-49149.84</v>
      </c>
      <c r="M261" s="61">
        <f t="shared" si="577"/>
        <v>-26267.840000000004</v>
      </c>
      <c r="N261" s="61">
        <f t="shared" si="484"/>
        <v>273183.76</v>
      </c>
      <c r="O261" s="61">
        <f t="shared" si="485"/>
        <v>273530.68000000005</v>
      </c>
      <c r="P261" s="61">
        <f t="shared" si="486"/>
        <v>280672.32999999996</v>
      </c>
      <c r="Q261" s="61">
        <f t="shared" si="578"/>
        <v>0</v>
      </c>
      <c r="R261" s="61">
        <f t="shared" si="578"/>
        <v>0</v>
      </c>
      <c r="S261" s="61">
        <f t="shared" si="578"/>
        <v>0</v>
      </c>
      <c r="T261" s="61">
        <f t="shared" si="456"/>
        <v>273183.76</v>
      </c>
      <c r="U261" s="61">
        <f t="shared" si="457"/>
        <v>273530.68000000005</v>
      </c>
      <c r="V261" s="61">
        <f t="shared" si="458"/>
        <v>280672.32999999996</v>
      </c>
      <c r="W261" s="61">
        <f t="shared" si="579"/>
        <v>0</v>
      </c>
      <c r="X261" s="61">
        <f t="shared" si="579"/>
        <v>0</v>
      </c>
      <c r="Y261" s="61">
        <f t="shared" si="579"/>
        <v>0</v>
      </c>
      <c r="Z261" s="61">
        <f t="shared" si="459"/>
        <v>273183.76</v>
      </c>
      <c r="AA261" s="61">
        <f t="shared" si="460"/>
        <v>273530.68000000005</v>
      </c>
      <c r="AB261" s="61">
        <f t="shared" si="461"/>
        <v>280672.32999999996</v>
      </c>
      <c r="AC261" s="61">
        <f t="shared" si="580"/>
        <v>0</v>
      </c>
      <c r="AD261" s="61">
        <f t="shared" si="580"/>
        <v>0</v>
      </c>
      <c r="AE261" s="61">
        <f t="shared" si="580"/>
        <v>0</v>
      </c>
      <c r="AF261" s="61">
        <f t="shared" si="462"/>
        <v>273183.76</v>
      </c>
      <c r="AG261" s="61">
        <f t="shared" si="463"/>
        <v>273530.68000000005</v>
      </c>
      <c r="AH261" s="61">
        <f t="shared" si="464"/>
        <v>280672.32999999996</v>
      </c>
      <c r="AI261" s="61">
        <f t="shared" si="581"/>
        <v>0</v>
      </c>
      <c r="AJ261" s="61">
        <f t="shared" si="581"/>
        <v>0</v>
      </c>
      <c r="AK261" s="61">
        <f t="shared" si="581"/>
        <v>0</v>
      </c>
      <c r="AL261" s="61">
        <f t="shared" si="465"/>
        <v>273183.76</v>
      </c>
      <c r="AM261" s="61">
        <f t="shared" si="466"/>
        <v>273530.68000000005</v>
      </c>
      <c r="AN261" s="61">
        <f t="shared" si="467"/>
        <v>280672.32999999996</v>
      </c>
    </row>
    <row r="262" spans="1:40">
      <c r="A262" s="218"/>
      <c r="B262" s="85" t="s">
        <v>42</v>
      </c>
      <c r="C262" s="39" t="s">
        <v>16</v>
      </c>
      <c r="D262" s="39" t="s">
        <v>10</v>
      </c>
      <c r="E262" s="39" t="s">
        <v>100</v>
      </c>
      <c r="F262" s="73" t="s">
        <v>187</v>
      </c>
      <c r="G262" s="101" t="s">
        <v>40</v>
      </c>
      <c r="H262" s="61">
        <f>251461.98+70925.17</f>
        <v>322387.15000000002</v>
      </c>
      <c r="I262" s="61">
        <f>251755.35+70925.17</f>
        <v>322680.52</v>
      </c>
      <c r="J262" s="61">
        <f>236015+70925.17</f>
        <v>306940.17</v>
      </c>
      <c r="K262" s="61">
        <f>-38378.65-10824.74</f>
        <v>-49203.39</v>
      </c>
      <c r="L262" s="61">
        <f>-38401.42-10748.42</f>
        <v>-49149.84</v>
      </c>
      <c r="M262" s="61">
        <f>-17090.58-9177.26</f>
        <v>-26267.840000000004</v>
      </c>
      <c r="N262" s="61">
        <f t="shared" si="484"/>
        <v>273183.76</v>
      </c>
      <c r="O262" s="61">
        <f t="shared" si="485"/>
        <v>273530.68000000005</v>
      </c>
      <c r="P262" s="61">
        <f t="shared" si="486"/>
        <v>280672.32999999996</v>
      </c>
      <c r="Q262" s="61"/>
      <c r="R262" s="61"/>
      <c r="S262" s="61"/>
      <c r="T262" s="61">
        <f t="shared" si="456"/>
        <v>273183.76</v>
      </c>
      <c r="U262" s="61">
        <f t="shared" si="457"/>
        <v>273530.68000000005</v>
      </c>
      <c r="V262" s="61">
        <f t="shared" si="458"/>
        <v>280672.32999999996</v>
      </c>
      <c r="W262" s="61"/>
      <c r="X262" s="61"/>
      <c r="Y262" s="61"/>
      <c r="Z262" s="61">
        <f t="shared" si="459"/>
        <v>273183.76</v>
      </c>
      <c r="AA262" s="61">
        <f t="shared" si="460"/>
        <v>273530.68000000005</v>
      </c>
      <c r="AB262" s="61">
        <f t="shared" si="461"/>
        <v>280672.32999999996</v>
      </c>
      <c r="AC262" s="61"/>
      <c r="AD262" s="61"/>
      <c r="AE262" s="61"/>
      <c r="AF262" s="61">
        <f t="shared" si="462"/>
        <v>273183.76</v>
      </c>
      <c r="AG262" s="61">
        <f t="shared" si="463"/>
        <v>273530.68000000005</v>
      </c>
      <c r="AH262" s="61">
        <f t="shared" si="464"/>
        <v>280672.32999999996</v>
      </c>
      <c r="AI262" s="61"/>
      <c r="AJ262" s="61"/>
      <c r="AK262" s="61"/>
      <c r="AL262" s="61">
        <f t="shared" si="465"/>
        <v>273183.76</v>
      </c>
      <c r="AM262" s="61">
        <f t="shared" si="466"/>
        <v>273530.68000000005</v>
      </c>
      <c r="AN262" s="61">
        <f t="shared" si="467"/>
        <v>280672.32999999996</v>
      </c>
    </row>
    <row r="263" spans="1:40" ht="28.5" customHeight="1">
      <c r="A263" s="31" t="s">
        <v>82</v>
      </c>
      <c r="B263" s="81" t="s">
        <v>81</v>
      </c>
      <c r="C263" s="6" t="s">
        <v>16</v>
      </c>
      <c r="D263" s="6" t="s">
        <v>14</v>
      </c>
      <c r="E263" s="6" t="s">
        <v>100</v>
      </c>
      <c r="F263" s="6" t="s">
        <v>101</v>
      </c>
      <c r="G263" s="18"/>
      <c r="H263" s="58">
        <f>H264+H267+H270+H273</f>
        <v>20100191</v>
      </c>
      <c r="I263" s="58">
        <f t="shared" ref="I263:J263" si="582">I264+I267+I270+I273</f>
        <v>19872073.68</v>
      </c>
      <c r="J263" s="58">
        <f t="shared" si="582"/>
        <v>19932005.07</v>
      </c>
      <c r="K263" s="58">
        <f t="shared" ref="K263:M263" si="583">K264+K267+K270+K273</f>
        <v>0</v>
      </c>
      <c r="L263" s="58">
        <f t="shared" si="583"/>
        <v>0</v>
      </c>
      <c r="M263" s="58">
        <f t="shared" si="583"/>
        <v>0</v>
      </c>
      <c r="N263" s="58">
        <f t="shared" si="484"/>
        <v>20100191</v>
      </c>
      <c r="O263" s="58">
        <f t="shared" si="485"/>
        <v>19872073.68</v>
      </c>
      <c r="P263" s="58">
        <f t="shared" si="486"/>
        <v>19932005.07</v>
      </c>
      <c r="Q263" s="58">
        <f t="shared" ref="Q263:S263" si="584">Q264+Q267+Q270+Q273</f>
        <v>0</v>
      </c>
      <c r="R263" s="58">
        <f t="shared" si="584"/>
        <v>0</v>
      </c>
      <c r="S263" s="58">
        <f t="shared" si="584"/>
        <v>0</v>
      </c>
      <c r="T263" s="58">
        <f t="shared" si="456"/>
        <v>20100191</v>
      </c>
      <c r="U263" s="58">
        <f t="shared" si="457"/>
        <v>19872073.68</v>
      </c>
      <c r="V263" s="58">
        <f t="shared" si="458"/>
        <v>19932005.07</v>
      </c>
      <c r="W263" s="58">
        <f t="shared" ref="W263:Y263" si="585">W264+W267+W270+W273</f>
        <v>0</v>
      </c>
      <c r="X263" s="58">
        <f t="shared" si="585"/>
        <v>0</v>
      </c>
      <c r="Y263" s="58">
        <f t="shared" si="585"/>
        <v>0</v>
      </c>
      <c r="Z263" s="58">
        <f t="shared" si="459"/>
        <v>20100191</v>
      </c>
      <c r="AA263" s="58">
        <f t="shared" si="460"/>
        <v>19872073.68</v>
      </c>
      <c r="AB263" s="58">
        <f t="shared" si="461"/>
        <v>19932005.07</v>
      </c>
      <c r="AC263" s="58">
        <f t="shared" ref="AC263:AE263" si="586">AC264+AC267+AC270+AC273</f>
        <v>0</v>
      </c>
      <c r="AD263" s="58">
        <f t="shared" si="586"/>
        <v>0</v>
      </c>
      <c r="AE263" s="58">
        <f t="shared" si="586"/>
        <v>0</v>
      </c>
      <c r="AF263" s="58">
        <f t="shared" si="462"/>
        <v>20100191</v>
      </c>
      <c r="AG263" s="58">
        <f t="shared" si="463"/>
        <v>19872073.68</v>
      </c>
      <c r="AH263" s="58">
        <f t="shared" si="464"/>
        <v>19932005.07</v>
      </c>
      <c r="AI263" s="58">
        <f t="shared" ref="AI263:AK263" si="587">AI264+AI267+AI270+AI273</f>
        <v>-34019</v>
      </c>
      <c r="AJ263" s="58">
        <f t="shared" si="587"/>
        <v>0</v>
      </c>
      <c r="AK263" s="58">
        <f t="shared" si="587"/>
        <v>0</v>
      </c>
      <c r="AL263" s="58">
        <f t="shared" si="465"/>
        <v>20066172</v>
      </c>
      <c r="AM263" s="58">
        <f t="shared" si="466"/>
        <v>19872073.68</v>
      </c>
      <c r="AN263" s="58">
        <f t="shared" si="467"/>
        <v>19932005.07</v>
      </c>
    </row>
    <row r="264" spans="1:40" ht="25.5">
      <c r="A264" s="287"/>
      <c r="B264" s="56" t="s">
        <v>213</v>
      </c>
      <c r="C264" s="5" t="s">
        <v>16</v>
      </c>
      <c r="D264" s="5" t="s">
        <v>14</v>
      </c>
      <c r="E264" s="5" t="s">
        <v>100</v>
      </c>
      <c r="F264" s="35" t="s">
        <v>163</v>
      </c>
      <c r="G264" s="55"/>
      <c r="H264" s="64">
        <f>H265</f>
        <v>500000</v>
      </c>
      <c r="I264" s="64">
        <f t="shared" ref="I264:M265" si="588">I265</f>
        <v>100000</v>
      </c>
      <c r="J264" s="64">
        <f t="shared" si="588"/>
        <v>0</v>
      </c>
      <c r="K264" s="64">
        <f t="shared" si="588"/>
        <v>0</v>
      </c>
      <c r="L264" s="64">
        <f t="shared" si="588"/>
        <v>0</v>
      </c>
      <c r="M264" s="64">
        <f t="shared" si="588"/>
        <v>0</v>
      </c>
      <c r="N264" s="64">
        <f t="shared" si="484"/>
        <v>500000</v>
      </c>
      <c r="O264" s="64">
        <f t="shared" si="485"/>
        <v>100000</v>
      </c>
      <c r="P264" s="64">
        <f t="shared" si="486"/>
        <v>0</v>
      </c>
      <c r="Q264" s="64">
        <f t="shared" ref="Q264:S265" si="589">Q265</f>
        <v>0</v>
      </c>
      <c r="R264" s="64">
        <f t="shared" si="589"/>
        <v>0</v>
      </c>
      <c r="S264" s="64">
        <f t="shared" si="589"/>
        <v>0</v>
      </c>
      <c r="T264" s="64">
        <f t="shared" si="456"/>
        <v>500000</v>
      </c>
      <c r="U264" s="64">
        <f t="shared" si="457"/>
        <v>100000</v>
      </c>
      <c r="V264" s="64">
        <f t="shared" si="458"/>
        <v>0</v>
      </c>
      <c r="W264" s="64">
        <f t="shared" ref="W264:Y265" si="590">W265</f>
        <v>0</v>
      </c>
      <c r="X264" s="64">
        <f t="shared" si="590"/>
        <v>0</v>
      </c>
      <c r="Y264" s="64">
        <f t="shared" si="590"/>
        <v>0</v>
      </c>
      <c r="Z264" s="64">
        <f t="shared" si="459"/>
        <v>500000</v>
      </c>
      <c r="AA264" s="64">
        <f t="shared" si="460"/>
        <v>100000</v>
      </c>
      <c r="AB264" s="64">
        <f t="shared" si="461"/>
        <v>0</v>
      </c>
      <c r="AC264" s="64">
        <f t="shared" ref="AC264:AE265" si="591">AC265</f>
        <v>0</v>
      </c>
      <c r="AD264" s="64">
        <f t="shared" si="591"/>
        <v>0</v>
      </c>
      <c r="AE264" s="64">
        <f t="shared" si="591"/>
        <v>0</v>
      </c>
      <c r="AF264" s="64">
        <f t="shared" si="462"/>
        <v>500000</v>
      </c>
      <c r="AG264" s="64">
        <f t="shared" si="463"/>
        <v>100000</v>
      </c>
      <c r="AH264" s="64">
        <f t="shared" si="464"/>
        <v>0</v>
      </c>
      <c r="AI264" s="64">
        <f t="shared" ref="AI264:AK265" si="592">AI265</f>
        <v>0</v>
      </c>
      <c r="AJ264" s="64">
        <f t="shared" si="592"/>
        <v>0</v>
      </c>
      <c r="AK264" s="64">
        <f t="shared" si="592"/>
        <v>0</v>
      </c>
      <c r="AL264" s="64">
        <f t="shared" si="465"/>
        <v>500000</v>
      </c>
      <c r="AM264" s="64">
        <f t="shared" si="466"/>
        <v>100000</v>
      </c>
      <c r="AN264" s="64">
        <f t="shared" si="467"/>
        <v>0</v>
      </c>
    </row>
    <row r="265" spans="1:40" ht="25.5">
      <c r="A265" s="282"/>
      <c r="B265" s="27" t="s">
        <v>41</v>
      </c>
      <c r="C265" s="5" t="s">
        <v>16</v>
      </c>
      <c r="D265" s="5" t="s">
        <v>14</v>
      </c>
      <c r="E265" s="5" t="s">
        <v>100</v>
      </c>
      <c r="F265" s="35" t="s">
        <v>163</v>
      </c>
      <c r="G265" s="55" t="s">
        <v>39</v>
      </c>
      <c r="H265" s="64">
        <f>H266</f>
        <v>500000</v>
      </c>
      <c r="I265" s="64">
        <f t="shared" si="588"/>
        <v>100000</v>
      </c>
      <c r="J265" s="64">
        <f t="shared" si="588"/>
        <v>0</v>
      </c>
      <c r="K265" s="64">
        <f t="shared" si="588"/>
        <v>0</v>
      </c>
      <c r="L265" s="64">
        <f t="shared" si="588"/>
        <v>0</v>
      </c>
      <c r="M265" s="64">
        <f t="shared" si="588"/>
        <v>0</v>
      </c>
      <c r="N265" s="64">
        <f t="shared" si="484"/>
        <v>500000</v>
      </c>
      <c r="O265" s="64">
        <f t="shared" si="485"/>
        <v>100000</v>
      </c>
      <c r="P265" s="64">
        <f t="shared" si="486"/>
        <v>0</v>
      </c>
      <c r="Q265" s="64">
        <f t="shared" si="589"/>
        <v>0</v>
      </c>
      <c r="R265" s="64">
        <f t="shared" si="589"/>
        <v>0</v>
      </c>
      <c r="S265" s="64">
        <f t="shared" si="589"/>
        <v>0</v>
      </c>
      <c r="T265" s="64">
        <f t="shared" si="456"/>
        <v>500000</v>
      </c>
      <c r="U265" s="64">
        <f t="shared" si="457"/>
        <v>100000</v>
      </c>
      <c r="V265" s="64">
        <f t="shared" si="458"/>
        <v>0</v>
      </c>
      <c r="W265" s="64">
        <f t="shared" si="590"/>
        <v>0</v>
      </c>
      <c r="X265" s="64">
        <f t="shared" si="590"/>
        <v>0</v>
      </c>
      <c r="Y265" s="64">
        <f t="shared" si="590"/>
        <v>0</v>
      </c>
      <c r="Z265" s="64">
        <f t="shared" si="459"/>
        <v>500000</v>
      </c>
      <c r="AA265" s="64">
        <f t="shared" si="460"/>
        <v>100000</v>
      </c>
      <c r="AB265" s="64">
        <f t="shared" si="461"/>
        <v>0</v>
      </c>
      <c r="AC265" s="64">
        <f t="shared" si="591"/>
        <v>0</v>
      </c>
      <c r="AD265" s="64">
        <f t="shared" si="591"/>
        <v>0</v>
      </c>
      <c r="AE265" s="64">
        <f t="shared" si="591"/>
        <v>0</v>
      </c>
      <c r="AF265" s="64">
        <f t="shared" si="462"/>
        <v>500000</v>
      </c>
      <c r="AG265" s="64">
        <f t="shared" si="463"/>
        <v>100000</v>
      </c>
      <c r="AH265" s="64">
        <f t="shared" si="464"/>
        <v>0</v>
      </c>
      <c r="AI265" s="64">
        <f t="shared" si="592"/>
        <v>0</v>
      </c>
      <c r="AJ265" s="64">
        <f t="shared" si="592"/>
        <v>0</v>
      </c>
      <c r="AK265" s="64">
        <f t="shared" si="592"/>
        <v>0</v>
      </c>
      <c r="AL265" s="64">
        <f t="shared" si="465"/>
        <v>500000</v>
      </c>
      <c r="AM265" s="64">
        <f t="shared" si="466"/>
        <v>100000</v>
      </c>
      <c r="AN265" s="64">
        <f t="shared" si="467"/>
        <v>0</v>
      </c>
    </row>
    <row r="266" spans="1:40">
      <c r="A266" s="282"/>
      <c r="B266" s="26" t="s">
        <v>42</v>
      </c>
      <c r="C266" s="5" t="s">
        <v>16</v>
      </c>
      <c r="D266" s="5" t="s">
        <v>14</v>
      </c>
      <c r="E266" s="5" t="s">
        <v>100</v>
      </c>
      <c r="F266" s="35" t="s">
        <v>163</v>
      </c>
      <c r="G266" s="55" t="s">
        <v>40</v>
      </c>
      <c r="H266" s="61">
        <v>500000</v>
      </c>
      <c r="I266" s="61">
        <v>100000</v>
      </c>
      <c r="J266" s="61"/>
      <c r="K266" s="61"/>
      <c r="L266" s="61"/>
      <c r="M266" s="61"/>
      <c r="N266" s="61">
        <f t="shared" si="484"/>
        <v>500000</v>
      </c>
      <c r="O266" s="61">
        <f t="shared" si="485"/>
        <v>100000</v>
      </c>
      <c r="P266" s="61">
        <f t="shared" si="486"/>
        <v>0</v>
      </c>
      <c r="Q266" s="61"/>
      <c r="R266" s="61"/>
      <c r="S266" s="61"/>
      <c r="T266" s="61">
        <f t="shared" si="456"/>
        <v>500000</v>
      </c>
      <c r="U266" s="61">
        <f t="shared" si="457"/>
        <v>100000</v>
      </c>
      <c r="V266" s="61">
        <f t="shared" si="458"/>
        <v>0</v>
      </c>
      <c r="W266" s="61"/>
      <c r="X266" s="61"/>
      <c r="Y266" s="61"/>
      <c r="Z266" s="61">
        <f t="shared" si="459"/>
        <v>500000</v>
      </c>
      <c r="AA266" s="61">
        <f t="shared" si="460"/>
        <v>100000</v>
      </c>
      <c r="AB266" s="61">
        <f t="shared" si="461"/>
        <v>0</v>
      </c>
      <c r="AC266" s="61"/>
      <c r="AD266" s="61"/>
      <c r="AE266" s="61"/>
      <c r="AF266" s="61">
        <f t="shared" si="462"/>
        <v>500000</v>
      </c>
      <c r="AG266" s="61">
        <f t="shared" si="463"/>
        <v>100000</v>
      </c>
      <c r="AH266" s="61">
        <f t="shared" si="464"/>
        <v>0</v>
      </c>
      <c r="AI266" s="61"/>
      <c r="AJ266" s="61"/>
      <c r="AK266" s="61"/>
      <c r="AL266" s="61">
        <f t="shared" si="465"/>
        <v>500000</v>
      </c>
      <c r="AM266" s="61">
        <f t="shared" si="466"/>
        <v>100000</v>
      </c>
      <c r="AN266" s="61">
        <f t="shared" si="467"/>
        <v>0</v>
      </c>
    </row>
    <row r="267" spans="1:40">
      <c r="A267" s="288"/>
      <c r="B267" s="56" t="s">
        <v>83</v>
      </c>
      <c r="C267" s="5" t="s">
        <v>16</v>
      </c>
      <c r="D267" s="5" t="s">
        <v>14</v>
      </c>
      <c r="E267" s="5" t="s">
        <v>100</v>
      </c>
      <c r="F267" s="5" t="s">
        <v>113</v>
      </c>
      <c r="G267" s="17"/>
      <c r="H267" s="57">
        <f>H268</f>
        <v>65000</v>
      </c>
      <c r="I267" s="57">
        <f t="shared" ref="I267:M268" si="593">I268</f>
        <v>30000</v>
      </c>
      <c r="J267" s="57">
        <f t="shared" si="593"/>
        <v>30000</v>
      </c>
      <c r="K267" s="57">
        <f t="shared" si="593"/>
        <v>0</v>
      </c>
      <c r="L267" s="57">
        <f t="shared" si="593"/>
        <v>0</v>
      </c>
      <c r="M267" s="57">
        <f t="shared" si="593"/>
        <v>0</v>
      </c>
      <c r="N267" s="57">
        <f t="shared" si="484"/>
        <v>65000</v>
      </c>
      <c r="O267" s="57">
        <f t="shared" si="485"/>
        <v>30000</v>
      </c>
      <c r="P267" s="57">
        <f t="shared" si="486"/>
        <v>30000</v>
      </c>
      <c r="Q267" s="57">
        <f t="shared" ref="Q267:S268" si="594">Q268</f>
        <v>0</v>
      </c>
      <c r="R267" s="57">
        <f t="shared" si="594"/>
        <v>0</v>
      </c>
      <c r="S267" s="57">
        <f t="shared" si="594"/>
        <v>0</v>
      </c>
      <c r="T267" s="57">
        <f t="shared" si="456"/>
        <v>65000</v>
      </c>
      <c r="U267" s="57">
        <f t="shared" si="457"/>
        <v>30000</v>
      </c>
      <c r="V267" s="57">
        <f t="shared" si="458"/>
        <v>30000</v>
      </c>
      <c r="W267" s="57">
        <f t="shared" ref="W267:Y268" si="595">W268</f>
        <v>0</v>
      </c>
      <c r="X267" s="57">
        <f t="shared" si="595"/>
        <v>0</v>
      </c>
      <c r="Y267" s="57">
        <f t="shared" si="595"/>
        <v>0</v>
      </c>
      <c r="Z267" s="57">
        <f t="shared" si="459"/>
        <v>65000</v>
      </c>
      <c r="AA267" s="57">
        <f t="shared" si="460"/>
        <v>30000</v>
      </c>
      <c r="AB267" s="57">
        <f t="shared" si="461"/>
        <v>30000</v>
      </c>
      <c r="AC267" s="57">
        <f t="shared" ref="AC267:AE268" si="596">AC268</f>
        <v>0</v>
      </c>
      <c r="AD267" s="57">
        <f t="shared" si="596"/>
        <v>0</v>
      </c>
      <c r="AE267" s="57">
        <f t="shared" si="596"/>
        <v>0</v>
      </c>
      <c r="AF267" s="57">
        <f t="shared" si="462"/>
        <v>65000</v>
      </c>
      <c r="AG267" s="57">
        <f t="shared" si="463"/>
        <v>30000</v>
      </c>
      <c r="AH267" s="57">
        <f t="shared" si="464"/>
        <v>30000</v>
      </c>
      <c r="AI267" s="57">
        <f t="shared" ref="AI267:AK268" si="597">AI268</f>
        <v>0</v>
      </c>
      <c r="AJ267" s="57">
        <f t="shared" si="597"/>
        <v>0</v>
      </c>
      <c r="AK267" s="57">
        <f t="shared" si="597"/>
        <v>0</v>
      </c>
      <c r="AL267" s="57">
        <f t="shared" si="465"/>
        <v>65000</v>
      </c>
      <c r="AM267" s="57">
        <f t="shared" si="466"/>
        <v>30000</v>
      </c>
      <c r="AN267" s="57">
        <f t="shared" si="467"/>
        <v>30000</v>
      </c>
    </row>
    <row r="268" spans="1:40" ht="25.5">
      <c r="A268" s="282"/>
      <c r="B268" s="27" t="s">
        <v>41</v>
      </c>
      <c r="C268" s="5" t="s">
        <v>16</v>
      </c>
      <c r="D268" s="5" t="s">
        <v>14</v>
      </c>
      <c r="E268" s="5" t="s">
        <v>100</v>
      </c>
      <c r="F268" s="5" t="s">
        <v>113</v>
      </c>
      <c r="G268" s="17" t="s">
        <v>39</v>
      </c>
      <c r="H268" s="57">
        <f>H269</f>
        <v>65000</v>
      </c>
      <c r="I268" s="57">
        <f t="shared" si="593"/>
        <v>30000</v>
      </c>
      <c r="J268" s="57">
        <f t="shared" si="593"/>
        <v>30000</v>
      </c>
      <c r="K268" s="57">
        <f t="shared" si="593"/>
        <v>0</v>
      </c>
      <c r="L268" s="57">
        <f t="shared" si="593"/>
        <v>0</v>
      </c>
      <c r="M268" s="57">
        <f t="shared" si="593"/>
        <v>0</v>
      </c>
      <c r="N268" s="57">
        <f t="shared" si="484"/>
        <v>65000</v>
      </c>
      <c r="O268" s="57">
        <f t="shared" si="485"/>
        <v>30000</v>
      </c>
      <c r="P268" s="57">
        <f t="shared" si="486"/>
        <v>30000</v>
      </c>
      <c r="Q268" s="57">
        <f t="shared" si="594"/>
        <v>0</v>
      </c>
      <c r="R268" s="57">
        <f t="shared" si="594"/>
        <v>0</v>
      </c>
      <c r="S268" s="57">
        <f t="shared" si="594"/>
        <v>0</v>
      </c>
      <c r="T268" s="57">
        <f t="shared" si="456"/>
        <v>65000</v>
      </c>
      <c r="U268" s="57">
        <f t="shared" si="457"/>
        <v>30000</v>
      </c>
      <c r="V268" s="57">
        <f t="shared" si="458"/>
        <v>30000</v>
      </c>
      <c r="W268" s="57">
        <f t="shared" si="595"/>
        <v>0</v>
      </c>
      <c r="X268" s="57">
        <f t="shared" si="595"/>
        <v>0</v>
      </c>
      <c r="Y268" s="57">
        <f t="shared" si="595"/>
        <v>0</v>
      </c>
      <c r="Z268" s="57">
        <f t="shared" si="459"/>
        <v>65000</v>
      </c>
      <c r="AA268" s="57">
        <f t="shared" si="460"/>
        <v>30000</v>
      </c>
      <c r="AB268" s="57">
        <f t="shared" si="461"/>
        <v>30000</v>
      </c>
      <c r="AC268" s="57">
        <f t="shared" si="596"/>
        <v>0</v>
      </c>
      <c r="AD268" s="57">
        <f t="shared" si="596"/>
        <v>0</v>
      </c>
      <c r="AE268" s="57">
        <f t="shared" si="596"/>
        <v>0</v>
      </c>
      <c r="AF268" s="57">
        <f t="shared" si="462"/>
        <v>65000</v>
      </c>
      <c r="AG268" s="57">
        <f t="shared" si="463"/>
        <v>30000</v>
      </c>
      <c r="AH268" s="57">
        <f t="shared" si="464"/>
        <v>30000</v>
      </c>
      <c r="AI268" s="57">
        <f t="shared" si="597"/>
        <v>0</v>
      </c>
      <c r="AJ268" s="57">
        <f t="shared" si="597"/>
        <v>0</v>
      </c>
      <c r="AK268" s="57">
        <f t="shared" si="597"/>
        <v>0</v>
      </c>
      <c r="AL268" s="57">
        <f t="shared" si="465"/>
        <v>65000</v>
      </c>
      <c r="AM268" s="57">
        <f t="shared" si="466"/>
        <v>30000</v>
      </c>
      <c r="AN268" s="57">
        <f t="shared" si="467"/>
        <v>30000</v>
      </c>
    </row>
    <row r="269" spans="1:40">
      <c r="A269" s="282"/>
      <c r="B269" s="26" t="s">
        <v>42</v>
      </c>
      <c r="C269" s="5" t="s">
        <v>16</v>
      </c>
      <c r="D269" s="5" t="s">
        <v>14</v>
      </c>
      <c r="E269" s="5" t="s">
        <v>100</v>
      </c>
      <c r="F269" s="5" t="s">
        <v>113</v>
      </c>
      <c r="G269" s="17" t="s">
        <v>40</v>
      </c>
      <c r="H269" s="61">
        <v>65000</v>
      </c>
      <c r="I269" s="61">
        <v>30000</v>
      </c>
      <c r="J269" s="61">
        <v>30000</v>
      </c>
      <c r="K269" s="61"/>
      <c r="L269" s="61"/>
      <c r="M269" s="61"/>
      <c r="N269" s="61">
        <f t="shared" si="484"/>
        <v>65000</v>
      </c>
      <c r="O269" s="61">
        <f t="shared" si="485"/>
        <v>30000</v>
      </c>
      <c r="P269" s="61">
        <f t="shared" si="486"/>
        <v>30000</v>
      </c>
      <c r="Q269" s="61"/>
      <c r="R269" s="61"/>
      <c r="S269" s="61"/>
      <c r="T269" s="61">
        <f t="shared" si="456"/>
        <v>65000</v>
      </c>
      <c r="U269" s="61">
        <f t="shared" si="457"/>
        <v>30000</v>
      </c>
      <c r="V269" s="61">
        <f t="shared" si="458"/>
        <v>30000</v>
      </c>
      <c r="W269" s="61"/>
      <c r="X269" s="61"/>
      <c r="Y269" s="61"/>
      <c r="Z269" s="61">
        <f t="shared" si="459"/>
        <v>65000</v>
      </c>
      <c r="AA269" s="61">
        <f t="shared" si="460"/>
        <v>30000</v>
      </c>
      <c r="AB269" s="61">
        <f t="shared" si="461"/>
        <v>30000</v>
      </c>
      <c r="AC269" s="61"/>
      <c r="AD269" s="61"/>
      <c r="AE269" s="61"/>
      <c r="AF269" s="61">
        <f t="shared" si="462"/>
        <v>65000</v>
      </c>
      <c r="AG269" s="61">
        <f t="shared" si="463"/>
        <v>30000</v>
      </c>
      <c r="AH269" s="61">
        <f t="shared" si="464"/>
        <v>30000</v>
      </c>
      <c r="AI269" s="61"/>
      <c r="AJ269" s="61"/>
      <c r="AK269" s="61"/>
      <c r="AL269" s="61">
        <f t="shared" si="465"/>
        <v>65000</v>
      </c>
      <c r="AM269" s="61">
        <f t="shared" si="466"/>
        <v>30000</v>
      </c>
      <c r="AN269" s="61">
        <f t="shared" si="467"/>
        <v>30000</v>
      </c>
    </row>
    <row r="270" spans="1:40">
      <c r="A270" s="288"/>
      <c r="B270" s="56" t="s">
        <v>84</v>
      </c>
      <c r="C270" s="5" t="s">
        <v>16</v>
      </c>
      <c r="D270" s="5" t="s">
        <v>14</v>
      </c>
      <c r="E270" s="5" t="s">
        <v>100</v>
      </c>
      <c r="F270" s="5" t="s">
        <v>114</v>
      </c>
      <c r="G270" s="17"/>
      <c r="H270" s="57">
        <f>H271</f>
        <v>19380191</v>
      </c>
      <c r="I270" s="57">
        <f t="shared" ref="I270:M271" si="598">I271</f>
        <v>19582073.68</v>
      </c>
      <c r="J270" s="57">
        <f t="shared" si="598"/>
        <v>19732005.07</v>
      </c>
      <c r="K270" s="57">
        <f t="shared" si="598"/>
        <v>0</v>
      </c>
      <c r="L270" s="57">
        <f t="shared" si="598"/>
        <v>0</v>
      </c>
      <c r="M270" s="57">
        <f t="shared" si="598"/>
        <v>0</v>
      </c>
      <c r="N270" s="57">
        <f t="shared" si="484"/>
        <v>19380191</v>
      </c>
      <c r="O270" s="57">
        <f t="shared" si="485"/>
        <v>19582073.68</v>
      </c>
      <c r="P270" s="57">
        <f t="shared" si="486"/>
        <v>19732005.07</v>
      </c>
      <c r="Q270" s="57">
        <f t="shared" ref="Q270:S271" si="599">Q271</f>
        <v>0</v>
      </c>
      <c r="R270" s="57">
        <f t="shared" si="599"/>
        <v>0</v>
      </c>
      <c r="S270" s="57">
        <f t="shared" si="599"/>
        <v>0</v>
      </c>
      <c r="T270" s="57">
        <f t="shared" si="456"/>
        <v>19380191</v>
      </c>
      <c r="U270" s="57">
        <f t="shared" si="457"/>
        <v>19582073.68</v>
      </c>
      <c r="V270" s="57">
        <f t="shared" si="458"/>
        <v>19732005.07</v>
      </c>
      <c r="W270" s="57">
        <f t="shared" ref="W270:Y271" si="600">W271</f>
        <v>0</v>
      </c>
      <c r="X270" s="57">
        <f t="shared" si="600"/>
        <v>0</v>
      </c>
      <c r="Y270" s="57">
        <f t="shared" si="600"/>
        <v>0</v>
      </c>
      <c r="Z270" s="57">
        <f t="shared" si="459"/>
        <v>19380191</v>
      </c>
      <c r="AA270" s="57">
        <f t="shared" si="460"/>
        <v>19582073.68</v>
      </c>
      <c r="AB270" s="57">
        <f t="shared" si="461"/>
        <v>19732005.07</v>
      </c>
      <c r="AC270" s="57">
        <f t="shared" ref="AC270:AE271" si="601">AC271</f>
        <v>0</v>
      </c>
      <c r="AD270" s="57">
        <f t="shared" si="601"/>
        <v>0</v>
      </c>
      <c r="AE270" s="57">
        <f t="shared" si="601"/>
        <v>0</v>
      </c>
      <c r="AF270" s="57">
        <f t="shared" si="462"/>
        <v>19380191</v>
      </c>
      <c r="AG270" s="57">
        <f t="shared" si="463"/>
        <v>19582073.68</v>
      </c>
      <c r="AH270" s="57">
        <f t="shared" si="464"/>
        <v>19732005.07</v>
      </c>
      <c r="AI270" s="57">
        <f t="shared" ref="AI270:AK271" si="602">AI271</f>
        <v>0</v>
      </c>
      <c r="AJ270" s="57">
        <f t="shared" si="602"/>
        <v>0</v>
      </c>
      <c r="AK270" s="57">
        <f t="shared" si="602"/>
        <v>0</v>
      </c>
      <c r="AL270" s="57">
        <f t="shared" si="465"/>
        <v>19380191</v>
      </c>
      <c r="AM270" s="57">
        <f t="shared" si="466"/>
        <v>19582073.68</v>
      </c>
      <c r="AN270" s="57">
        <f t="shared" si="467"/>
        <v>19732005.07</v>
      </c>
    </row>
    <row r="271" spans="1:40" ht="25.5">
      <c r="A271" s="282"/>
      <c r="B271" s="27" t="s">
        <v>41</v>
      </c>
      <c r="C271" s="5" t="s">
        <v>16</v>
      </c>
      <c r="D271" s="5" t="s">
        <v>14</v>
      </c>
      <c r="E271" s="5" t="s">
        <v>100</v>
      </c>
      <c r="F271" s="5" t="s">
        <v>114</v>
      </c>
      <c r="G271" s="17" t="s">
        <v>39</v>
      </c>
      <c r="H271" s="57">
        <f>H272</f>
        <v>19380191</v>
      </c>
      <c r="I271" s="57">
        <f t="shared" si="598"/>
        <v>19582073.68</v>
      </c>
      <c r="J271" s="57">
        <f t="shared" si="598"/>
        <v>19732005.07</v>
      </c>
      <c r="K271" s="57">
        <f t="shared" si="598"/>
        <v>0</v>
      </c>
      <c r="L271" s="57">
        <f t="shared" si="598"/>
        <v>0</v>
      </c>
      <c r="M271" s="57">
        <f t="shared" si="598"/>
        <v>0</v>
      </c>
      <c r="N271" s="57">
        <f t="shared" si="484"/>
        <v>19380191</v>
      </c>
      <c r="O271" s="57">
        <f t="shared" si="485"/>
        <v>19582073.68</v>
      </c>
      <c r="P271" s="57">
        <f t="shared" si="486"/>
        <v>19732005.07</v>
      </c>
      <c r="Q271" s="57">
        <f t="shared" si="599"/>
        <v>0</v>
      </c>
      <c r="R271" s="57">
        <f t="shared" si="599"/>
        <v>0</v>
      </c>
      <c r="S271" s="57">
        <f t="shared" si="599"/>
        <v>0</v>
      </c>
      <c r="T271" s="57">
        <f t="shared" si="456"/>
        <v>19380191</v>
      </c>
      <c r="U271" s="57">
        <f t="shared" si="457"/>
        <v>19582073.68</v>
      </c>
      <c r="V271" s="57">
        <f t="shared" si="458"/>
        <v>19732005.07</v>
      </c>
      <c r="W271" s="57">
        <f t="shared" si="600"/>
        <v>0</v>
      </c>
      <c r="X271" s="57">
        <f t="shared" si="600"/>
        <v>0</v>
      </c>
      <c r="Y271" s="57">
        <f t="shared" si="600"/>
        <v>0</v>
      </c>
      <c r="Z271" s="57">
        <f t="shared" si="459"/>
        <v>19380191</v>
      </c>
      <c r="AA271" s="57">
        <f t="shared" si="460"/>
        <v>19582073.68</v>
      </c>
      <c r="AB271" s="57">
        <f t="shared" si="461"/>
        <v>19732005.07</v>
      </c>
      <c r="AC271" s="57">
        <f t="shared" si="601"/>
        <v>0</v>
      </c>
      <c r="AD271" s="57">
        <f t="shared" si="601"/>
        <v>0</v>
      </c>
      <c r="AE271" s="57">
        <f t="shared" si="601"/>
        <v>0</v>
      </c>
      <c r="AF271" s="57">
        <f t="shared" si="462"/>
        <v>19380191</v>
      </c>
      <c r="AG271" s="57">
        <f t="shared" si="463"/>
        <v>19582073.68</v>
      </c>
      <c r="AH271" s="57">
        <f t="shared" si="464"/>
        <v>19732005.07</v>
      </c>
      <c r="AI271" s="57">
        <f t="shared" si="602"/>
        <v>0</v>
      </c>
      <c r="AJ271" s="57">
        <f t="shared" si="602"/>
        <v>0</v>
      </c>
      <c r="AK271" s="57">
        <f t="shared" si="602"/>
        <v>0</v>
      </c>
      <c r="AL271" s="57">
        <f t="shared" si="465"/>
        <v>19380191</v>
      </c>
      <c r="AM271" s="57">
        <f t="shared" si="466"/>
        <v>19582073.68</v>
      </c>
      <c r="AN271" s="57">
        <f t="shared" si="467"/>
        <v>19732005.07</v>
      </c>
    </row>
    <row r="272" spans="1:40">
      <c r="A272" s="282"/>
      <c r="B272" s="26" t="s">
        <v>42</v>
      </c>
      <c r="C272" s="5" t="s">
        <v>16</v>
      </c>
      <c r="D272" s="5" t="s">
        <v>14</v>
      </c>
      <c r="E272" s="5" t="s">
        <v>100</v>
      </c>
      <c r="F272" s="5" t="s">
        <v>114</v>
      </c>
      <c r="G272" s="17" t="s">
        <v>40</v>
      </c>
      <c r="H272" s="61">
        <f>19180191+200000</f>
        <v>19380191</v>
      </c>
      <c r="I272" s="61">
        <f>19482073.68+100000</f>
        <v>19582073.68</v>
      </c>
      <c r="J272" s="61">
        <f>19632005.07+100000</f>
        <v>19732005.07</v>
      </c>
      <c r="K272" s="61"/>
      <c r="L272" s="61"/>
      <c r="M272" s="61"/>
      <c r="N272" s="61">
        <f t="shared" si="484"/>
        <v>19380191</v>
      </c>
      <c r="O272" s="61">
        <f t="shared" si="485"/>
        <v>19582073.68</v>
      </c>
      <c r="P272" s="61">
        <f t="shared" si="486"/>
        <v>19732005.07</v>
      </c>
      <c r="Q272" s="61"/>
      <c r="R272" s="61"/>
      <c r="S272" s="61"/>
      <c r="T272" s="61">
        <f t="shared" si="456"/>
        <v>19380191</v>
      </c>
      <c r="U272" s="61">
        <f t="shared" si="457"/>
        <v>19582073.68</v>
      </c>
      <c r="V272" s="61">
        <f t="shared" si="458"/>
        <v>19732005.07</v>
      </c>
      <c r="W272" s="61"/>
      <c r="X272" s="61"/>
      <c r="Y272" s="61"/>
      <c r="Z272" s="61">
        <f t="shared" si="459"/>
        <v>19380191</v>
      </c>
      <c r="AA272" s="61">
        <f t="shared" si="460"/>
        <v>19582073.68</v>
      </c>
      <c r="AB272" s="61">
        <f t="shared" si="461"/>
        <v>19732005.07</v>
      </c>
      <c r="AC272" s="61"/>
      <c r="AD272" s="61"/>
      <c r="AE272" s="61"/>
      <c r="AF272" s="61">
        <f t="shared" si="462"/>
        <v>19380191</v>
      </c>
      <c r="AG272" s="61">
        <f t="shared" si="463"/>
        <v>19582073.68</v>
      </c>
      <c r="AH272" s="61">
        <f t="shared" si="464"/>
        <v>19732005.07</v>
      </c>
      <c r="AI272" s="61"/>
      <c r="AJ272" s="61"/>
      <c r="AK272" s="61"/>
      <c r="AL272" s="61">
        <f t="shared" si="465"/>
        <v>19380191</v>
      </c>
      <c r="AM272" s="61">
        <f t="shared" si="466"/>
        <v>19582073.68</v>
      </c>
      <c r="AN272" s="61">
        <f t="shared" si="467"/>
        <v>19732005.07</v>
      </c>
    </row>
    <row r="273" spans="1:40" ht="51">
      <c r="A273" s="288"/>
      <c r="B273" s="111" t="s">
        <v>214</v>
      </c>
      <c r="C273" s="5" t="s">
        <v>16</v>
      </c>
      <c r="D273" s="5" t="s">
        <v>14</v>
      </c>
      <c r="E273" s="5" t="s">
        <v>100</v>
      </c>
      <c r="F273" s="35" t="s">
        <v>313</v>
      </c>
      <c r="G273" s="17"/>
      <c r="H273" s="67">
        <f>H274</f>
        <v>155000</v>
      </c>
      <c r="I273" s="67">
        <f t="shared" ref="I273:M274" si="603">I274</f>
        <v>160000</v>
      </c>
      <c r="J273" s="67">
        <f t="shared" si="603"/>
        <v>170000</v>
      </c>
      <c r="K273" s="67">
        <f t="shared" si="603"/>
        <v>0</v>
      </c>
      <c r="L273" s="67">
        <f t="shared" si="603"/>
        <v>0</v>
      </c>
      <c r="M273" s="67">
        <f t="shared" si="603"/>
        <v>0</v>
      </c>
      <c r="N273" s="67">
        <f t="shared" si="484"/>
        <v>155000</v>
      </c>
      <c r="O273" s="67">
        <f t="shared" si="485"/>
        <v>160000</v>
      </c>
      <c r="P273" s="67">
        <f t="shared" si="486"/>
        <v>170000</v>
      </c>
      <c r="Q273" s="67">
        <f t="shared" ref="Q273:S274" si="604">Q274</f>
        <v>0</v>
      </c>
      <c r="R273" s="67">
        <f t="shared" si="604"/>
        <v>0</v>
      </c>
      <c r="S273" s="67">
        <f t="shared" si="604"/>
        <v>0</v>
      </c>
      <c r="T273" s="67">
        <f t="shared" si="456"/>
        <v>155000</v>
      </c>
      <c r="U273" s="67">
        <f t="shared" si="457"/>
        <v>160000</v>
      </c>
      <c r="V273" s="67">
        <f t="shared" si="458"/>
        <v>170000</v>
      </c>
      <c r="W273" s="67">
        <f t="shared" ref="W273:Y274" si="605">W274</f>
        <v>0</v>
      </c>
      <c r="X273" s="67">
        <f t="shared" si="605"/>
        <v>0</v>
      </c>
      <c r="Y273" s="67">
        <f t="shared" si="605"/>
        <v>0</v>
      </c>
      <c r="Z273" s="67">
        <f t="shared" si="459"/>
        <v>155000</v>
      </c>
      <c r="AA273" s="67">
        <f t="shared" si="460"/>
        <v>160000</v>
      </c>
      <c r="AB273" s="67">
        <f t="shared" si="461"/>
        <v>170000</v>
      </c>
      <c r="AC273" s="67">
        <f t="shared" ref="AC273:AE274" si="606">AC274</f>
        <v>0</v>
      </c>
      <c r="AD273" s="67">
        <f t="shared" si="606"/>
        <v>0</v>
      </c>
      <c r="AE273" s="67">
        <f t="shared" si="606"/>
        <v>0</v>
      </c>
      <c r="AF273" s="67">
        <f t="shared" si="462"/>
        <v>155000</v>
      </c>
      <c r="AG273" s="67">
        <f t="shared" si="463"/>
        <v>160000</v>
      </c>
      <c r="AH273" s="67">
        <f t="shared" si="464"/>
        <v>170000</v>
      </c>
      <c r="AI273" s="67">
        <f t="shared" ref="AI273:AK274" si="607">AI274</f>
        <v>-34019</v>
      </c>
      <c r="AJ273" s="67">
        <f t="shared" si="607"/>
        <v>0</v>
      </c>
      <c r="AK273" s="67">
        <f t="shared" si="607"/>
        <v>0</v>
      </c>
      <c r="AL273" s="67">
        <f t="shared" si="465"/>
        <v>120981</v>
      </c>
      <c r="AM273" s="67">
        <f t="shared" si="466"/>
        <v>160000</v>
      </c>
      <c r="AN273" s="67">
        <f t="shared" si="467"/>
        <v>170000</v>
      </c>
    </row>
    <row r="274" spans="1:40" ht="25.5">
      <c r="A274" s="282"/>
      <c r="B274" s="27" t="s">
        <v>41</v>
      </c>
      <c r="C274" s="5" t="s">
        <v>16</v>
      </c>
      <c r="D274" s="5" t="s">
        <v>14</v>
      </c>
      <c r="E274" s="5" t="s">
        <v>100</v>
      </c>
      <c r="F274" s="35" t="s">
        <v>313</v>
      </c>
      <c r="G274" s="55" t="s">
        <v>39</v>
      </c>
      <c r="H274" s="67">
        <f>H275</f>
        <v>155000</v>
      </c>
      <c r="I274" s="67">
        <f t="shared" si="603"/>
        <v>160000</v>
      </c>
      <c r="J274" s="67">
        <f t="shared" si="603"/>
        <v>170000</v>
      </c>
      <c r="K274" s="67">
        <f t="shared" si="603"/>
        <v>0</v>
      </c>
      <c r="L274" s="67">
        <f t="shared" si="603"/>
        <v>0</v>
      </c>
      <c r="M274" s="67">
        <f t="shared" si="603"/>
        <v>0</v>
      </c>
      <c r="N274" s="67">
        <f t="shared" si="484"/>
        <v>155000</v>
      </c>
      <c r="O274" s="67">
        <f t="shared" si="485"/>
        <v>160000</v>
      </c>
      <c r="P274" s="67">
        <f t="shared" si="486"/>
        <v>170000</v>
      </c>
      <c r="Q274" s="67">
        <f t="shared" si="604"/>
        <v>0</v>
      </c>
      <c r="R274" s="67">
        <f t="shared" si="604"/>
        <v>0</v>
      </c>
      <c r="S274" s="67">
        <f t="shared" si="604"/>
        <v>0</v>
      </c>
      <c r="T274" s="67">
        <f t="shared" si="456"/>
        <v>155000</v>
      </c>
      <c r="U274" s="67">
        <f t="shared" si="457"/>
        <v>160000</v>
      </c>
      <c r="V274" s="67">
        <f t="shared" si="458"/>
        <v>170000</v>
      </c>
      <c r="W274" s="67">
        <f t="shared" si="605"/>
        <v>0</v>
      </c>
      <c r="X274" s="67">
        <f t="shared" si="605"/>
        <v>0</v>
      </c>
      <c r="Y274" s="67">
        <f t="shared" si="605"/>
        <v>0</v>
      </c>
      <c r="Z274" s="67">
        <f t="shared" si="459"/>
        <v>155000</v>
      </c>
      <c r="AA274" s="67">
        <f t="shared" si="460"/>
        <v>160000</v>
      </c>
      <c r="AB274" s="67">
        <f t="shared" si="461"/>
        <v>170000</v>
      </c>
      <c r="AC274" s="67">
        <f t="shared" si="606"/>
        <v>0</v>
      </c>
      <c r="AD274" s="67">
        <f t="shared" si="606"/>
        <v>0</v>
      </c>
      <c r="AE274" s="67">
        <f t="shared" si="606"/>
        <v>0</v>
      </c>
      <c r="AF274" s="67">
        <f t="shared" si="462"/>
        <v>155000</v>
      </c>
      <c r="AG274" s="67">
        <f t="shared" si="463"/>
        <v>160000</v>
      </c>
      <c r="AH274" s="67">
        <f t="shared" si="464"/>
        <v>170000</v>
      </c>
      <c r="AI274" s="67">
        <f t="shared" si="607"/>
        <v>-34019</v>
      </c>
      <c r="AJ274" s="67">
        <f t="shared" si="607"/>
        <v>0</v>
      </c>
      <c r="AK274" s="67">
        <f t="shared" si="607"/>
        <v>0</v>
      </c>
      <c r="AL274" s="67">
        <f t="shared" si="465"/>
        <v>120981</v>
      </c>
      <c r="AM274" s="67">
        <f t="shared" si="466"/>
        <v>160000</v>
      </c>
      <c r="AN274" s="67">
        <f t="shared" si="467"/>
        <v>170000</v>
      </c>
    </row>
    <row r="275" spans="1:40">
      <c r="A275" s="283"/>
      <c r="B275" s="26" t="s">
        <v>42</v>
      </c>
      <c r="C275" s="5" t="s">
        <v>16</v>
      </c>
      <c r="D275" s="5" t="s">
        <v>14</v>
      </c>
      <c r="E275" s="5" t="s">
        <v>100</v>
      </c>
      <c r="F275" s="35" t="s">
        <v>313</v>
      </c>
      <c r="G275" s="55" t="s">
        <v>40</v>
      </c>
      <c r="H275" s="61">
        <v>155000</v>
      </c>
      <c r="I275" s="61">
        <v>160000</v>
      </c>
      <c r="J275" s="61">
        <v>170000</v>
      </c>
      <c r="K275" s="61"/>
      <c r="L275" s="61"/>
      <c r="M275" s="61"/>
      <c r="N275" s="61">
        <f t="shared" si="484"/>
        <v>155000</v>
      </c>
      <c r="O275" s="61">
        <f t="shared" si="485"/>
        <v>160000</v>
      </c>
      <c r="P275" s="61">
        <f t="shared" si="486"/>
        <v>170000</v>
      </c>
      <c r="Q275" s="61"/>
      <c r="R275" s="61"/>
      <c r="S275" s="61"/>
      <c r="T275" s="61">
        <f t="shared" si="456"/>
        <v>155000</v>
      </c>
      <c r="U275" s="61">
        <f t="shared" si="457"/>
        <v>160000</v>
      </c>
      <c r="V275" s="61">
        <f t="shared" si="458"/>
        <v>170000</v>
      </c>
      <c r="W275" s="61"/>
      <c r="X275" s="61"/>
      <c r="Y275" s="61"/>
      <c r="Z275" s="61">
        <f t="shared" si="459"/>
        <v>155000</v>
      </c>
      <c r="AA275" s="61">
        <f t="shared" si="460"/>
        <v>160000</v>
      </c>
      <c r="AB275" s="61">
        <f t="shared" si="461"/>
        <v>170000</v>
      </c>
      <c r="AC275" s="61"/>
      <c r="AD275" s="61"/>
      <c r="AE275" s="61"/>
      <c r="AF275" s="61">
        <f t="shared" si="462"/>
        <v>155000</v>
      </c>
      <c r="AG275" s="61">
        <f t="shared" si="463"/>
        <v>160000</v>
      </c>
      <c r="AH275" s="61">
        <f t="shared" si="464"/>
        <v>170000</v>
      </c>
      <c r="AI275" s="61">
        <v>-34019</v>
      </c>
      <c r="AJ275" s="61"/>
      <c r="AK275" s="61"/>
      <c r="AL275" s="61">
        <f t="shared" si="465"/>
        <v>120981</v>
      </c>
      <c r="AM275" s="61">
        <f t="shared" si="466"/>
        <v>160000</v>
      </c>
      <c r="AN275" s="61">
        <f t="shared" si="467"/>
        <v>170000</v>
      </c>
    </row>
    <row r="276" spans="1:40" s="132" customFormat="1" ht="20.25" customHeight="1">
      <c r="A276" s="130" t="s">
        <v>203</v>
      </c>
      <c r="B276" s="81" t="s">
        <v>224</v>
      </c>
      <c r="C276" s="6" t="s">
        <v>16</v>
      </c>
      <c r="D276" s="6" t="s">
        <v>4</v>
      </c>
      <c r="E276" s="6" t="s">
        <v>100</v>
      </c>
      <c r="F276" s="6" t="s">
        <v>101</v>
      </c>
      <c r="G276" s="18"/>
      <c r="H276" s="131">
        <f>H277+H283+H280</f>
        <v>5107574</v>
      </c>
      <c r="I276" s="131">
        <f t="shared" ref="I276:J276" si="608">I277+I283+I280</f>
        <v>5178239.17</v>
      </c>
      <c r="J276" s="131">
        <f t="shared" si="608"/>
        <v>5227486.95</v>
      </c>
      <c r="K276" s="131">
        <f t="shared" ref="K276:M276" si="609">K277+K283+K280</f>
        <v>0</v>
      </c>
      <c r="L276" s="131">
        <f t="shared" si="609"/>
        <v>0</v>
      </c>
      <c r="M276" s="131">
        <f t="shared" si="609"/>
        <v>0</v>
      </c>
      <c r="N276" s="131">
        <f t="shared" si="484"/>
        <v>5107574</v>
      </c>
      <c r="O276" s="131">
        <f t="shared" si="485"/>
        <v>5178239.17</v>
      </c>
      <c r="P276" s="131">
        <f t="shared" si="486"/>
        <v>5227486.95</v>
      </c>
      <c r="Q276" s="131">
        <f>Q277+Q283+Q280+Q286</f>
        <v>1602564.1</v>
      </c>
      <c r="R276" s="131">
        <f t="shared" ref="R276:S276" si="610">R277+R283+R280+R286</f>
        <v>0</v>
      </c>
      <c r="S276" s="131">
        <f t="shared" si="610"/>
        <v>0</v>
      </c>
      <c r="T276" s="131">
        <f t="shared" si="456"/>
        <v>6710138.0999999996</v>
      </c>
      <c r="U276" s="131">
        <f t="shared" si="457"/>
        <v>5178239.17</v>
      </c>
      <c r="V276" s="131">
        <f t="shared" si="458"/>
        <v>5227486.95</v>
      </c>
      <c r="W276" s="131">
        <f>W277+W283+W280+W286</f>
        <v>0</v>
      </c>
      <c r="X276" s="131">
        <f t="shared" ref="X276:Y276" si="611">X277+X283+X280+X286</f>
        <v>0</v>
      </c>
      <c r="Y276" s="131">
        <f t="shared" si="611"/>
        <v>0</v>
      </c>
      <c r="Z276" s="131">
        <f t="shared" si="459"/>
        <v>6710138.0999999996</v>
      </c>
      <c r="AA276" s="131">
        <f t="shared" si="460"/>
        <v>5178239.17</v>
      </c>
      <c r="AB276" s="131">
        <f t="shared" si="461"/>
        <v>5227486.95</v>
      </c>
      <c r="AC276" s="131">
        <f>AC277+AC283+AC280+AC286</f>
        <v>0</v>
      </c>
      <c r="AD276" s="131">
        <f t="shared" ref="AD276:AE276" si="612">AD277+AD283+AD280+AD286</f>
        <v>0</v>
      </c>
      <c r="AE276" s="131">
        <f t="shared" si="612"/>
        <v>0</v>
      </c>
      <c r="AF276" s="131">
        <f t="shared" si="462"/>
        <v>6710138.0999999996</v>
      </c>
      <c r="AG276" s="131">
        <f t="shared" si="463"/>
        <v>5178239.17</v>
      </c>
      <c r="AH276" s="131">
        <f t="shared" si="464"/>
        <v>5227486.95</v>
      </c>
      <c r="AI276" s="131">
        <f>AI277+AI283+AI280+AI286</f>
        <v>0</v>
      </c>
      <c r="AJ276" s="131">
        <f t="shared" ref="AJ276:AK276" si="613">AJ277+AJ283+AJ280+AJ286</f>
        <v>0</v>
      </c>
      <c r="AK276" s="131">
        <f t="shared" si="613"/>
        <v>0</v>
      </c>
      <c r="AL276" s="131">
        <f t="shared" si="465"/>
        <v>6710138.0999999996</v>
      </c>
      <c r="AM276" s="131">
        <f t="shared" si="466"/>
        <v>5178239.17</v>
      </c>
      <c r="AN276" s="131">
        <f t="shared" si="467"/>
        <v>5227486.95</v>
      </c>
    </row>
    <row r="277" spans="1:40">
      <c r="A277" s="180"/>
      <c r="B277" s="82" t="s">
        <v>136</v>
      </c>
      <c r="C277" s="54" t="s">
        <v>16</v>
      </c>
      <c r="D277" s="54" t="s">
        <v>4</v>
      </c>
      <c r="E277" s="54" t="s">
        <v>100</v>
      </c>
      <c r="F277" s="54" t="s">
        <v>135</v>
      </c>
      <c r="G277" s="55"/>
      <c r="H277" s="61">
        <f>H278</f>
        <v>4966217</v>
      </c>
      <c r="I277" s="61">
        <f>I278</f>
        <v>5031427.17</v>
      </c>
      <c r="J277" s="57">
        <f t="shared" ref="J277:M278" si="614">J278</f>
        <v>5075001.95</v>
      </c>
      <c r="K277" s="57">
        <f t="shared" si="614"/>
        <v>0</v>
      </c>
      <c r="L277" s="57">
        <f t="shared" si="614"/>
        <v>0</v>
      </c>
      <c r="M277" s="57">
        <f t="shared" si="614"/>
        <v>0</v>
      </c>
      <c r="N277" s="57">
        <f t="shared" si="484"/>
        <v>4966217</v>
      </c>
      <c r="O277" s="57">
        <f t="shared" si="485"/>
        <v>5031427.17</v>
      </c>
      <c r="P277" s="57">
        <f t="shared" si="486"/>
        <v>5075001.95</v>
      </c>
      <c r="Q277" s="57">
        <f t="shared" ref="Q277:S278" si="615">Q278</f>
        <v>0</v>
      </c>
      <c r="R277" s="57">
        <f t="shared" si="615"/>
        <v>0</v>
      </c>
      <c r="S277" s="57">
        <f t="shared" si="615"/>
        <v>0</v>
      </c>
      <c r="T277" s="57">
        <f t="shared" si="456"/>
        <v>4966217</v>
      </c>
      <c r="U277" s="57">
        <f t="shared" si="457"/>
        <v>5031427.17</v>
      </c>
      <c r="V277" s="57">
        <f t="shared" si="458"/>
        <v>5075001.95</v>
      </c>
      <c r="W277" s="57">
        <f t="shared" ref="W277:Y278" si="616">W278</f>
        <v>0</v>
      </c>
      <c r="X277" s="57">
        <f t="shared" si="616"/>
        <v>0</v>
      </c>
      <c r="Y277" s="57">
        <f t="shared" si="616"/>
        <v>0</v>
      </c>
      <c r="Z277" s="57">
        <f t="shared" si="459"/>
        <v>4966217</v>
      </c>
      <c r="AA277" s="57">
        <f t="shared" si="460"/>
        <v>5031427.17</v>
      </c>
      <c r="AB277" s="57">
        <f t="shared" si="461"/>
        <v>5075001.95</v>
      </c>
      <c r="AC277" s="57">
        <f t="shared" ref="AC277:AE278" si="617">AC278</f>
        <v>0</v>
      </c>
      <c r="AD277" s="57">
        <f t="shared" si="617"/>
        <v>0</v>
      </c>
      <c r="AE277" s="57">
        <f t="shared" si="617"/>
        <v>0</v>
      </c>
      <c r="AF277" s="57">
        <f t="shared" si="462"/>
        <v>4966217</v>
      </c>
      <c r="AG277" s="57">
        <f t="shared" si="463"/>
        <v>5031427.17</v>
      </c>
      <c r="AH277" s="57">
        <f t="shared" si="464"/>
        <v>5075001.95</v>
      </c>
      <c r="AI277" s="57">
        <f t="shared" ref="AI277:AK278" si="618">AI278</f>
        <v>-1342.12</v>
      </c>
      <c r="AJ277" s="57">
        <f t="shared" si="618"/>
        <v>0</v>
      </c>
      <c r="AK277" s="57">
        <f t="shared" si="618"/>
        <v>0</v>
      </c>
      <c r="AL277" s="57">
        <f t="shared" si="465"/>
        <v>4964874.88</v>
      </c>
      <c r="AM277" s="57">
        <f t="shared" si="466"/>
        <v>5031427.17</v>
      </c>
      <c r="AN277" s="57">
        <f t="shared" si="467"/>
        <v>5075001.95</v>
      </c>
    </row>
    <row r="278" spans="1:40" ht="25.5">
      <c r="A278" s="180"/>
      <c r="B278" s="74" t="s">
        <v>41</v>
      </c>
      <c r="C278" s="54" t="s">
        <v>16</v>
      </c>
      <c r="D278" s="54" t="s">
        <v>4</v>
      </c>
      <c r="E278" s="54" t="s">
        <v>100</v>
      </c>
      <c r="F278" s="54" t="s">
        <v>135</v>
      </c>
      <c r="G278" s="55" t="s">
        <v>39</v>
      </c>
      <c r="H278" s="61">
        <f>H279</f>
        <v>4966217</v>
      </c>
      <c r="I278" s="61">
        <f>I279</f>
        <v>5031427.17</v>
      </c>
      <c r="J278" s="57">
        <f t="shared" si="614"/>
        <v>5075001.95</v>
      </c>
      <c r="K278" s="57">
        <f t="shared" si="614"/>
        <v>0</v>
      </c>
      <c r="L278" s="57">
        <f t="shared" si="614"/>
        <v>0</v>
      </c>
      <c r="M278" s="57">
        <f t="shared" si="614"/>
        <v>0</v>
      </c>
      <c r="N278" s="57">
        <f t="shared" si="484"/>
        <v>4966217</v>
      </c>
      <c r="O278" s="57">
        <f t="shared" si="485"/>
        <v>5031427.17</v>
      </c>
      <c r="P278" s="57">
        <f t="shared" si="486"/>
        <v>5075001.95</v>
      </c>
      <c r="Q278" s="57">
        <f t="shared" si="615"/>
        <v>0</v>
      </c>
      <c r="R278" s="57">
        <f t="shared" si="615"/>
        <v>0</v>
      </c>
      <c r="S278" s="57">
        <f t="shared" si="615"/>
        <v>0</v>
      </c>
      <c r="T278" s="57">
        <f t="shared" si="456"/>
        <v>4966217</v>
      </c>
      <c r="U278" s="57">
        <f t="shared" si="457"/>
        <v>5031427.17</v>
      </c>
      <c r="V278" s="57">
        <f t="shared" si="458"/>
        <v>5075001.95</v>
      </c>
      <c r="W278" s="57">
        <f t="shared" si="616"/>
        <v>0</v>
      </c>
      <c r="X278" s="57">
        <f t="shared" si="616"/>
        <v>0</v>
      </c>
      <c r="Y278" s="57">
        <f t="shared" si="616"/>
        <v>0</v>
      </c>
      <c r="Z278" s="57">
        <f t="shared" si="459"/>
        <v>4966217</v>
      </c>
      <c r="AA278" s="57">
        <f t="shared" si="460"/>
        <v>5031427.17</v>
      </c>
      <c r="AB278" s="57">
        <f t="shared" si="461"/>
        <v>5075001.95</v>
      </c>
      <c r="AC278" s="57">
        <f t="shared" si="617"/>
        <v>0</v>
      </c>
      <c r="AD278" s="57">
        <f t="shared" si="617"/>
        <v>0</v>
      </c>
      <c r="AE278" s="57">
        <f t="shared" si="617"/>
        <v>0</v>
      </c>
      <c r="AF278" s="57">
        <f t="shared" si="462"/>
        <v>4966217</v>
      </c>
      <c r="AG278" s="57">
        <f t="shared" si="463"/>
        <v>5031427.17</v>
      </c>
      <c r="AH278" s="57">
        <f t="shared" si="464"/>
        <v>5075001.95</v>
      </c>
      <c r="AI278" s="57">
        <f t="shared" si="618"/>
        <v>-1342.12</v>
      </c>
      <c r="AJ278" s="57">
        <f t="shared" si="618"/>
        <v>0</v>
      </c>
      <c r="AK278" s="57">
        <f t="shared" si="618"/>
        <v>0</v>
      </c>
      <c r="AL278" s="57">
        <f t="shared" si="465"/>
        <v>4964874.88</v>
      </c>
      <c r="AM278" s="57">
        <f t="shared" si="466"/>
        <v>5031427.17</v>
      </c>
      <c r="AN278" s="57">
        <f t="shared" si="467"/>
        <v>5075001.95</v>
      </c>
    </row>
    <row r="279" spans="1:40">
      <c r="A279" s="180"/>
      <c r="B279" s="85" t="s">
        <v>42</v>
      </c>
      <c r="C279" s="54" t="s">
        <v>16</v>
      </c>
      <c r="D279" s="54" t="s">
        <v>4</v>
      </c>
      <c r="E279" s="54" t="s">
        <v>100</v>
      </c>
      <c r="F279" s="54" t="s">
        <v>135</v>
      </c>
      <c r="G279" s="55" t="s">
        <v>40</v>
      </c>
      <c r="H279" s="61">
        <f>4916217+50000</f>
        <v>4966217</v>
      </c>
      <c r="I279" s="61">
        <f>4981427.17+50000</f>
        <v>5031427.17</v>
      </c>
      <c r="J279" s="61">
        <f>5025001.95+50000</f>
        <v>5075001.95</v>
      </c>
      <c r="K279" s="61"/>
      <c r="L279" s="61"/>
      <c r="M279" s="61"/>
      <c r="N279" s="61">
        <f t="shared" si="484"/>
        <v>4966217</v>
      </c>
      <c r="O279" s="61">
        <f t="shared" si="485"/>
        <v>5031427.17</v>
      </c>
      <c r="P279" s="61">
        <f t="shared" si="486"/>
        <v>5075001.95</v>
      </c>
      <c r="Q279" s="61"/>
      <c r="R279" s="61"/>
      <c r="S279" s="61"/>
      <c r="T279" s="61">
        <f t="shared" si="456"/>
        <v>4966217</v>
      </c>
      <c r="U279" s="61">
        <f t="shared" si="457"/>
        <v>5031427.17</v>
      </c>
      <c r="V279" s="61">
        <f t="shared" si="458"/>
        <v>5075001.95</v>
      </c>
      <c r="W279" s="61"/>
      <c r="X279" s="61"/>
      <c r="Y279" s="61"/>
      <c r="Z279" s="61">
        <f t="shared" si="459"/>
        <v>4966217</v>
      </c>
      <c r="AA279" s="61">
        <f t="shared" si="460"/>
        <v>5031427.17</v>
      </c>
      <c r="AB279" s="61">
        <f t="shared" si="461"/>
        <v>5075001.95</v>
      </c>
      <c r="AC279" s="61"/>
      <c r="AD279" s="61"/>
      <c r="AE279" s="61"/>
      <c r="AF279" s="61">
        <f t="shared" si="462"/>
        <v>4966217</v>
      </c>
      <c r="AG279" s="61">
        <f t="shared" si="463"/>
        <v>5031427.17</v>
      </c>
      <c r="AH279" s="61">
        <f t="shared" si="464"/>
        <v>5075001.95</v>
      </c>
      <c r="AI279" s="61">
        <v>-1342.12</v>
      </c>
      <c r="AJ279" s="61"/>
      <c r="AK279" s="61"/>
      <c r="AL279" s="61">
        <f t="shared" si="465"/>
        <v>4964874.88</v>
      </c>
      <c r="AM279" s="61">
        <f t="shared" si="466"/>
        <v>5031427.17</v>
      </c>
      <c r="AN279" s="61">
        <f t="shared" si="467"/>
        <v>5075001.95</v>
      </c>
    </row>
    <row r="280" spans="1:40">
      <c r="A280" s="180"/>
      <c r="B280" s="82" t="s">
        <v>218</v>
      </c>
      <c r="C280" s="54" t="s">
        <v>16</v>
      </c>
      <c r="D280" s="54" t="s">
        <v>4</v>
      </c>
      <c r="E280" s="54" t="s">
        <v>100</v>
      </c>
      <c r="F280" s="39" t="s">
        <v>109</v>
      </c>
      <c r="G280" s="55"/>
      <c r="H280" s="61">
        <f>H281</f>
        <v>5000</v>
      </c>
      <c r="I280" s="61">
        <f t="shared" ref="I280:M280" si="619">I281</f>
        <v>5000</v>
      </c>
      <c r="J280" s="61">
        <f t="shared" si="619"/>
        <v>5000</v>
      </c>
      <c r="K280" s="61">
        <f t="shared" si="619"/>
        <v>0</v>
      </c>
      <c r="L280" s="61">
        <f t="shared" si="619"/>
        <v>0</v>
      </c>
      <c r="M280" s="61">
        <f t="shared" si="619"/>
        <v>0</v>
      </c>
      <c r="N280" s="61">
        <f t="shared" si="484"/>
        <v>5000</v>
      </c>
      <c r="O280" s="61">
        <f t="shared" si="485"/>
        <v>5000</v>
      </c>
      <c r="P280" s="61">
        <f t="shared" si="486"/>
        <v>5000</v>
      </c>
      <c r="Q280" s="61">
        <f t="shared" ref="Q280:S281" si="620">Q281</f>
        <v>0</v>
      </c>
      <c r="R280" s="61">
        <f t="shared" si="620"/>
        <v>0</v>
      </c>
      <c r="S280" s="61">
        <f t="shared" si="620"/>
        <v>0</v>
      </c>
      <c r="T280" s="61">
        <f t="shared" si="456"/>
        <v>5000</v>
      </c>
      <c r="U280" s="61">
        <f t="shared" si="457"/>
        <v>5000</v>
      </c>
      <c r="V280" s="61">
        <f t="shared" si="458"/>
        <v>5000</v>
      </c>
      <c r="W280" s="61">
        <f t="shared" ref="W280:Y281" si="621">W281</f>
        <v>0</v>
      </c>
      <c r="X280" s="61">
        <f t="shared" si="621"/>
        <v>0</v>
      </c>
      <c r="Y280" s="61">
        <f t="shared" si="621"/>
        <v>0</v>
      </c>
      <c r="Z280" s="61">
        <f t="shared" si="459"/>
        <v>5000</v>
      </c>
      <c r="AA280" s="61">
        <f t="shared" si="460"/>
        <v>5000</v>
      </c>
      <c r="AB280" s="61">
        <f t="shared" si="461"/>
        <v>5000</v>
      </c>
      <c r="AC280" s="61">
        <f t="shared" ref="AC280:AE281" si="622">AC281</f>
        <v>0</v>
      </c>
      <c r="AD280" s="61">
        <f t="shared" si="622"/>
        <v>0</v>
      </c>
      <c r="AE280" s="61">
        <f t="shared" si="622"/>
        <v>0</v>
      </c>
      <c r="AF280" s="61">
        <f t="shared" si="462"/>
        <v>5000</v>
      </c>
      <c r="AG280" s="61">
        <f t="shared" si="463"/>
        <v>5000</v>
      </c>
      <c r="AH280" s="61">
        <f t="shared" si="464"/>
        <v>5000</v>
      </c>
      <c r="AI280" s="61">
        <f t="shared" ref="AI280:AK281" si="623">AI281</f>
        <v>0</v>
      </c>
      <c r="AJ280" s="61">
        <f t="shared" si="623"/>
        <v>0</v>
      </c>
      <c r="AK280" s="61">
        <f t="shared" si="623"/>
        <v>0</v>
      </c>
      <c r="AL280" s="61">
        <f t="shared" si="465"/>
        <v>5000</v>
      </c>
      <c r="AM280" s="61">
        <f t="shared" si="466"/>
        <v>5000</v>
      </c>
      <c r="AN280" s="61">
        <f t="shared" si="467"/>
        <v>5000</v>
      </c>
    </row>
    <row r="281" spans="1:40" ht="25.5">
      <c r="A281" s="180"/>
      <c r="B281" s="74" t="s">
        <v>41</v>
      </c>
      <c r="C281" s="54" t="s">
        <v>16</v>
      </c>
      <c r="D281" s="54" t="s">
        <v>4</v>
      </c>
      <c r="E281" s="54" t="s">
        <v>100</v>
      </c>
      <c r="F281" s="39" t="s">
        <v>109</v>
      </c>
      <c r="G281" s="55" t="s">
        <v>39</v>
      </c>
      <c r="H281" s="61">
        <f>H282</f>
        <v>5000</v>
      </c>
      <c r="I281" s="61">
        <f t="shared" ref="I281:M281" si="624">I282</f>
        <v>5000</v>
      </c>
      <c r="J281" s="61">
        <f t="shared" si="624"/>
        <v>5000</v>
      </c>
      <c r="K281" s="61">
        <f t="shared" si="624"/>
        <v>0</v>
      </c>
      <c r="L281" s="61">
        <f t="shared" si="624"/>
        <v>0</v>
      </c>
      <c r="M281" s="61">
        <f t="shared" si="624"/>
        <v>0</v>
      </c>
      <c r="N281" s="61">
        <f t="shared" si="484"/>
        <v>5000</v>
      </c>
      <c r="O281" s="61">
        <f t="shared" si="485"/>
        <v>5000</v>
      </c>
      <c r="P281" s="61">
        <f t="shared" si="486"/>
        <v>5000</v>
      </c>
      <c r="Q281" s="61">
        <f t="shared" si="620"/>
        <v>0</v>
      </c>
      <c r="R281" s="61">
        <f t="shared" si="620"/>
        <v>0</v>
      </c>
      <c r="S281" s="61">
        <f t="shared" si="620"/>
        <v>0</v>
      </c>
      <c r="T281" s="61">
        <f t="shared" si="456"/>
        <v>5000</v>
      </c>
      <c r="U281" s="61">
        <f t="shared" si="457"/>
        <v>5000</v>
      </c>
      <c r="V281" s="61">
        <f t="shared" si="458"/>
        <v>5000</v>
      </c>
      <c r="W281" s="61">
        <f t="shared" si="621"/>
        <v>0</v>
      </c>
      <c r="X281" s="61">
        <f t="shared" si="621"/>
        <v>0</v>
      </c>
      <c r="Y281" s="61">
        <f t="shared" si="621"/>
        <v>0</v>
      </c>
      <c r="Z281" s="61">
        <f t="shared" si="459"/>
        <v>5000</v>
      </c>
      <c r="AA281" s="61">
        <f t="shared" si="460"/>
        <v>5000</v>
      </c>
      <c r="AB281" s="61">
        <f t="shared" si="461"/>
        <v>5000</v>
      </c>
      <c r="AC281" s="61">
        <f t="shared" si="622"/>
        <v>0</v>
      </c>
      <c r="AD281" s="61">
        <f t="shared" si="622"/>
        <v>0</v>
      </c>
      <c r="AE281" s="61">
        <f t="shared" si="622"/>
        <v>0</v>
      </c>
      <c r="AF281" s="61">
        <f t="shared" si="462"/>
        <v>5000</v>
      </c>
      <c r="AG281" s="61">
        <f t="shared" si="463"/>
        <v>5000</v>
      </c>
      <c r="AH281" s="61">
        <f t="shared" si="464"/>
        <v>5000</v>
      </c>
      <c r="AI281" s="61">
        <f t="shared" si="623"/>
        <v>0</v>
      </c>
      <c r="AJ281" s="61">
        <f t="shared" si="623"/>
        <v>0</v>
      </c>
      <c r="AK281" s="61">
        <f t="shared" si="623"/>
        <v>0</v>
      </c>
      <c r="AL281" s="61">
        <f t="shared" si="465"/>
        <v>5000</v>
      </c>
      <c r="AM281" s="61">
        <f t="shared" si="466"/>
        <v>5000</v>
      </c>
      <c r="AN281" s="61">
        <f t="shared" si="467"/>
        <v>5000</v>
      </c>
    </row>
    <row r="282" spans="1:40">
      <c r="A282" s="180"/>
      <c r="B282" s="85" t="s">
        <v>42</v>
      </c>
      <c r="C282" s="54" t="s">
        <v>16</v>
      </c>
      <c r="D282" s="54" t="s">
        <v>4</v>
      </c>
      <c r="E282" s="54" t="s">
        <v>100</v>
      </c>
      <c r="F282" s="39" t="s">
        <v>109</v>
      </c>
      <c r="G282" s="55" t="s">
        <v>40</v>
      </c>
      <c r="H282" s="61">
        <v>5000</v>
      </c>
      <c r="I282" s="61">
        <v>5000</v>
      </c>
      <c r="J282" s="61">
        <v>5000</v>
      </c>
      <c r="K282" s="61"/>
      <c r="L282" s="61"/>
      <c r="M282" s="61"/>
      <c r="N282" s="61">
        <f t="shared" si="484"/>
        <v>5000</v>
      </c>
      <c r="O282" s="61">
        <f t="shared" si="485"/>
        <v>5000</v>
      </c>
      <c r="P282" s="61">
        <f t="shared" si="486"/>
        <v>5000</v>
      </c>
      <c r="Q282" s="61"/>
      <c r="R282" s="61"/>
      <c r="S282" s="61"/>
      <c r="T282" s="61">
        <f t="shared" ref="T282:T285" si="625">N282+Q282</f>
        <v>5000</v>
      </c>
      <c r="U282" s="61">
        <f t="shared" ref="U282:U285" si="626">O282+R282</f>
        <v>5000</v>
      </c>
      <c r="V282" s="61">
        <f t="shared" ref="V282:V285" si="627">P282+S282</f>
        <v>5000</v>
      </c>
      <c r="W282" s="61"/>
      <c r="X282" s="61"/>
      <c r="Y282" s="61"/>
      <c r="Z282" s="61">
        <f t="shared" ref="Z282:Z288" si="628">T282+W282</f>
        <v>5000</v>
      </c>
      <c r="AA282" s="61">
        <f t="shared" ref="AA282:AA288" si="629">U282+X282</f>
        <v>5000</v>
      </c>
      <c r="AB282" s="61">
        <f t="shared" ref="AB282:AB288" si="630">V282+Y282</f>
        <v>5000</v>
      </c>
      <c r="AC282" s="61"/>
      <c r="AD282" s="61"/>
      <c r="AE282" s="61"/>
      <c r="AF282" s="61">
        <f t="shared" ref="AF282:AF288" si="631">Z282+AC282</f>
        <v>5000</v>
      </c>
      <c r="AG282" s="61">
        <f t="shared" ref="AG282:AG288" si="632">AA282+AD282</f>
        <v>5000</v>
      </c>
      <c r="AH282" s="61">
        <f t="shared" ref="AH282:AH288" si="633">AB282+AE282</f>
        <v>5000</v>
      </c>
      <c r="AI282" s="61"/>
      <c r="AJ282" s="61"/>
      <c r="AK282" s="61"/>
      <c r="AL282" s="61">
        <f t="shared" ref="AL282:AL288" si="634">AF282+AI282</f>
        <v>5000</v>
      </c>
      <c r="AM282" s="61">
        <f t="shared" ref="AM282:AM288" si="635">AG282+AJ282</f>
        <v>5000</v>
      </c>
      <c r="AN282" s="61">
        <f t="shared" ref="AN282:AN288" si="636">AH282+AK282</f>
        <v>5000</v>
      </c>
    </row>
    <row r="283" spans="1:40" ht="38.25">
      <c r="A283" s="180"/>
      <c r="B283" s="82" t="s">
        <v>215</v>
      </c>
      <c r="C283" s="5" t="s">
        <v>16</v>
      </c>
      <c r="D283" s="54" t="s">
        <v>4</v>
      </c>
      <c r="E283" s="5" t="s">
        <v>100</v>
      </c>
      <c r="F283" s="5" t="s">
        <v>105</v>
      </c>
      <c r="G283" s="17"/>
      <c r="H283" s="57">
        <f>H284</f>
        <v>136357</v>
      </c>
      <c r="I283" s="57">
        <f t="shared" ref="I283:M284" si="637">I284</f>
        <v>141812</v>
      </c>
      <c r="J283" s="57">
        <f t="shared" si="637"/>
        <v>147485</v>
      </c>
      <c r="K283" s="57">
        <f t="shared" si="637"/>
        <v>0</v>
      </c>
      <c r="L283" s="57">
        <f t="shared" si="637"/>
        <v>0</v>
      </c>
      <c r="M283" s="57">
        <f t="shared" si="637"/>
        <v>0</v>
      </c>
      <c r="N283" s="57">
        <f t="shared" si="484"/>
        <v>136357</v>
      </c>
      <c r="O283" s="57">
        <f t="shared" si="485"/>
        <v>141812</v>
      </c>
      <c r="P283" s="57">
        <f t="shared" si="486"/>
        <v>147485</v>
      </c>
      <c r="Q283" s="57">
        <f t="shared" ref="Q283:S284" si="638">Q284</f>
        <v>0</v>
      </c>
      <c r="R283" s="57">
        <f t="shared" si="638"/>
        <v>0</v>
      </c>
      <c r="S283" s="57">
        <f t="shared" si="638"/>
        <v>0</v>
      </c>
      <c r="T283" s="57">
        <f t="shared" si="625"/>
        <v>136357</v>
      </c>
      <c r="U283" s="57">
        <f t="shared" si="626"/>
        <v>141812</v>
      </c>
      <c r="V283" s="57">
        <f t="shared" si="627"/>
        <v>147485</v>
      </c>
      <c r="W283" s="57">
        <f t="shared" ref="W283:Y284" si="639">W284</f>
        <v>0</v>
      </c>
      <c r="X283" s="57">
        <f t="shared" si="639"/>
        <v>0</v>
      </c>
      <c r="Y283" s="57">
        <f t="shared" si="639"/>
        <v>0</v>
      </c>
      <c r="Z283" s="57">
        <f t="shared" si="628"/>
        <v>136357</v>
      </c>
      <c r="AA283" s="57">
        <f t="shared" si="629"/>
        <v>141812</v>
      </c>
      <c r="AB283" s="57">
        <f t="shared" si="630"/>
        <v>147485</v>
      </c>
      <c r="AC283" s="57">
        <f t="shared" ref="AC283:AE284" si="640">AC284</f>
        <v>0</v>
      </c>
      <c r="AD283" s="57">
        <f t="shared" si="640"/>
        <v>0</v>
      </c>
      <c r="AE283" s="57">
        <f t="shared" si="640"/>
        <v>0</v>
      </c>
      <c r="AF283" s="57">
        <f t="shared" si="631"/>
        <v>136357</v>
      </c>
      <c r="AG283" s="57">
        <f t="shared" si="632"/>
        <v>141812</v>
      </c>
      <c r="AH283" s="57">
        <f t="shared" si="633"/>
        <v>147485</v>
      </c>
      <c r="AI283" s="57">
        <f t="shared" ref="AI283:AK284" si="641">AI284</f>
        <v>1342.12</v>
      </c>
      <c r="AJ283" s="57">
        <f t="shared" si="641"/>
        <v>0</v>
      </c>
      <c r="AK283" s="57">
        <f t="shared" si="641"/>
        <v>0</v>
      </c>
      <c r="AL283" s="57">
        <f t="shared" si="634"/>
        <v>137699.12</v>
      </c>
      <c r="AM283" s="57">
        <f t="shared" si="635"/>
        <v>141812</v>
      </c>
      <c r="AN283" s="57">
        <f t="shared" si="636"/>
        <v>147485</v>
      </c>
    </row>
    <row r="284" spans="1:40" ht="25.5">
      <c r="A284" s="180"/>
      <c r="B284" s="74" t="s">
        <v>41</v>
      </c>
      <c r="C284" s="5" t="s">
        <v>16</v>
      </c>
      <c r="D284" s="54" t="s">
        <v>4</v>
      </c>
      <c r="E284" s="5" t="s">
        <v>100</v>
      </c>
      <c r="F284" s="5" t="s">
        <v>105</v>
      </c>
      <c r="G284" s="17" t="s">
        <v>39</v>
      </c>
      <c r="H284" s="57">
        <f>H285</f>
        <v>136357</v>
      </c>
      <c r="I284" s="57">
        <f t="shared" si="637"/>
        <v>141812</v>
      </c>
      <c r="J284" s="57">
        <f t="shared" si="637"/>
        <v>147485</v>
      </c>
      <c r="K284" s="57">
        <f t="shared" si="637"/>
        <v>0</v>
      </c>
      <c r="L284" s="57">
        <f t="shared" si="637"/>
        <v>0</v>
      </c>
      <c r="M284" s="57">
        <f t="shared" si="637"/>
        <v>0</v>
      </c>
      <c r="N284" s="57">
        <f t="shared" si="484"/>
        <v>136357</v>
      </c>
      <c r="O284" s="57">
        <f t="shared" si="485"/>
        <v>141812</v>
      </c>
      <c r="P284" s="57">
        <f t="shared" si="486"/>
        <v>147485</v>
      </c>
      <c r="Q284" s="57">
        <f t="shared" si="638"/>
        <v>0</v>
      </c>
      <c r="R284" s="57">
        <f t="shared" si="638"/>
        <v>0</v>
      </c>
      <c r="S284" s="57">
        <f t="shared" si="638"/>
        <v>0</v>
      </c>
      <c r="T284" s="57">
        <f t="shared" si="625"/>
        <v>136357</v>
      </c>
      <c r="U284" s="57">
        <f t="shared" si="626"/>
        <v>141812</v>
      </c>
      <c r="V284" s="57">
        <f t="shared" si="627"/>
        <v>147485</v>
      </c>
      <c r="W284" s="57">
        <f t="shared" si="639"/>
        <v>0</v>
      </c>
      <c r="X284" s="57">
        <f t="shared" si="639"/>
        <v>0</v>
      </c>
      <c r="Y284" s="57">
        <f t="shared" si="639"/>
        <v>0</v>
      </c>
      <c r="Z284" s="57">
        <f t="shared" si="628"/>
        <v>136357</v>
      </c>
      <c r="AA284" s="57">
        <f t="shared" si="629"/>
        <v>141812</v>
      </c>
      <c r="AB284" s="57">
        <f t="shared" si="630"/>
        <v>147485</v>
      </c>
      <c r="AC284" s="57">
        <f t="shared" si="640"/>
        <v>0</v>
      </c>
      <c r="AD284" s="57">
        <f t="shared" si="640"/>
        <v>0</v>
      </c>
      <c r="AE284" s="57">
        <f t="shared" si="640"/>
        <v>0</v>
      </c>
      <c r="AF284" s="57">
        <f t="shared" si="631"/>
        <v>136357</v>
      </c>
      <c r="AG284" s="57">
        <f t="shared" si="632"/>
        <v>141812</v>
      </c>
      <c r="AH284" s="57">
        <f t="shared" si="633"/>
        <v>147485</v>
      </c>
      <c r="AI284" s="57">
        <f t="shared" si="641"/>
        <v>1342.12</v>
      </c>
      <c r="AJ284" s="57">
        <f t="shared" si="641"/>
        <v>0</v>
      </c>
      <c r="AK284" s="57">
        <f t="shared" si="641"/>
        <v>0</v>
      </c>
      <c r="AL284" s="57">
        <f t="shared" si="634"/>
        <v>137699.12</v>
      </c>
      <c r="AM284" s="57">
        <f t="shared" si="635"/>
        <v>141812</v>
      </c>
      <c r="AN284" s="57">
        <f t="shared" si="636"/>
        <v>147485</v>
      </c>
    </row>
    <row r="285" spans="1:40">
      <c r="A285" s="180"/>
      <c r="B285" s="85" t="s">
        <v>42</v>
      </c>
      <c r="C285" s="5" t="s">
        <v>16</v>
      </c>
      <c r="D285" s="54" t="s">
        <v>4</v>
      </c>
      <c r="E285" s="5" t="s">
        <v>100</v>
      </c>
      <c r="F285" s="5" t="s">
        <v>105</v>
      </c>
      <c r="G285" s="17" t="s">
        <v>40</v>
      </c>
      <c r="H285" s="61">
        <v>136357</v>
      </c>
      <c r="I285" s="61">
        <v>141812</v>
      </c>
      <c r="J285" s="61">
        <v>147485</v>
      </c>
      <c r="K285" s="61"/>
      <c r="L285" s="61"/>
      <c r="M285" s="61"/>
      <c r="N285" s="61">
        <f t="shared" si="484"/>
        <v>136357</v>
      </c>
      <c r="O285" s="61">
        <f t="shared" si="485"/>
        <v>141812</v>
      </c>
      <c r="P285" s="61">
        <f t="shared" si="486"/>
        <v>147485</v>
      </c>
      <c r="Q285" s="61"/>
      <c r="R285" s="61"/>
      <c r="S285" s="61"/>
      <c r="T285" s="61">
        <f t="shared" si="625"/>
        <v>136357</v>
      </c>
      <c r="U285" s="61">
        <f t="shared" si="626"/>
        <v>141812</v>
      </c>
      <c r="V285" s="61">
        <f t="shared" si="627"/>
        <v>147485</v>
      </c>
      <c r="W285" s="61"/>
      <c r="X285" s="61"/>
      <c r="Y285" s="61"/>
      <c r="Z285" s="61">
        <f t="shared" si="628"/>
        <v>136357</v>
      </c>
      <c r="AA285" s="61">
        <f t="shared" si="629"/>
        <v>141812</v>
      </c>
      <c r="AB285" s="61">
        <f t="shared" si="630"/>
        <v>147485</v>
      </c>
      <c r="AC285" s="61"/>
      <c r="AD285" s="61"/>
      <c r="AE285" s="61"/>
      <c r="AF285" s="61">
        <f t="shared" si="631"/>
        <v>136357</v>
      </c>
      <c r="AG285" s="61">
        <f t="shared" si="632"/>
        <v>141812</v>
      </c>
      <c r="AH285" s="61">
        <f t="shared" si="633"/>
        <v>147485</v>
      </c>
      <c r="AI285" s="61">
        <v>1342.12</v>
      </c>
      <c r="AJ285" s="61"/>
      <c r="AK285" s="61"/>
      <c r="AL285" s="61">
        <f t="shared" si="634"/>
        <v>137699.12</v>
      </c>
      <c r="AM285" s="61">
        <f t="shared" si="635"/>
        <v>141812</v>
      </c>
      <c r="AN285" s="61">
        <f t="shared" si="636"/>
        <v>147485</v>
      </c>
    </row>
    <row r="286" spans="1:40" ht="25.5">
      <c r="A286" s="180"/>
      <c r="B286" s="82" t="s">
        <v>369</v>
      </c>
      <c r="C286" s="39" t="s">
        <v>16</v>
      </c>
      <c r="D286" s="35" t="s">
        <v>4</v>
      </c>
      <c r="E286" s="39" t="s">
        <v>100</v>
      </c>
      <c r="F286" s="73" t="s">
        <v>407</v>
      </c>
      <c r="G286" s="101"/>
      <c r="H286" s="61"/>
      <c r="I286" s="61"/>
      <c r="J286" s="61"/>
      <c r="K286" s="61"/>
      <c r="L286" s="61"/>
      <c r="M286" s="61"/>
      <c r="N286" s="61"/>
      <c r="O286" s="61"/>
      <c r="P286" s="61"/>
      <c r="Q286" s="61">
        <f>Q287</f>
        <v>1602564.1</v>
      </c>
      <c r="R286" s="61">
        <f t="shared" ref="R286:S287" si="642">R287</f>
        <v>0</v>
      </c>
      <c r="S286" s="61">
        <f t="shared" si="642"/>
        <v>0</v>
      </c>
      <c r="T286" s="61">
        <f t="shared" ref="T286:T288" si="643">N286+Q286</f>
        <v>1602564.1</v>
      </c>
      <c r="U286" s="61">
        <f t="shared" ref="U286:U288" si="644">O286+R286</f>
        <v>0</v>
      </c>
      <c r="V286" s="61">
        <f t="shared" ref="V286:V288" si="645">P286+S286</f>
        <v>0</v>
      </c>
      <c r="W286" s="61">
        <f>W287</f>
        <v>0</v>
      </c>
      <c r="X286" s="61">
        <f t="shared" ref="X286:Y287" si="646">X287</f>
        <v>0</v>
      </c>
      <c r="Y286" s="61">
        <f t="shared" si="646"/>
        <v>0</v>
      </c>
      <c r="Z286" s="61">
        <f t="shared" si="628"/>
        <v>1602564.1</v>
      </c>
      <c r="AA286" s="61">
        <f t="shared" si="629"/>
        <v>0</v>
      </c>
      <c r="AB286" s="61">
        <f t="shared" si="630"/>
        <v>0</v>
      </c>
      <c r="AC286" s="61">
        <f>AC287</f>
        <v>0</v>
      </c>
      <c r="AD286" s="61">
        <f t="shared" ref="AD286:AE287" si="647">AD287</f>
        <v>0</v>
      </c>
      <c r="AE286" s="61">
        <f t="shared" si="647"/>
        <v>0</v>
      </c>
      <c r="AF286" s="61">
        <f t="shared" si="631"/>
        <v>1602564.1</v>
      </c>
      <c r="AG286" s="61">
        <f t="shared" si="632"/>
        <v>0</v>
      </c>
      <c r="AH286" s="61">
        <f t="shared" si="633"/>
        <v>0</v>
      </c>
      <c r="AI286" s="61">
        <f>AI287</f>
        <v>0</v>
      </c>
      <c r="AJ286" s="61">
        <f t="shared" ref="AJ286:AK287" si="648">AJ287</f>
        <v>0</v>
      </c>
      <c r="AK286" s="61">
        <f t="shared" si="648"/>
        <v>0</v>
      </c>
      <c r="AL286" s="61">
        <f t="shared" si="634"/>
        <v>1602564.1</v>
      </c>
      <c r="AM286" s="61">
        <f t="shared" si="635"/>
        <v>0</v>
      </c>
      <c r="AN286" s="61">
        <f t="shared" si="636"/>
        <v>0</v>
      </c>
    </row>
    <row r="287" spans="1:40" ht="25.5">
      <c r="A287" s="180"/>
      <c r="B287" s="85" t="s">
        <v>41</v>
      </c>
      <c r="C287" s="39" t="s">
        <v>16</v>
      </c>
      <c r="D287" s="35" t="s">
        <v>4</v>
      </c>
      <c r="E287" s="39" t="s">
        <v>100</v>
      </c>
      <c r="F287" s="73" t="s">
        <v>407</v>
      </c>
      <c r="G287" s="101" t="s">
        <v>39</v>
      </c>
      <c r="H287" s="61"/>
      <c r="I287" s="61"/>
      <c r="J287" s="61"/>
      <c r="K287" s="61"/>
      <c r="L287" s="61"/>
      <c r="M287" s="61"/>
      <c r="N287" s="61"/>
      <c r="O287" s="61"/>
      <c r="P287" s="61"/>
      <c r="Q287" s="61">
        <f>Q288</f>
        <v>1602564.1</v>
      </c>
      <c r="R287" s="61">
        <f t="shared" si="642"/>
        <v>0</v>
      </c>
      <c r="S287" s="61">
        <f t="shared" si="642"/>
        <v>0</v>
      </c>
      <c r="T287" s="61">
        <f t="shared" si="643"/>
        <v>1602564.1</v>
      </c>
      <c r="U287" s="61">
        <f t="shared" si="644"/>
        <v>0</v>
      </c>
      <c r="V287" s="61">
        <f t="shared" si="645"/>
        <v>0</v>
      </c>
      <c r="W287" s="61">
        <f>W288</f>
        <v>0</v>
      </c>
      <c r="X287" s="61">
        <f t="shared" si="646"/>
        <v>0</v>
      </c>
      <c r="Y287" s="61">
        <f t="shared" si="646"/>
        <v>0</v>
      </c>
      <c r="Z287" s="61">
        <f t="shared" si="628"/>
        <v>1602564.1</v>
      </c>
      <c r="AA287" s="61">
        <f t="shared" si="629"/>
        <v>0</v>
      </c>
      <c r="AB287" s="61">
        <f t="shared" si="630"/>
        <v>0</v>
      </c>
      <c r="AC287" s="61">
        <f>AC288</f>
        <v>0</v>
      </c>
      <c r="AD287" s="61">
        <f t="shared" si="647"/>
        <v>0</v>
      </c>
      <c r="AE287" s="61">
        <f t="shared" si="647"/>
        <v>0</v>
      </c>
      <c r="AF287" s="61">
        <f t="shared" si="631"/>
        <v>1602564.1</v>
      </c>
      <c r="AG287" s="61">
        <f t="shared" si="632"/>
        <v>0</v>
      </c>
      <c r="AH287" s="61">
        <f t="shared" si="633"/>
        <v>0</v>
      </c>
      <c r="AI287" s="61">
        <f>AI288</f>
        <v>0</v>
      </c>
      <c r="AJ287" s="61">
        <f t="shared" si="648"/>
        <v>0</v>
      </c>
      <c r="AK287" s="61">
        <f t="shared" si="648"/>
        <v>0</v>
      </c>
      <c r="AL287" s="61">
        <f t="shared" si="634"/>
        <v>1602564.1</v>
      </c>
      <c r="AM287" s="61">
        <f t="shared" si="635"/>
        <v>0</v>
      </c>
      <c r="AN287" s="61">
        <f t="shared" si="636"/>
        <v>0</v>
      </c>
    </row>
    <row r="288" spans="1:40">
      <c r="A288" s="180"/>
      <c r="B288" s="85" t="s">
        <v>42</v>
      </c>
      <c r="C288" s="39" t="s">
        <v>16</v>
      </c>
      <c r="D288" s="35" t="s">
        <v>4</v>
      </c>
      <c r="E288" s="39" t="s">
        <v>100</v>
      </c>
      <c r="F288" s="73" t="s">
        <v>407</v>
      </c>
      <c r="G288" s="101" t="s">
        <v>40</v>
      </c>
      <c r="H288" s="61"/>
      <c r="I288" s="61"/>
      <c r="J288" s="61"/>
      <c r="K288" s="61"/>
      <c r="L288" s="61"/>
      <c r="M288" s="61"/>
      <c r="N288" s="61"/>
      <c r="O288" s="61"/>
      <c r="P288" s="61"/>
      <c r="Q288" s="61">
        <f>1250000+352564.1</f>
        <v>1602564.1</v>
      </c>
      <c r="R288" s="61"/>
      <c r="S288" s="61"/>
      <c r="T288" s="61">
        <f t="shared" si="643"/>
        <v>1602564.1</v>
      </c>
      <c r="U288" s="61">
        <f t="shared" si="644"/>
        <v>0</v>
      </c>
      <c r="V288" s="61">
        <f t="shared" si="645"/>
        <v>0</v>
      </c>
      <c r="W288" s="61"/>
      <c r="X288" s="61"/>
      <c r="Y288" s="61"/>
      <c r="Z288" s="61">
        <f t="shared" si="628"/>
        <v>1602564.1</v>
      </c>
      <c r="AA288" s="61">
        <f t="shared" si="629"/>
        <v>0</v>
      </c>
      <c r="AB288" s="61">
        <f t="shared" si="630"/>
        <v>0</v>
      </c>
      <c r="AC288" s="61"/>
      <c r="AD288" s="61"/>
      <c r="AE288" s="61"/>
      <c r="AF288" s="61">
        <f t="shared" si="631"/>
        <v>1602564.1</v>
      </c>
      <c r="AG288" s="61">
        <f t="shared" si="632"/>
        <v>0</v>
      </c>
      <c r="AH288" s="61">
        <f t="shared" si="633"/>
        <v>0</v>
      </c>
      <c r="AI288" s="61"/>
      <c r="AJ288" s="61"/>
      <c r="AK288" s="61"/>
      <c r="AL288" s="61">
        <f t="shared" si="634"/>
        <v>1602564.1</v>
      </c>
      <c r="AM288" s="61">
        <f t="shared" si="635"/>
        <v>0</v>
      </c>
      <c r="AN288" s="61">
        <f t="shared" si="636"/>
        <v>0</v>
      </c>
    </row>
    <row r="289" spans="1:40">
      <c r="A289" s="31"/>
      <c r="B289" s="85"/>
      <c r="C289" s="5"/>
      <c r="D289" s="5"/>
      <c r="E289" s="5"/>
      <c r="F289" s="5"/>
      <c r="G289" s="17"/>
      <c r="H289" s="67"/>
      <c r="I289" s="67"/>
      <c r="J289" s="67"/>
      <c r="K289" s="67"/>
      <c r="L289" s="67"/>
      <c r="M289" s="67"/>
      <c r="N289" s="67"/>
      <c r="O289" s="67"/>
      <c r="P289" s="67"/>
      <c r="Q289" s="67"/>
      <c r="R289" s="67"/>
      <c r="S289" s="67"/>
      <c r="T289" s="67"/>
      <c r="U289" s="67"/>
      <c r="V289" s="67"/>
      <c r="W289" s="67"/>
      <c r="X289" s="67"/>
      <c r="Y289" s="67"/>
      <c r="Z289" s="67"/>
      <c r="AA289" s="67"/>
      <c r="AB289" s="67"/>
      <c r="AC289" s="67"/>
      <c r="AD289" s="67"/>
      <c r="AE289" s="67"/>
      <c r="AF289" s="67"/>
      <c r="AG289" s="67"/>
      <c r="AH289" s="67"/>
      <c r="AI289" s="67"/>
      <c r="AJ289" s="67"/>
      <c r="AK289" s="67"/>
      <c r="AL289" s="67"/>
      <c r="AM289" s="67"/>
      <c r="AN289" s="67"/>
    </row>
    <row r="290" spans="1:40" ht="50.25" customHeight="1">
      <c r="A290" s="186" t="s">
        <v>14</v>
      </c>
      <c r="B290" s="96" t="s">
        <v>288</v>
      </c>
      <c r="C290" s="7" t="s">
        <v>9</v>
      </c>
      <c r="D290" s="7" t="s">
        <v>21</v>
      </c>
      <c r="E290" s="7" t="s">
        <v>100</v>
      </c>
      <c r="F290" s="7" t="s">
        <v>101</v>
      </c>
      <c r="G290" s="16"/>
      <c r="H290" s="59">
        <f>H291+H297+H303+H314+H317+H322+H306+H325</f>
        <v>2252628.21</v>
      </c>
      <c r="I290" s="59">
        <f t="shared" ref="I290:J290" si="649">I291+I297+I303+I314+I317+I322+I306+I325</f>
        <v>1167703.21</v>
      </c>
      <c r="J290" s="59">
        <f t="shared" si="649"/>
        <v>1167703.21</v>
      </c>
      <c r="K290" s="59">
        <f t="shared" ref="K290:M290" si="650">K291+K297+K303+K314+K317+K322+K306+K325</f>
        <v>-550000</v>
      </c>
      <c r="L290" s="59">
        <f t="shared" si="650"/>
        <v>0</v>
      </c>
      <c r="M290" s="59">
        <f t="shared" si="650"/>
        <v>0</v>
      </c>
      <c r="N290" s="59">
        <f t="shared" si="484"/>
        <v>1702628.21</v>
      </c>
      <c r="O290" s="59">
        <f t="shared" si="485"/>
        <v>1167703.21</v>
      </c>
      <c r="P290" s="59">
        <f t="shared" si="486"/>
        <v>1167703.21</v>
      </c>
      <c r="Q290" s="59">
        <f>Q291+Q297+Q303+Q314+Q317+Q322+Q306+Q325+Q311</f>
        <v>462460</v>
      </c>
      <c r="R290" s="59">
        <f t="shared" ref="R290:S290" si="651">R291+R297+R303+R314+R317+R322+R306+R325+R311</f>
        <v>0</v>
      </c>
      <c r="S290" s="59">
        <f t="shared" si="651"/>
        <v>0</v>
      </c>
      <c r="T290" s="59">
        <f t="shared" ref="T290:T327" si="652">N290+Q290</f>
        <v>2165088.21</v>
      </c>
      <c r="U290" s="59">
        <f t="shared" ref="U290:U327" si="653">O290+R290</f>
        <v>1167703.21</v>
      </c>
      <c r="V290" s="59">
        <f t="shared" ref="V290:V327" si="654">P290+S290</f>
        <v>1167703.21</v>
      </c>
      <c r="W290" s="59">
        <f>W291+W297+W303+W314+W317+W322+W306+W325+W311</f>
        <v>0</v>
      </c>
      <c r="X290" s="59">
        <f t="shared" ref="X290:Y290" si="655">X291+X297+X303+X314+X317+X322+X306+X325+X311</f>
        <v>0</v>
      </c>
      <c r="Y290" s="59">
        <f t="shared" si="655"/>
        <v>0</v>
      </c>
      <c r="Z290" s="59">
        <f t="shared" ref="Z290:Z327" si="656">T290+W290</f>
        <v>2165088.21</v>
      </c>
      <c r="AA290" s="59">
        <f t="shared" ref="AA290:AA327" si="657">U290+X290</f>
        <v>1167703.21</v>
      </c>
      <c r="AB290" s="59">
        <f t="shared" ref="AB290:AB327" si="658">V290+Y290</f>
        <v>1167703.21</v>
      </c>
      <c r="AC290" s="59">
        <f>AC291+AC297+AC303+AC314+AC317+AC322+AC306+AC325+AC311+AC294+AC300</f>
        <v>242946.4</v>
      </c>
      <c r="AD290" s="59">
        <f t="shared" ref="AD290:AE290" si="659">AD291+AD297+AD303+AD314+AD317+AD322+AD306+AD325+AD311+AD294+AD300</f>
        <v>0</v>
      </c>
      <c r="AE290" s="59">
        <f t="shared" si="659"/>
        <v>0</v>
      </c>
      <c r="AF290" s="59">
        <f t="shared" ref="AF290:AF327" si="660">Z290+AC290</f>
        <v>2408034.61</v>
      </c>
      <c r="AG290" s="59">
        <f t="shared" ref="AG290:AG327" si="661">AA290+AD290</f>
        <v>1167703.21</v>
      </c>
      <c r="AH290" s="59">
        <f t="shared" ref="AH290:AH327" si="662">AB290+AE290</f>
        <v>1167703.21</v>
      </c>
      <c r="AI290" s="59">
        <f>AI291+AI297+AI303+AI314+AI317+AI322+AI306+AI325+AI311+AI294+AI300</f>
        <v>-50000</v>
      </c>
      <c r="AJ290" s="59">
        <f t="shared" ref="AJ290:AK290" si="663">AJ291+AJ297+AJ303+AJ314+AJ317+AJ322+AJ306+AJ325+AJ311+AJ294+AJ300</f>
        <v>0</v>
      </c>
      <c r="AK290" s="59">
        <f t="shared" si="663"/>
        <v>0</v>
      </c>
      <c r="AL290" s="59">
        <f t="shared" ref="AL290:AL327" si="664">AF290+AI290</f>
        <v>2358034.61</v>
      </c>
      <c r="AM290" s="59">
        <f t="shared" ref="AM290:AM327" si="665">AG290+AJ290</f>
        <v>1167703.21</v>
      </c>
      <c r="AN290" s="59">
        <f t="shared" ref="AN290:AN327" si="666">AH290+AK290</f>
        <v>1167703.21</v>
      </c>
    </row>
    <row r="291" spans="1:40" ht="25.5" hidden="1">
      <c r="A291" s="275"/>
      <c r="B291" s="102" t="s">
        <v>226</v>
      </c>
      <c r="C291" s="5" t="s">
        <v>9</v>
      </c>
      <c r="D291" s="5" t="s">
        <v>21</v>
      </c>
      <c r="E291" s="5" t="s">
        <v>100</v>
      </c>
      <c r="F291" s="5" t="s">
        <v>118</v>
      </c>
      <c r="G291" s="17"/>
      <c r="H291" s="57">
        <f>H292</f>
        <v>0</v>
      </c>
      <c r="I291" s="57">
        <f t="shared" ref="I291:M292" si="667">I292</f>
        <v>0</v>
      </c>
      <c r="J291" s="57">
        <f t="shared" si="667"/>
        <v>0</v>
      </c>
      <c r="K291" s="57">
        <f t="shared" si="667"/>
        <v>0</v>
      </c>
      <c r="L291" s="57">
        <f t="shared" si="667"/>
        <v>0</v>
      </c>
      <c r="M291" s="57">
        <f t="shared" si="667"/>
        <v>0</v>
      </c>
      <c r="N291" s="57">
        <f t="shared" si="484"/>
        <v>0</v>
      </c>
      <c r="O291" s="57">
        <f t="shared" si="485"/>
        <v>0</v>
      </c>
      <c r="P291" s="57">
        <f t="shared" si="486"/>
        <v>0</v>
      </c>
      <c r="Q291" s="57">
        <f t="shared" ref="Q291:S292" si="668">Q292</f>
        <v>0</v>
      </c>
      <c r="R291" s="57">
        <f t="shared" si="668"/>
        <v>0</v>
      </c>
      <c r="S291" s="57">
        <f t="shared" si="668"/>
        <v>0</v>
      </c>
      <c r="T291" s="57">
        <f t="shared" si="652"/>
        <v>0</v>
      </c>
      <c r="U291" s="57">
        <f t="shared" si="653"/>
        <v>0</v>
      </c>
      <c r="V291" s="57">
        <f t="shared" si="654"/>
        <v>0</v>
      </c>
      <c r="W291" s="57">
        <f t="shared" ref="W291:Y292" si="669">W292</f>
        <v>0</v>
      </c>
      <c r="X291" s="57">
        <f t="shared" si="669"/>
        <v>0</v>
      </c>
      <c r="Y291" s="57">
        <f t="shared" si="669"/>
        <v>0</v>
      </c>
      <c r="Z291" s="57">
        <f t="shared" si="656"/>
        <v>0</v>
      </c>
      <c r="AA291" s="57">
        <f t="shared" si="657"/>
        <v>0</v>
      </c>
      <c r="AB291" s="57">
        <f t="shared" si="658"/>
        <v>0</v>
      </c>
      <c r="AC291" s="57">
        <f t="shared" ref="AC291:AE292" si="670">AC292</f>
        <v>0</v>
      </c>
      <c r="AD291" s="57">
        <f t="shared" si="670"/>
        <v>0</v>
      </c>
      <c r="AE291" s="57">
        <f t="shared" si="670"/>
        <v>0</v>
      </c>
      <c r="AF291" s="57">
        <f t="shared" si="660"/>
        <v>0</v>
      </c>
      <c r="AG291" s="57">
        <f t="shared" si="661"/>
        <v>0</v>
      </c>
      <c r="AH291" s="57">
        <f t="shared" si="662"/>
        <v>0</v>
      </c>
      <c r="AI291" s="57">
        <f t="shared" ref="AI291:AK292" si="671">AI292</f>
        <v>0</v>
      </c>
      <c r="AJ291" s="57">
        <f t="shared" si="671"/>
        <v>0</v>
      </c>
      <c r="AK291" s="57">
        <f t="shared" si="671"/>
        <v>0</v>
      </c>
      <c r="AL291" s="57">
        <f t="shared" si="664"/>
        <v>0</v>
      </c>
      <c r="AM291" s="57">
        <f t="shared" si="665"/>
        <v>0</v>
      </c>
      <c r="AN291" s="57">
        <f t="shared" si="666"/>
        <v>0</v>
      </c>
    </row>
    <row r="292" spans="1:40" hidden="1">
      <c r="A292" s="274"/>
      <c r="B292" s="169" t="s">
        <v>47</v>
      </c>
      <c r="C292" s="5" t="s">
        <v>9</v>
      </c>
      <c r="D292" s="5" t="s">
        <v>21</v>
      </c>
      <c r="E292" s="5" t="s">
        <v>100</v>
      </c>
      <c r="F292" s="5" t="s">
        <v>118</v>
      </c>
      <c r="G292" s="17" t="s">
        <v>45</v>
      </c>
      <c r="H292" s="57">
        <f>H293</f>
        <v>0</v>
      </c>
      <c r="I292" s="57">
        <f t="shared" si="667"/>
        <v>0</v>
      </c>
      <c r="J292" s="57">
        <f t="shared" si="667"/>
        <v>0</v>
      </c>
      <c r="K292" s="57">
        <f t="shared" si="667"/>
        <v>0</v>
      </c>
      <c r="L292" s="57">
        <f t="shared" si="667"/>
        <v>0</v>
      </c>
      <c r="M292" s="57">
        <f t="shared" si="667"/>
        <v>0</v>
      </c>
      <c r="N292" s="57">
        <f t="shared" si="484"/>
        <v>0</v>
      </c>
      <c r="O292" s="57">
        <f t="shared" si="485"/>
        <v>0</v>
      </c>
      <c r="P292" s="57">
        <f t="shared" si="486"/>
        <v>0</v>
      </c>
      <c r="Q292" s="57">
        <f t="shared" si="668"/>
        <v>0</v>
      </c>
      <c r="R292" s="57">
        <f t="shared" si="668"/>
        <v>0</v>
      </c>
      <c r="S292" s="57">
        <f t="shared" si="668"/>
        <v>0</v>
      </c>
      <c r="T292" s="57">
        <f t="shared" si="652"/>
        <v>0</v>
      </c>
      <c r="U292" s="57">
        <f t="shared" si="653"/>
        <v>0</v>
      </c>
      <c r="V292" s="57">
        <f t="shared" si="654"/>
        <v>0</v>
      </c>
      <c r="W292" s="57">
        <f t="shared" si="669"/>
        <v>0</v>
      </c>
      <c r="X292" s="57">
        <f t="shared" si="669"/>
        <v>0</v>
      </c>
      <c r="Y292" s="57">
        <f t="shared" si="669"/>
        <v>0</v>
      </c>
      <c r="Z292" s="57">
        <f t="shared" si="656"/>
        <v>0</v>
      </c>
      <c r="AA292" s="57">
        <f t="shared" si="657"/>
        <v>0</v>
      </c>
      <c r="AB292" s="57">
        <f t="shared" si="658"/>
        <v>0</v>
      </c>
      <c r="AC292" s="57">
        <f t="shared" si="670"/>
        <v>0</v>
      </c>
      <c r="AD292" s="57">
        <f t="shared" si="670"/>
        <v>0</v>
      </c>
      <c r="AE292" s="57">
        <f t="shared" si="670"/>
        <v>0</v>
      </c>
      <c r="AF292" s="57">
        <f t="shared" si="660"/>
        <v>0</v>
      </c>
      <c r="AG292" s="57">
        <f t="shared" si="661"/>
        <v>0</v>
      </c>
      <c r="AH292" s="57">
        <f t="shared" si="662"/>
        <v>0</v>
      </c>
      <c r="AI292" s="57">
        <f t="shared" si="671"/>
        <v>0</v>
      </c>
      <c r="AJ292" s="57">
        <f t="shared" si="671"/>
        <v>0</v>
      </c>
      <c r="AK292" s="57">
        <f t="shared" si="671"/>
        <v>0</v>
      </c>
      <c r="AL292" s="57">
        <f t="shared" si="664"/>
        <v>0</v>
      </c>
      <c r="AM292" s="57">
        <f t="shared" si="665"/>
        <v>0</v>
      </c>
      <c r="AN292" s="57">
        <f t="shared" si="666"/>
        <v>0</v>
      </c>
    </row>
    <row r="293" spans="1:40" ht="25.5" hidden="1">
      <c r="A293" s="274"/>
      <c r="B293" s="170" t="s">
        <v>48</v>
      </c>
      <c r="C293" s="5" t="s">
        <v>9</v>
      </c>
      <c r="D293" s="5" t="s">
        <v>21</v>
      </c>
      <c r="E293" s="5" t="s">
        <v>100</v>
      </c>
      <c r="F293" s="5" t="s">
        <v>118</v>
      </c>
      <c r="G293" s="17" t="s">
        <v>46</v>
      </c>
      <c r="H293" s="61"/>
      <c r="I293" s="61"/>
      <c r="J293" s="61"/>
      <c r="K293" s="61"/>
      <c r="L293" s="61"/>
      <c r="M293" s="61"/>
      <c r="N293" s="61">
        <f t="shared" si="484"/>
        <v>0</v>
      </c>
      <c r="O293" s="61">
        <f t="shared" si="485"/>
        <v>0</v>
      </c>
      <c r="P293" s="61">
        <f t="shared" si="486"/>
        <v>0</v>
      </c>
      <c r="Q293" s="61"/>
      <c r="R293" s="61"/>
      <c r="S293" s="61"/>
      <c r="T293" s="61">
        <f t="shared" si="652"/>
        <v>0</v>
      </c>
      <c r="U293" s="61">
        <f t="shared" si="653"/>
        <v>0</v>
      </c>
      <c r="V293" s="61">
        <f t="shared" si="654"/>
        <v>0</v>
      </c>
      <c r="W293" s="61"/>
      <c r="X293" s="61"/>
      <c r="Y293" s="61"/>
      <c r="Z293" s="61">
        <f t="shared" si="656"/>
        <v>0</v>
      </c>
      <c r="AA293" s="61">
        <f t="shared" si="657"/>
        <v>0</v>
      </c>
      <c r="AB293" s="61">
        <f t="shared" si="658"/>
        <v>0</v>
      </c>
      <c r="AC293" s="61"/>
      <c r="AD293" s="61"/>
      <c r="AE293" s="61"/>
      <c r="AF293" s="61">
        <f t="shared" si="660"/>
        <v>0</v>
      </c>
      <c r="AG293" s="61">
        <f t="shared" si="661"/>
        <v>0</v>
      </c>
      <c r="AH293" s="61">
        <f t="shared" si="662"/>
        <v>0</v>
      </c>
      <c r="AI293" s="61"/>
      <c r="AJ293" s="61"/>
      <c r="AK293" s="61"/>
      <c r="AL293" s="61">
        <f t="shared" si="664"/>
        <v>0</v>
      </c>
      <c r="AM293" s="61">
        <f t="shared" si="665"/>
        <v>0</v>
      </c>
      <c r="AN293" s="61">
        <f t="shared" si="666"/>
        <v>0</v>
      </c>
    </row>
    <row r="294" spans="1:40">
      <c r="A294" s="274"/>
      <c r="B294" s="238" t="s">
        <v>253</v>
      </c>
      <c r="C294" s="241" t="s">
        <v>9</v>
      </c>
      <c r="D294" s="241" t="s">
        <v>21</v>
      </c>
      <c r="E294" s="241" t="s">
        <v>100</v>
      </c>
      <c r="F294" s="241" t="s">
        <v>126</v>
      </c>
      <c r="G294" s="242"/>
      <c r="H294" s="61"/>
      <c r="I294" s="61"/>
      <c r="J294" s="61"/>
      <c r="K294" s="61"/>
      <c r="L294" s="61"/>
      <c r="M294" s="61"/>
      <c r="N294" s="61"/>
      <c r="O294" s="61"/>
      <c r="P294" s="61"/>
      <c r="Q294" s="61"/>
      <c r="R294" s="61"/>
      <c r="S294" s="61"/>
      <c r="T294" s="61"/>
      <c r="U294" s="61"/>
      <c r="V294" s="61"/>
      <c r="W294" s="61"/>
      <c r="X294" s="61"/>
      <c r="Y294" s="61"/>
      <c r="Z294" s="61"/>
      <c r="AA294" s="61"/>
      <c r="AB294" s="61"/>
      <c r="AC294" s="61">
        <f>AC295</f>
        <v>64946.400000000001</v>
      </c>
      <c r="AD294" s="61">
        <f t="shared" ref="AD294:AE295" si="672">AD295</f>
        <v>0</v>
      </c>
      <c r="AE294" s="61">
        <f t="shared" si="672"/>
        <v>0</v>
      </c>
      <c r="AF294" s="60">
        <f t="shared" ref="AF294:AF296" si="673">Z294+AC294</f>
        <v>64946.400000000001</v>
      </c>
      <c r="AG294" s="60">
        <f t="shared" ref="AG294:AG296" si="674">AA294+AD294</f>
        <v>0</v>
      </c>
      <c r="AH294" s="60">
        <f t="shared" ref="AH294:AH296" si="675">AB294+AE294</f>
        <v>0</v>
      </c>
      <c r="AI294" s="61">
        <f>AI295</f>
        <v>0</v>
      </c>
      <c r="AJ294" s="61">
        <f t="shared" ref="AJ294:AK295" si="676">AJ295</f>
        <v>0</v>
      </c>
      <c r="AK294" s="61">
        <f t="shared" si="676"/>
        <v>0</v>
      </c>
      <c r="AL294" s="60">
        <f t="shared" si="664"/>
        <v>64946.400000000001</v>
      </c>
      <c r="AM294" s="60">
        <f t="shared" si="665"/>
        <v>0</v>
      </c>
      <c r="AN294" s="60">
        <f t="shared" si="666"/>
        <v>0</v>
      </c>
    </row>
    <row r="295" spans="1:40" ht="25.5">
      <c r="A295" s="274"/>
      <c r="B295" s="239" t="s">
        <v>186</v>
      </c>
      <c r="C295" s="241" t="s">
        <v>9</v>
      </c>
      <c r="D295" s="241" t="s">
        <v>21</v>
      </c>
      <c r="E295" s="241" t="s">
        <v>100</v>
      </c>
      <c r="F295" s="241" t="s">
        <v>126</v>
      </c>
      <c r="G295" s="242" t="s">
        <v>32</v>
      </c>
      <c r="H295" s="61"/>
      <c r="I295" s="61"/>
      <c r="J295" s="61"/>
      <c r="K295" s="61"/>
      <c r="L295" s="61"/>
      <c r="M295" s="61"/>
      <c r="N295" s="61"/>
      <c r="O295" s="61"/>
      <c r="P295" s="61"/>
      <c r="Q295" s="61"/>
      <c r="R295" s="61"/>
      <c r="S295" s="61"/>
      <c r="T295" s="61"/>
      <c r="U295" s="61"/>
      <c r="V295" s="61"/>
      <c r="W295" s="61"/>
      <c r="X295" s="61"/>
      <c r="Y295" s="61"/>
      <c r="Z295" s="61"/>
      <c r="AA295" s="61"/>
      <c r="AB295" s="61"/>
      <c r="AC295" s="61">
        <f>AC296</f>
        <v>64946.400000000001</v>
      </c>
      <c r="AD295" s="61">
        <f t="shared" si="672"/>
        <v>0</v>
      </c>
      <c r="AE295" s="61">
        <f t="shared" si="672"/>
        <v>0</v>
      </c>
      <c r="AF295" s="60">
        <f t="shared" si="673"/>
        <v>64946.400000000001</v>
      </c>
      <c r="AG295" s="60">
        <f t="shared" si="674"/>
        <v>0</v>
      </c>
      <c r="AH295" s="60">
        <f t="shared" si="675"/>
        <v>0</v>
      </c>
      <c r="AI295" s="61">
        <f>AI296</f>
        <v>0</v>
      </c>
      <c r="AJ295" s="61">
        <f t="shared" si="676"/>
        <v>0</v>
      </c>
      <c r="AK295" s="61">
        <f t="shared" si="676"/>
        <v>0</v>
      </c>
      <c r="AL295" s="60">
        <f t="shared" si="664"/>
        <v>64946.400000000001</v>
      </c>
      <c r="AM295" s="60">
        <f t="shared" si="665"/>
        <v>0</v>
      </c>
      <c r="AN295" s="60">
        <f t="shared" si="666"/>
        <v>0</v>
      </c>
    </row>
    <row r="296" spans="1:40" ht="25.5">
      <c r="A296" s="274"/>
      <c r="B296" s="240" t="s">
        <v>34</v>
      </c>
      <c r="C296" s="241" t="s">
        <v>9</v>
      </c>
      <c r="D296" s="241" t="s">
        <v>21</v>
      </c>
      <c r="E296" s="241" t="s">
        <v>100</v>
      </c>
      <c r="F296" s="241" t="s">
        <v>126</v>
      </c>
      <c r="G296" s="242" t="s">
        <v>33</v>
      </c>
      <c r="H296" s="61"/>
      <c r="I296" s="61"/>
      <c r="J296" s="61"/>
      <c r="K296" s="61"/>
      <c r="L296" s="61"/>
      <c r="M296" s="61"/>
      <c r="N296" s="61"/>
      <c r="O296" s="61"/>
      <c r="P296" s="61"/>
      <c r="Q296" s="61"/>
      <c r="R296" s="61"/>
      <c r="S296" s="61"/>
      <c r="T296" s="61"/>
      <c r="U296" s="61"/>
      <c r="V296" s="61"/>
      <c r="W296" s="61"/>
      <c r="X296" s="61"/>
      <c r="Y296" s="61"/>
      <c r="Z296" s="61"/>
      <c r="AA296" s="61"/>
      <c r="AB296" s="61"/>
      <c r="AC296" s="61">
        <v>64946.400000000001</v>
      </c>
      <c r="AD296" s="61"/>
      <c r="AE296" s="61"/>
      <c r="AF296" s="60">
        <f t="shared" si="673"/>
        <v>64946.400000000001</v>
      </c>
      <c r="AG296" s="60">
        <f t="shared" si="674"/>
        <v>0</v>
      </c>
      <c r="AH296" s="60">
        <f t="shared" si="675"/>
        <v>0</v>
      </c>
      <c r="AI296" s="61"/>
      <c r="AJ296" s="61"/>
      <c r="AK296" s="61"/>
      <c r="AL296" s="60">
        <f t="shared" si="664"/>
        <v>64946.400000000001</v>
      </c>
      <c r="AM296" s="60">
        <f t="shared" si="665"/>
        <v>0</v>
      </c>
      <c r="AN296" s="60">
        <f t="shared" si="666"/>
        <v>0</v>
      </c>
    </row>
    <row r="297" spans="1:40">
      <c r="A297" s="274"/>
      <c r="B297" s="188" t="s">
        <v>165</v>
      </c>
      <c r="C297" s="5" t="s">
        <v>9</v>
      </c>
      <c r="D297" s="5" t="s">
        <v>21</v>
      </c>
      <c r="E297" s="5" t="s">
        <v>100</v>
      </c>
      <c r="F297" s="35" t="s">
        <v>164</v>
      </c>
      <c r="G297" s="36"/>
      <c r="H297" s="60">
        <f>H298</f>
        <v>50000</v>
      </c>
      <c r="I297" s="60">
        <f t="shared" ref="I297:M298" si="677">I298</f>
        <v>50000</v>
      </c>
      <c r="J297" s="60">
        <f t="shared" si="677"/>
        <v>50000</v>
      </c>
      <c r="K297" s="60">
        <f t="shared" si="677"/>
        <v>0</v>
      </c>
      <c r="L297" s="60">
        <f t="shared" si="677"/>
        <v>0</v>
      </c>
      <c r="M297" s="60">
        <f t="shared" si="677"/>
        <v>0</v>
      </c>
      <c r="N297" s="60">
        <f t="shared" si="484"/>
        <v>50000</v>
      </c>
      <c r="O297" s="60">
        <f t="shared" si="485"/>
        <v>50000</v>
      </c>
      <c r="P297" s="60">
        <f t="shared" si="486"/>
        <v>50000</v>
      </c>
      <c r="Q297" s="60">
        <f t="shared" ref="Q297:S298" si="678">Q298</f>
        <v>0</v>
      </c>
      <c r="R297" s="60">
        <f t="shared" si="678"/>
        <v>0</v>
      </c>
      <c r="S297" s="60">
        <f t="shared" si="678"/>
        <v>0</v>
      </c>
      <c r="T297" s="60">
        <f t="shared" si="652"/>
        <v>50000</v>
      </c>
      <c r="U297" s="60">
        <f t="shared" si="653"/>
        <v>50000</v>
      </c>
      <c r="V297" s="60">
        <f t="shared" si="654"/>
        <v>50000</v>
      </c>
      <c r="W297" s="60">
        <f t="shared" ref="W297:Y298" si="679">W298</f>
        <v>0</v>
      </c>
      <c r="X297" s="60">
        <f t="shared" si="679"/>
        <v>0</v>
      </c>
      <c r="Y297" s="60">
        <f t="shared" si="679"/>
        <v>0</v>
      </c>
      <c r="Z297" s="60">
        <f t="shared" si="656"/>
        <v>50000</v>
      </c>
      <c r="AA297" s="60">
        <f t="shared" si="657"/>
        <v>50000</v>
      </c>
      <c r="AB297" s="60">
        <f t="shared" si="658"/>
        <v>50000</v>
      </c>
      <c r="AC297" s="60">
        <f t="shared" ref="AC297:AE298" si="680">AC298</f>
        <v>-50000</v>
      </c>
      <c r="AD297" s="60">
        <f t="shared" si="680"/>
        <v>0</v>
      </c>
      <c r="AE297" s="60">
        <f t="shared" si="680"/>
        <v>0</v>
      </c>
      <c r="AF297" s="60">
        <f t="shared" si="660"/>
        <v>0</v>
      </c>
      <c r="AG297" s="60">
        <f t="shared" si="661"/>
        <v>50000</v>
      </c>
      <c r="AH297" s="60">
        <f t="shared" si="662"/>
        <v>50000</v>
      </c>
      <c r="AI297" s="60">
        <f t="shared" ref="AI297:AK298" si="681">AI298</f>
        <v>0</v>
      </c>
      <c r="AJ297" s="60">
        <f t="shared" si="681"/>
        <v>0</v>
      </c>
      <c r="AK297" s="60">
        <f t="shared" si="681"/>
        <v>0</v>
      </c>
      <c r="AL297" s="60">
        <f t="shared" si="664"/>
        <v>0</v>
      </c>
      <c r="AM297" s="60">
        <f t="shared" si="665"/>
        <v>50000</v>
      </c>
      <c r="AN297" s="60">
        <f t="shared" si="666"/>
        <v>50000</v>
      </c>
    </row>
    <row r="298" spans="1:40">
      <c r="A298" s="274"/>
      <c r="B298" s="169" t="s">
        <v>47</v>
      </c>
      <c r="C298" s="5" t="s">
        <v>9</v>
      </c>
      <c r="D298" s="5" t="s">
        <v>21</v>
      </c>
      <c r="E298" s="5" t="s">
        <v>100</v>
      </c>
      <c r="F298" s="35" t="s">
        <v>164</v>
      </c>
      <c r="G298" s="36" t="s">
        <v>45</v>
      </c>
      <c r="H298" s="60">
        <f>H299</f>
        <v>50000</v>
      </c>
      <c r="I298" s="60">
        <f t="shared" si="677"/>
        <v>50000</v>
      </c>
      <c r="J298" s="60">
        <f t="shared" si="677"/>
        <v>50000</v>
      </c>
      <c r="K298" s="60">
        <f t="shared" si="677"/>
        <v>0</v>
      </c>
      <c r="L298" s="60">
        <f t="shared" si="677"/>
        <v>0</v>
      </c>
      <c r="M298" s="60">
        <f t="shared" si="677"/>
        <v>0</v>
      </c>
      <c r="N298" s="60">
        <f t="shared" si="484"/>
        <v>50000</v>
      </c>
      <c r="O298" s="60">
        <f t="shared" si="485"/>
        <v>50000</v>
      </c>
      <c r="P298" s="60">
        <f t="shared" si="486"/>
        <v>50000</v>
      </c>
      <c r="Q298" s="60">
        <f t="shared" si="678"/>
        <v>0</v>
      </c>
      <c r="R298" s="60">
        <f t="shared" si="678"/>
        <v>0</v>
      </c>
      <c r="S298" s="60">
        <f t="shared" si="678"/>
        <v>0</v>
      </c>
      <c r="T298" s="60">
        <f t="shared" si="652"/>
        <v>50000</v>
      </c>
      <c r="U298" s="60">
        <f t="shared" si="653"/>
        <v>50000</v>
      </c>
      <c r="V298" s="60">
        <f t="shared" si="654"/>
        <v>50000</v>
      </c>
      <c r="W298" s="60">
        <f t="shared" si="679"/>
        <v>0</v>
      </c>
      <c r="X298" s="60">
        <f t="shared" si="679"/>
        <v>0</v>
      </c>
      <c r="Y298" s="60">
        <f t="shared" si="679"/>
        <v>0</v>
      </c>
      <c r="Z298" s="60">
        <f t="shared" si="656"/>
        <v>50000</v>
      </c>
      <c r="AA298" s="60">
        <f t="shared" si="657"/>
        <v>50000</v>
      </c>
      <c r="AB298" s="60">
        <f t="shared" si="658"/>
        <v>50000</v>
      </c>
      <c r="AC298" s="60">
        <f t="shared" si="680"/>
        <v>-50000</v>
      </c>
      <c r="AD298" s="60">
        <f t="shared" si="680"/>
        <v>0</v>
      </c>
      <c r="AE298" s="60">
        <f t="shared" si="680"/>
        <v>0</v>
      </c>
      <c r="AF298" s="60">
        <f t="shared" si="660"/>
        <v>0</v>
      </c>
      <c r="AG298" s="60">
        <f t="shared" si="661"/>
        <v>50000</v>
      </c>
      <c r="AH298" s="60">
        <f t="shared" si="662"/>
        <v>50000</v>
      </c>
      <c r="AI298" s="60">
        <f t="shared" si="681"/>
        <v>0</v>
      </c>
      <c r="AJ298" s="60">
        <f t="shared" si="681"/>
        <v>0</v>
      </c>
      <c r="AK298" s="60">
        <f t="shared" si="681"/>
        <v>0</v>
      </c>
      <c r="AL298" s="60">
        <f t="shared" si="664"/>
        <v>0</v>
      </c>
      <c r="AM298" s="60">
        <f t="shared" si="665"/>
        <v>50000</v>
      </c>
      <c r="AN298" s="60">
        <f t="shared" si="666"/>
        <v>50000</v>
      </c>
    </row>
    <row r="299" spans="1:40" ht="25.5">
      <c r="A299" s="274"/>
      <c r="B299" s="170" t="s">
        <v>48</v>
      </c>
      <c r="C299" s="5" t="s">
        <v>9</v>
      </c>
      <c r="D299" s="5" t="s">
        <v>21</v>
      </c>
      <c r="E299" s="5" t="s">
        <v>100</v>
      </c>
      <c r="F299" s="35" t="s">
        <v>164</v>
      </c>
      <c r="G299" s="36" t="s">
        <v>46</v>
      </c>
      <c r="H299" s="60">
        <v>50000</v>
      </c>
      <c r="I299" s="60">
        <v>50000</v>
      </c>
      <c r="J299" s="60">
        <v>50000</v>
      </c>
      <c r="K299" s="60"/>
      <c r="L299" s="60"/>
      <c r="M299" s="60"/>
      <c r="N299" s="60">
        <f t="shared" ref="N299:N389" si="682">H299+K299</f>
        <v>50000</v>
      </c>
      <c r="O299" s="60">
        <f t="shared" ref="O299:O389" si="683">I299+L299</f>
        <v>50000</v>
      </c>
      <c r="P299" s="60">
        <f t="shared" ref="P299:P389" si="684">J299+M299</f>
        <v>50000</v>
      </c>
      <c r="Q299" s="60"/>
      <c r="R299" s="60"/>
      <c r="S299" s="60"/>
      <c r="T299" s="60">
        <f t="shared" si="652"/>
        <v>50000</v>
      </c>
      <c r="U299" s="60">
        <f t="shared" si="653"/>
        <v>50000</v>
      </c>
      <c r="V299" s="60">
        <f t="shared" si="654"/>
        <v>50000</v>
      </c>
      <c r="W299" s="60"/>
      <c r="X299" s="60"/>
      <c r="Y299" s="60"/>
      <c r="Z299" s="60">
        <f t="shared" si="656"/>
        <v>50000</v>
      </c>
      <c r="AA299" s="60">
        <f t="shared" si="657"/>
        <v>50000</v>
      </c>
      <c r="AB299" s="60">
        <f t="shared" si="658"/>
        <v>50000</v>
      </c>
      <c r="AC299" s="60">
        <v>-50000</v>
      </c>
      <c r="AD299" s="60"/>
      <c r="AE299" s="60"/>
      <c r="AF299" s="60">
        <f t="shared" si="660"/>
        <v>0</v>
      </c>
      <c r="AG299" s="60">
        <f t="shared" si="661"/>
        <v>50000</v>
      </c>
      <c r="AH299" s="60">
        <f t="shared" si="662"/>
        <v>50000</v>
      </c>
      <c r="AI299" s="60"/>
      <c r="AJ299" s="60"/>
      <c r="AK299" s="60"/>
      <c r="AL299" s="60">
        <f t="shared" si="664"/>
        <v>0</v>
      </c>
      <c r="AM299" s="60">
        <f t="shared" si="665"/>
        <v>50000</v>
      </c>
      <c r="AN299" s="60">
        <f t="shared" si="666"/>
        <v>50000</v>
      </c>
    </row>
    <row r="300" spans="1:40">
      <c r="A300" s="274"/>
      <c r="B300" s="243" t="s">
        <v>445</v>
      </c>
      <c r="C300" s="241" t="s">
        <v>9</v>
      </c>
      <c r="D300" s="241" t="s">
        <v>21</v>
      </c>
      <c r="E300" s="241" t="s">
        <v>100</v>
      </c>
      <c r="F300" s="241" t="s">
        <v>446</v>
      </c>
      <c r="G300" s="242"/>
      <c r="H300" s="60"/>
      <c r="I300" s="60"/>
      <c r="J300" s="60"/>
      <c r="K300" s="60"/>
      <c r="L300" s="60"/>
      <c r="M300" s="60"/>
      <c r="N300" s="60"/>
      <c r="O300" s="60"/>
      <c r="P300" s="60"/>
      <c r="Q300" s="60"/>
      <c r="R300" s="60"/>
      <c r="S300" s="60"/>
      <c r="T300" s="60"/>
      <c r="U300" s="60"/>
      <c r="V300" s="60"/>
      <c r="W300" s="60"/>
      <c r="X300" s="60"/>
      <c r="Y300" s="60"/>
      <c r="Z300" s="60"/>
      <c r="AA300" s="60"/>
      <c r="AB300" s="60"/>
      <c r="AC300" s="60">
        <f>AC301</f>
        <v>50000</v>
      </c>
      <c r="AD300" s="60">
        <f t="shared" ref="AD300:AE301" si="685">AD301</f>
        <v>0</v>
      </c>
      <c r="AE300" s="60">
        <f t="shared" si="685"/>
        <v>0</v>
      </c>
      <c r="AF300" s="57">
        <f t="shared" ref="AF300:AF302" si="686">Z300+AC300</f>
        <v>50000</v>
      </c>
      <c r="AG300" s="57">
        <f t="shared" ref="AG300:AG302" si="687">AA300+AD300</f>
        <v>0</v>
      </c>
      <c r="AH300" s="57">
        <f t="shared" ref="AH300:AH302" si="688">AB300+AE300</f>
        <v>0</v>
      </c>
      <c r="AI300" s="60">
        <f>AI301</f>
        <v>-50000</v>
      </c>
      <c r="AJ300" s="60">
        <f t="shared" ref="AJ300:AK301" si="689">AJ301</f>
        <v>0</v>
      </c>
      <c r="AK300" s="60">
        <f t="shared" si="689"/>
        <v>0</v>
      </c>
      <c r="AL300" s="57">
        <f t="shared" si="664"/>
        <v>0</v>
      </c>
      <c r="AM300" s="57">
        <f t="shared" si="665"/>
        <v>0</v>
      </c>
      <c r="AN300" s="57">
        <f t="shared" si="666"/>
        <v>0</v>
      </c>
    </row>
    <row r="301" spans="1:40" ht="25.5">
      <c r="A301" s="274"/>
      <c r="B301" s="239" t="s">
        <v>186</v>
      </c>
      <c r="C301" s="241" t="s">
        <v>9</v>
      </c>
      <c r="D301" s="241" t="s">
        <v>21</v>
      </c>
      <c r="E301" s="241" t="s">
        <v>100</v>
      </c>
      <c r="F301" s="241" t="s">
        <v>446</v>
      </c>
      <c r="G301" s="242" t="s">
        <v>32</v>
      </c>
      <c r="H301" s="60"/>
      <c r="I301" s="60"/>
      <c r="J301" s="60"/>
      <c r="K301" s="60"/>
      <c r="L301" s="60"/>
      <c r="M301" s="60"/>
      <c r="N301" s="60"/>
      <c r="O301" s="60"/>
      <c r="P301" s="60"/>
      <c r="Q301" s="60"/>
      <c r="R301" s="60"/>
      <c r="S301" s="60"/>
      <c r="T301" s="60"/>
      <c r="U301" s="60"/>
      <c r="V301" s="60"/>
      <c r="W301" s="60"/>
      <c r="X301" s="60"/>
      <c r="Y301" s="60"/>
      <c r="Z301" s="60"/>
      <c r="AA301" s="60"/>
      <c r="AB301" s="60"/>
      <c r="AC301" s="60">
        <f>AC302</f>
        <v>50000</v>
      </c>
      <c r="AD301" s="60">
        <f t="shared" si="685"/>
        <v>0</v>
      </c>
      <c r="AE301" s="60">
        <f t="shared" si="685"/>
        <v>0</v>
      </c>
      <c r="AF301" s="57">
        <f t="shared" si="686"/>
        <v>50000</v>
      </c>
      <c r="AG301" s="57">
        <f t="shared" si="687"/>
        <v>0</v>
      </c>
      <c r="AH301" s="57">
        <f t="shared" si="688"/>
        <v>0</v>
      </c>
      <c r="AI301" s="60">
        <f>AI302</f>
        <v>-50000</v>
      </c>
      <c r="AJ301" s="60">
        <f t="shared" si="689"/>
        <v>0</v>
      </c>
      <c r="AK301" s="60">
        <f t="shared" si="689"/>
        <v>0</v>
      </c>
      <c r="AL301" s="57">
        <f t="shared" si="664"/>
        <v>0</v>
      </c>
      <c r="AM301" s="57">
        <f t="shared" si="665"/>
        <v>0</v>
      </c>
      <c r="AN301" s="57">
        <f t="shared" si="666"/>
        <v>0</v>
      </c>
    </row>
    <row r="302" spans="1:40" ht="25.5">
      <c r="A302" s="274"/>
      <c r="B302" s="240" t="s">
        <v>34</v>
      </c>
      <c r="C302" s="241" t="s">
        <v>9</v>
      </c>
      <c r="D302" s="241" t="s">
        <v>21</v>
      </c>
      <c r="E302" s="241" t="s">
        <v>100</v>
      </c>
      <c r="F302" s="241" t="s">
        <v>446</v>
      </c>
      <c r="G302" s="242" t="s">
        <v>33</v>
      </c>
      <c r="H302" s="60"/>
      <c r="I302" s="60"/>
      <c r="J302" s="60"/>
      <c r="K302" s="60"/>
      <c r="L302" s="60"/>
      <c r="M302" s="60"/>
      <c r="N302" s="60"/>
      <c r="O302" s="60"/>
      <c r="P302" s="60"/>
      <c r="Q302" s="60"/>
      <c r="R302" s="60"/>
      <c r="S302" s="60"/>
      <c r="T302" s="60"/>
      <c r="U302" s="60"/>
      <c r="V302" s="60"/>
      <c r="W302" s="60"/>
      <c r="X302" s="60"/>
      <c r="Y302" s="60"/>
      <c r="Z302" s="60"/>
      <c r="AA302" s="60"/>
      <c r="AB302" s="60"/>
      <c r="AC302" s="60">
        <v>50000</v>
      </c>
      <c r="AD302" s="60"/>
      <c r="AE302" s="60"/>
      <c r="AF302" s="57">
        <f t="shared" si="686"/>
        <v>50000</v>
      </c>
      <c r="AG302" s="57">
        <f t="shared" si="687"/>
        <v>0</v>
      </c>
      <c r="AH302" s="57">
        <f t="shared" si="688"/>
        <v>0</v>
      </c>
      <c r="AI302" s="60">
        <v>-50000</v>
      </c>
      <c r="AJ302" s="60"/>
      <c r="AK302" s="60"/>
      <c r="AL302" s="57">
        <f t="shared" si="664"/>
        <v>0</v>
      </c>
      <c r="AM302" s="57">
        <f t="shared" si="665"/>
        <v>0</v>
      </c>
      <c r="AN302" s="57">
        <f t="shared" si="666"/>
        <v>0</v>
      </c>
    </row>
    <row r="303" spans="1:40">
      <c r="A303" s="274"/>
      <c r="B303" s="103" t="s">
        <v>225</v>
      </c>
      <c r="C303" s="5" t="s">
        <v>9</v>
      </c>
      <c r="D303" s="5" t="s">
        <v>21</v>
      </c>
      <c r="E303" s="5" t="s">
        <v>100</v>
      </c>
      <c r="F303" s="5" t="s">
        <v>119</v>
      </c>
      <c r="G303" s="17"/>
      <c r="H303" s="57">
        <f>H304</f>
        <v>50000</v>
      </c>
      <c r="I303" s="57">
        <f t="shared" ref="I303:M304" si="690">I304</f>
        <v>50000</v>
      </c>
      <c r="J303" s="57">
        <f t="shared" si="690"/>
        <v>50000</v>
      </c>
      <c r="K303" s="57">
        <f t="shared" si="690"/>
        <v>0</v>
      </c>
      <c r="L303" s="57">
        <f t="shared" si="690"/>
        <v>0</v>
      </c>
      <c r="M303" s="57">
        <f t="shared" si="690"/>
        <v>0</v>
      </c>
      <c r="N303" s="57">
        <f t="shared" si="682"/>
        <v>50000</v>
      </c>
      <c r="O303" s="57">
        <f t="shared" si="683"/>
        <v>50000</v>
      </c>
      <c r="P303" s="57">
        <f t="shared" si="684"/>
        <v>50000</v>
      </c>
      <c r="Q303" s="57">
        <f t="shared" ref="Q303:S304" si="691">Q304</f>
        <v>0</v>
      </c>
      <c r="R303" s="57">
        <f t="shared" si="691"/>
        <v>0</v>
      </c>
      <c r="S303" s="57">
        <f t="shared" si="691"/>
        <v>0</v>
      </c>
      <c r="T303" s="57">
        <f t="shared" si="652"/>
        <v>50000</v>
      </c>
      <c r="U303" s="57">
        <f t="shared" si="653"/>
        <v>50000</v>
      </c>
      <c r="V303" s="57">
        <f t="shared" si="654"/>
        <v>50000</v>
      </c>
      <c r="W303" s="57">
        <f t="shared" ref="W303:Y304" si="692">W304</f>
        <v>0</v>
      </c>
      <c r="X303" s="57">
        <f t="shared" si="692"/>
        <v>0</v>
      </c>
      <c r="Y303" s="57">
        <f t="shared" si="692"/>
        <v>0</v>
      </c>
      <c r="Z303" s="57">
        <f t="shared" si="656"/>
        <v>50000</v>
      </c>
      <c r="AA303" s="57">
        <f t="shared" si="657"/>
        <v>50000</v>
      </c>
      <c r="AB303" s="57">
        <f t="shared" si="658"/>
        <v>50000</v>
      </c>
      <c r="AC303" s="57">
        <f t="shared" ref="AC303:AE304" si="693">AC304</f>
        <v>0</v>
      </c>
      <c r="AD303" s="57">
        <f t="shared" si="693"/>
        <v>0</v>
      </c>
      <c r="AE303" s="57">
        <f t="shared" si="693"/>
        <v>0</v>
      </c>
      <c r="AF303" s="57">
        <f t="shared" si="660"/>
        <v>50000</v>
      </c>
      <c r="AG303" s="57">
        <f t="shared" si="661"/>
        <v>50000</v>
      </c>
      <c r="AH303" s="57">
        <f t="shared" si="662"/>
        <v>50000</v>
      </c>
      <c r="AI303" s="57">
        <f t="shared" ref="AI303:AK304" si="694">AI304</f>
        <v>0</v>
      </c>
      <c r="AJ303" s="57">
        <f t="shared" si="694"/>
        <v>0</v>
      </c>
      <c r="AK303" s="57">
        <f t="shared" si="694"/>
        <v>0</v>
      </c>
      <c r="AL303" s="57">
        <f t="shared" si="664"/>
        <v>50000</v>
      </c>
      <c r="AM303" s="57">
        <f t="shared" si="665"/>
        <v>50000</v>
      </c>
      <c r="AN303" s="57">
        <f t="shared" si="666"/>
        <v>50000</v>
      </c>
    </row>
    <row r="304" spans="1:40" ht="25.5">
      <c r="A304" s="274"/>
      <c r="B304" s="82" t="s">
        <v>186</v>
      </c>
      <c r="C304" s="5" t="s">
        <v>9</v>
      </c>
      <c r="D304" s="5" t="s">
        <v>21</v>
      </c>
      <c r="E304" s="5" t="s">
        <v>100</v>
      </c>
      <c r="F304" s="5" t="s">
        <v>119</v>
      </c>
      <c r="G304" s="17" t="s">
        <v>32</v>
      </c>
      <c r="H304" s="57">
        <f>H305</f>
        <v>50000</v>
      </c>
      <c r="I304" s="57">
        <f t="shared" si="690"/>
        <v>50000</v>
      </c>
      <c r="J304" s="57">
        <f t="shared" si="690"/>
        <v>50000</v>
      </c>
      <c r="K304" s="57">
        <f t="shared" si="690"/>
        <v>0</v>
      </c>
      <c r="L304" s="57">
        <f t="shared" si="690"/>
        <v>0</v>
      </c>
      <c r="M304" s="57">
        <f t="shared" si="690"/>
        <v>0</v>
      </c>
      <c r="N304" s="57">
        <f t="shared" si="682"/>
        <v>50000</v>
      </c>
      <c r="O304" s="57">
        <f t="shared" si="683"/>
        <v>50000</v>
      </c>
      <c r="P304" s="57">
        <f t="shared" si="684"/>
        <v>50000</v>
      </c>
      <c r="Q304" s="57">
        <f t="shared" si="691"/>
        <v>0</v>
      </c>
      <c r="R304" s="57">
        <f t="shared" si="691"/>
        <v>0</v>
      </c>
      <c r="S304" s="57">
        <f t="shared" si="691"/>
        <v>0</v>
      </c>
      <c r="T304" s="57">
        <f t="shared" si="652"/>
        <v>50000</v>
      </c>
      <c r="U304" s="57">
        <f t="shared" si="653"/>
        <v>50000</v>
      </c>
      <c r="V304" s="57">
        <f t="shared" si="654"/>
        <v>50000</v>
      </c>
      <c r="W304" s="57">
        <f t="shared" si="692"/>
        <v>0</v>
      </c>
      <c r="X304" s="57">
        <f t="shared" si="692"/>
        <v>0</v>
      </c>
      <c r="Y304" s="57">
        <f t="shared" si="692"/>
        <v>0</v>
      </c>
      <c r="Z304" s="57">
        <f t="shared" si="656"/>
        <v>50000</v>
      </c>
      <c r="AA304" s="57">
        <f t="shared" si="657"/>
        <v>50000</v>
      </c>
      <c r="AB304" s="57">
        <f t="shared" si="658"/>
        <v>50000</v>
      </c>
      <c r="AC304" s="57">
        <f t="shared" si="693"/>
        <v>0</v>
      </c>
      <c r="AD304" s="57">
        <f t="shared" si="693"/>
        <v>0</v>
      </c>
      <c r="AE304" s="57">
        <f t="shared" si="693"/>
        <v>0</v>
      </c>
      <c r="AF304" s="57">
        <f t="shared" si="660"/>
        <v>50000</v>
      </c>
      <c r="AG304" s="57">
        <f t="shared" si="661"/>
        <v>50000</v>
      </c>
      <c r="AH304" s="57">
        <f t="shared" si="662"/>
        <v>50000</v>
      </c>
      <c r="AI304" s="57">
        <f t="shared" si="694"/>
        <v>0</v>
      </c>
      <c r="AJ304" s="57">
        <f t="shared" si="694"/>
        <v>0</v>
      </c>
      <c r="AK304" s="57">
        <f t="shared" si="694"/>
        <v>0</v>
      </c>
      <c r="AL304" s="57">
        <f t="shared" si="664"/>
        <v>50000</v>
      </c>
      <c r="AM304" s="57">
        <f t="shared" si="665"/>
        <v>50000</v>
      </c>
      <c r="AN304" s="57">
        <f t="shared" si="666"/>
        <v>50000</v>
      </c>
    </row>
    <row r="305" spans="1:40" ht="25.5">
      <c r="A305" s="274"/>
      <c r="B305" s="86" t="s">
        <v>34</v>
      </c>
      <c r="C305" s="5" t="s">
        <v>9</v>
      </c>
      <c r="D305" s="5" t="s">
        <v>21</v>
      </c>
      <c r="E305" s="5" t="s">
        <v>100</v>
      </c>
      <c r="F305" s="5" t="s">
        <v>119</v>
      </c>
      <c r="G305" s="17" t="s">
        <v>33</v>
      </c>
      <c r="H305" s="60">
        <v>50000</v>
      </c>
      <c r="I305" s="60">
        <v>50000</v>
      </c>
      <c r="J305" s="60">
        <v>50000</v>
      </c>
      <c r="K305" s="60"/>
      <c r="L305" s="60"/>
      <c r="M305" s="60"/>
      <c r="N305" s="60">
        <f t="shared" si="682"/>
        <v>50000</v>
      </c>
      <c r="O305" s="60">
        <f t="shared" si="683"/>
        <v>50000</v>
      </c>
      <c r="P305" s="60">
        <f t="shared" si="684"/>
        <v>50000</v>
      </c>
      <c r="Q305" s="60"/>
      <c r="R305" s="60"/>
      <c r="S305" s="60"/>
      <c r="T305" s="60">
        <f t="shared" si="652"/>
        <v>50000</v>
      </c>
      <c r="U305" s="60">
        <f t="shared" si="653"/>
        <v>50000</v>
      </c>
      <c r="V305" s="60">
        <f t="shared" si="654"/>
        <v>50000</v>
      </c>
      <c r="W305" s="60"/>
      <c r="X305" s="60"/>
      <c r="Y305" s="60"/>
      <c r="Z305" s="60">
        <f t="shared" si="656"/>
        <v>50000</v>
      </c>
      <c r="AA305" s="60">
        <f t="shared" si="657"/>
        <v>50000</v>
      </c>
      <c r="AB305" s="60">
        <f t="shared" si="658"/>
        <v>50000</v>
      </c>
      <c r="AC305" s="60"/>
      <c r="AD305" s="60"/>
      <c r="AE305" s="60"/>
      <c r="AF305" s="60">
        <f t="shared" si="660"/>
        <v>50000</v>
      </c>
      <c r="AG305" s="60">
        <f t="shared" si="661"/>
        <v>50000</v>
      </c>
      <c r="AH305" s="60">
        <f t="shared" si="662"/>
        <v>50000</v>
      </c>
      <c r="AI305" s="60"/>
      <c r="AJ305" s="60"/>
      <c r="AK305" s="60"/>
      <c r="AL305" s="60">
        <f t="shared" si="664"/>
        <v>50000</v>
      </c>
      <c r="AM305" s="60">
        <f t="shared" si="665"/>
        <v>50000</v>
      </c>
      <c r="AN305" s="60">
        <f t="shared" si="666"/>
        <v>50000</v>
      </c>
    </row>
    <row r="306" spans="1:40">
      <c r="A306" s="274"/>
      <c r="B306" s="71" t="s">
        <v>204</v>
      </c>
      <c r="C306" s="35" t="s">
        <v>9</v>
      </c>
      <c r="D306" s="35" t="s">
        <v>21</v>
      </c>
      <c r="E306" s="35" t="s">
        <v>100</v>
      </c>
      <c r="F306" s="100" t="s">
        <v>189</v>
      </c>
      <c r="G306" s="36"/>
      <c r="H306" s="61">
        <f>H307+H309</f>
        <v>450000</v>
      </c>
      <c r="I306" s="61">
        <f t="shared" ref="I306:J306" si="695">I307+I309</f>
        <v>0</v>
      </c>
      <c r="J306" s="61">
        <f t="shared" si="695"/>
        <v>0</v>
      </c>
      <c r="K306" s="61">
        <f t="shared" ref="K306:M306" si="696">K307+K309</f>
        <v>0</v>
      </c>
      <c r="L306" s="61">
        <f t="shared" si="696"/>
        <v>0</v>
      </c>
      <c r="M306" s="61">
        <f t="shared" si="696"/>
        <v>0</v>
      </c>
      <c r="N306" s="61">
        <f t="shared" si="682"/>
        <v>450000</v>
      </c>
      <c r="O306" s="61">
        <f t="shared" si="683"/>
        <v>0</v>
      </c>
      <c r="P306" s="61">
        <f t="shared" si="684"/>
        <v>0</v>
      </c>
      <c r="Q306" s="61">
        <f t="shared" ref="Q306:S306" si="697">Q307+Q309</f>
        <v>0</v>
      </c>
      <c r="R306" s="61">
        <f t="shared" si="697"/>
        <v>0</v>
      </c>
      <c r="S306" s="61">
        <f t="shared" si="697"/>
        <v>0</v>
      </c>
      <c r="T306" s="61">
        <f t="shared" si="652"/>
        <v>450000</v>
      </c>
      <c r="U306" s="61">
        <f t="shared" si="653"/>
        <v>0</v>
      </c>
      <c r="V306" s="61">
        <f t="shared" si="654"/>
        <v>0</v>
      </c>
      <c r="W306" s="61">
        <f t="shared" ref="W306:Y306" si="698">W307+W309</f>
        <v>0</v>
      </c>
      <c r="X306" s="61">
        <f t="shared" si="698"/>
        <v>0</v>
      </c>
      <c r="Y306" s="61">
        <f t="shared" si="698"/>
        <v>0</v>
      </c>
      <c r="Z306" s="61">
        <f t="shared" si="656"/>
        <v>450000</v>
      </c>
      <c r="AA306" s="61">
        <f t="shared" si="657"/>
        <v>0</v>
      </c>
      <c r="AB306" s="61">
        <f t="shared" si="658"/>
        <v>0</v>
      </c>
      <c r="AC306" s="61">
        <f t="shared" ref="AC306:AE306" si="699">AC307+AC309</f>
        <v>0</v>
      </c>
      <c r="AD306" s="61">
        <f t="shared" si="699"/>
        <v>0</v>
      </c>
      <c r="AE306" s="61">
        <f t="shared" si="699"/>
        <v>0</v>
      </c>
      <c r="AF306" s="61">
        <f t="shared" si="660"/>
        <v>450000</v>
      </c>
      <c r="AG306" s="61">
        <f t="shared" si="661"/>
        <v>0</v>
      </c>
      <c r="AH306" s="61">
        <f t="shared" si="662"/>
        <v>0</v>
      </c>
      <c r="AI306" s="61">
        <f t="shared" ref="AI306:AK306" si="700">AI307+AI309</f>
        <v>0</v>
      </c>
      <c r="AJ306" s="61">
        <f t="shared" si="700"/>
        <v>0</v>
      </c>
      <c r="AK306" s="61">
        <f t="shared" si="700"/>
        <v>0</v>
      </c>
      <c r="AL306" s="61">
        <f t="shared" si="664"/>
        <v>450000</v>
      </c>
      <c r="AM306" s="61">
        <f t="shared" si="665"/>
        <v>0</v>
      </c>
      <c r="AN306" s="61">
        <f t="shared" si="666"/>
        <v>0</v>
      </c>
    </row>
    <row r="307" spans="1:40" ht="25.5">
      <c r="A307" s="274"/>
      <c r="B307" s="82" t="s">
        <v>186</v>
      </c>
      <c r="C307" s="35" t="s">
        <v>9</v>
      </c>
      <c r="D307" s="35" t="s">
        <v>21</v>
      </c>
      <c r="E307" s="35" t="s">
        <v>100</v>
      </c>
      <c r="F307" s="100" t="s">
        <v>189</v>
      </c>
      <c r="G307" s="36" t="s">
        <v>32</v>
      </c>
      <c r="H307" s="61">
        <f>H308</f>
        <v>220000</v>
      </c>
      <c r="I307" s="61">
        <f t="shared" ref="I307:M307" si="701">I308</f>
        <v>0</v>
      </c>
      <c r="J307" s="61">
        <f t="shared" si="701"/>
        <v>0</v>
      </c>
      <c r="K307" s="61">
        <f t="shared" si="701"/>
        <v>0</v>
      </c>
      <c r="L307" s="61">
        <f t="shared" si="701"/>
        <v>0</v>
      </c>
      <c r="M307" s="61">
        <f t="shared" si="701"/>
        <v>0</v>
      </c>
      <c r="N307" s="61">
        <f t="shared" si="682"/>
        <v>220000</v>
      </c>
      <c r="O307" s="61">
        <f t="shared" si="683"/>
        <v>0</v>
      </c>
      <c r="P307" s="61">
        <f t="shared" si="684"/>
        <v>0</v>
      </c>
      <c r="Q307" s="61">
        <f t="shared" ref="Q307:S307" si="702">Q308</f>
        <v>0</v>
      </c>
      <c r="R307" s="61">
        <f t="shared" si="702"/>
        <v>0</v>
      </c>
      <c r="S307" s="61">
        <f t="shared" si="702"/>
        <v>0</v>
      </c>
      <c r="T307" s="61">
        <f t="shared" si="652"/>
        <v>220000</v>
      </c>
      <c r="U307" s="61">
        <f t="shared" si="653"/>
        <v>0</v>
      </c>
      <c r="V307" s="61">
        <f t="shared" si="654"/>
        <v>0</v>
      </c>
      <c r="W307" s="61">
        <f t="shared" ref="W307:Y307" si="703">W308</f>
        <v>0</v>
      </c>
      <c r="X307" s="61">
        <f t="shared" si="703"/>
        <v>0</v>
      </c>
      <c r="Y307" s="61">
        <f t="shared" si="703"/>
        <v>0</v>
      </c>
      <c r="Z307" s="61">
        <f t="shared" si="656"/>
        <v>220000</v>
      </c>
      <c r="AA307" s="61">
        <f t="shared" si="657"/>
        <v>0</v>
      </c>
      <c r="AB307" s="61">
        <f t="shared" si="658"/>
        <v>0</v>
      </c>
      <c r="AC307" s="61">
        <f t="shared" ref="AC307:AE307" si="704">AC308</f>
        <v>0</v>
      </c>
      <c r="AD307" s="61">
        <f t="shared" si="704"/>
        <v>0</v>
      </c>
      <c r="AE307" s="61">
        <f t="shared" si="704"/>
        <v>0</v>
      </c>
      <c r="AF307" s="61">
        <f t="shared" si="660"/>
        <v>220000</v>
      </c>
      <c r="AG307" s="61">
        <f t="shared" si="661"/>
        <v>0</v>
      </c>
      <c r="AH307" s="61">
        <f t="shared" si="662"/>
        <v>0</v>
      </c>
      <c r="AI307" s="61">
        <f t="shared" ref="AI307:AK307" si="705">AI308</f>
        <v>0</v>
      </c>
      <c r="AJ307" s="61">
        <f t="shared" si="705"/>
        <v>0</v>
      </c>
      <c r="AK307" s="61">
        <f t="shared" si="705"/>
        <v>0</v>
      </c>
      <c r="AL307" s="61">
        <f t="shared" si="664"/>
        <v>220000</v>
      </c>
      <c r="AM307" s="61">
        <f t="shared" si="665"/>
        <v>0</v>
      </c>
      <c r="AN307" s="61">
        <f t="shared" si="666"/>
        <v>0</v>
      </c>
    </row>
    <row r="308" spans="1:40" ht="25.5">
      <c r="A308" s="274"/>
      <c r="B308" s="86" t="s">
        <v>34</v>
      </c>
      <c r="C308" s="35" t="s">
        <v>9</v>
      </c>
      <c r="D308" s="35" t="s">
        <v>21</v>
      </c>
      <c r="E308" s="35" t="s">
        <v>100</v>
      </c>
      <c r="F308" s="100" t="s">
        <v>189</v>
      </c>
      <c r="G308" s="36" t="s">
        <v>33</v>
      </c>
      <c r="H308" s="60">
        <v>220000</v>
      </c>
      <c r="I308" s="60">
        <v>0</v>
      </c>
      <c r="J308" s="60">
        <v>0</v>
      </c>
      <c r="K308" s="60"/>
      <c r="L308" s="60"/>
      <c r="M308" s="60"/>
      <c r="N308" s="60">
        <f t="shared" si="682"/>
        <v>220000</v>
      </c>
      <c r="O308" s="60">
        <f t="shared" si="683"/>
        <v>0</v>
      </c>
      <c r="P308" s="60">
        <f t="shared" si="684"/>
        <v>0</v>
      </c>
      <c r="Q308" s="60"/>
      <c r="R308" s="60"/>
      <c r="S308" s="60"/>
      <c r="T308" s="60">
        <f t="shared" si="652"/>
        <v>220000</v>
      </c>
      <c r="U308" s="60">
        <f t="shared" si="653"/>
        <v>0</v>
      </c>
      <c r="V308" s="60">
        <f t="shared" si="654"/>
        <v>0</v>
      </c>
      <c r="W308" s="60"/>
      <c r="X308" s="60"/>
      <c r="Y308" s="60"/>
      <c r="Z308" s="60">
        <f t="shared" si="656"/>
        <v>220000</v>
      </c>
      <c r="AA308" s="60">
        <f t="shared" si="657"/>
        <v>0</v>
      </c>
      <c r="AB308" s="60">
        <f t="shared" si="658"/>
        <v>0</v>
      </c>
      <c r="AC308" s="60"/>
      <c r="AD308" s="60"/>
      <c r="AE308" s="60"/>
      <c r="AF308" s="60">
        <f t="shared" si="660"/>
        <v>220000</v>
      </c>
      <c r="AG308" s="60">
        <f t="shared" si="661"/>
        <v>0</v>
      </c>
      <c r="AH308" s="60">
        <f t="shared" si="662"/>
        <v>0</v>
      </c>
      <c r="AI308" s="60"/>
      <c r="AJ308" s="60"/>
      <c r="AK308" s="60"/>
      <c r="AL308" s="60">
        <f t="shared" si="664"/>
        <v>220000</v>
      </c>
      <c r="AM308" s="60">
        <f t="shared" si="665"/>
        <v>0</v>
      </c>
      <c r="AN308" s="60">
        <f t="shared" si="666"/>
        <v>0</v>
      </c>
    </row>
    <row r="309" spans="1:40">
      <c r="A309" s="274"/>
      <c r="B309" s="103" t="s">
        <v>35</v>
      </c>
      <c r="C309" s="35" t="s">
        <v>9</v>
      </c>
      <c r="D309" s="35" t="s">
        <v>21</v>
      </c>
      <c r="E309" s="35" t="s">
        <v>100</v>
      </c>
      <c r="F309" s="100" t="s">
        <v>189</v>
      </c>
      <c r="G309" s="36" t="s">
        <v>36</v>
      </c>
      <c r="H309" s="60">
        <f>H310</f>
        <v>230000</v>
      </c>
      <c r="I309" s="60">
        <f t="shared" ref="I309:M309" si="706">I310</f>
        <v>0</v>
      </c>
      <c r="J309" s="60">
        <f t="shared" si="706"/>
        <v>0</v>
      </c>
      <c r="K309" s="60">
        <f t="shared" si="706"/>
        <v>0</v>
      </c>
      <c r="L309" s="60">
        <f t="shared" si="706"/>
        <v>0</v>
      </c>
      <c r="M309" s="60">
        <f t="shared" si="706"/>
        <v>0</v>
      </c>
      <c r="N309" s="60">
        <f t="shared" si="682"/>
        <v>230000</v>
      </c>
      <c r="O309" s="60">
        <f t="shared" si="683"/>
        <v>0</v>
      </c>
      <c r="P309" s="60">
        <f t="shared" si="684"/>
        <v>0</v>
      </c>
      <c r="Q309" s="60">
        <f t="shared" ref="Q309:S309" si="707">Q310</f>
        <v>0</v>
      </c>
      <c r="R309" s="60">
        <f t="shared" si="707"/>
        <v>0</v>
      </c>
      <c r="S309" s="60">
        <f t="shared" si="707"/>
        <v>0</v>
      </c>
      <c r="T309" s="60">
        <f t="shared" si="652"/>
        <v>230000</v>
      </c>
      <c r="U309" s="60">
        <f t="shared" si="653"/>
        <v>0</v>
      </c>
      <c r="V309" s="60">
        <f t="shared" si="654"/>
        <v>0</v>
      </c>
      <c r="W309" s="60">
        <f t="shared" ref="W309:Y309" si="708">W310</f>
        <v>0</v>
      </c>
      <c r="X309" s="60">
        <f t="shared" si="708"/>
        <v>0</v>
      </c>
      <c r="Y309" s="60">
        <f t="shared" si="708"/>
        <v>0</v>
      </c>
      <c r="Z309" s="60">
        <f t="shared" si="656"/>
        <v>230000</v>
      </c>
      <c r="AA309" s="60">
        <f t="shared" si="657"/>
        <v>0</v>
      </c>
      <c r="AB309" s="60">
        <f t="shared" si="658"/>
        <v>0</v>
      </c>
      <c r="AC309" s="60">
        <f t="shared" ref="AC309:AE309" si="709">AC310</f>
        <v>0</v>
      </c>
      <c r="AD309" s="60">
        <f t="shared" si="709"/>
        <v>0</v>
      </c>
      <c r="AE309" s="60">
        <f t="shared" si="709"/>
        <v>0</v>
      </c>
      <c r="AF309" s="60">
        <f t="shared" si="660"/>
        <v>230000</v>
      </c>
      <c r="AG309" s="60">
        <f t="shared" si="661"/>
        <v>0</v>
      </c>
      <c r="AH309" s="60">
        <f t="shared" si="662"/>
        <v>0</v>
      </c>
      <c r="AI309" s="60">
        <f t="shared" ref="AI309:AK309" si="710">AI310</f>
        <v>0</v>
      </c>
      <c r="AJ309" s="60">
        <f t="shared" si="710"/>
        <v>0</v>
      </c>
      <c r="AK309" s="60">
        <f t="shared" si="710"/>
        <v>0</v>
      </c>
      <c r="AL309" s="60">
        <f t="shared" si="664"/>
        <v>230000</v>
      </c>
      <c r="AM309" s="60">
        <f t="shared" si="665"/>
        <v>0</v>
      </c>
      <c r="AN309" s="60">
        <f t="shared" si="666"/>
        <v>0</v>
      </c>
    </row>
    <row r="310" spans="1:40">
      <c r="A310" s="274"/>
      <c r="B310" s="104" t="s">
        <v>161</v>
      </c>
      <c r="C310" s="35" t="s">
        <v>9</v>
      </c>
      <c r="D310" s="35" t="s">
        <v>21</v>
      </c>
      <c r="E310" s="35" t="s">
        <v>100</v>
      </c>
      <c r="F310" s="100" t="s">
        <v>189</v>
      </c>
      <c r="G310" s="36" t="s">
        <v>162</v>
      </c>
      <c r="H310" s="60">
        <v>230000</v>
      </c>
      <c r="I310" s="60">
        <v>0</v>
      </c>
      <c r="J310" s="60">
        <v>0</v>
      </c>
      <c r="K310" s="60"/>
      <c r="L310" s="60"/>
      <c r="M310" s="60"/>
      <c r="N310" s="60">
        <f t="shared" si="682"/>
        <v>230000</v>
      </c>
      <c r="O310" s="60">
        <f t="shared" si="683"/>
        <v>0</v>
      </c>
      <c r="P310" s="60">
        <f t="shared" si="684"/>
        <v>0</v>
      </c>
      <c r="Q310" s="60"/>
      <c r="R310" s="60"/>
      <c r="S310" s="60"/>
      <c r="T310" s="60">
        <f t="shared" si="652"/>
        <v>230000</v>
      </c>
      <c r="U310" s="60">
        <f t="shared" si="653"/>
        <v>0</v>
      </c>
      <c r="V310" s="60">
        <f t="shared" si="654"/>
        <v>0</v>
      </c>
      <c r="W310" s="60"/>
      <c r="X310" s="60"/>
      <c r="Y310" s="60"/>
      <c r="Z310" s="60">
        <f t="shared" si="656"/>
        <v>230000</v>
      </c>
      <c r="AA310" s="60">
        <f t="shared" si="657"/>
        <v>0</v>
      </c>
      <c r="AB310" s="60">
        <f t="shared" si="658"/>
        <v>0</v>
      </c>
      <c r="AC310" s="60"/>
      <c r="AD310" s="60"/>
      <c r="AE310" s="60"/>
      <c r="AF310" s="60">
        <f t="shared" si="660"/>
        <v>230000</v>
      </c>
      <c r="AG310" s="60">
        <f t="shared" si="661"/>
        <v>0</v>
      </c>
      <c r="AH310" s="60">
        <f t="shared" si="662"/>
        <v>0</v>
      </c>
      <c r="AI310" s="60"/>
      <c r="AJ310" s="60"/>
      <c r="AK310" s="60"/>
      <c r="AL310" s="60">
        <f t="shared" si="664"/>
        <v>230000</v>
      </c>
      <c r="AM310" s="60">
        <f t="shared" si="665"/>
        <v>0</v>
      </c>
      <c r="AN310" s="60">
        <f t="shared" si="666"/>
        <v>0</v>
      </c>
    </row>
    <row r="311" spans="1:40">
      <c r="A311" s="274"/>
      <c r="B311" s="104" t="s">
        <v>170</v>
      </c>
      <c r="C311" s="46" t="s">
        <v>9</v>
      </c>
      <c r="D311" s="46" t="s">
        <v>21</v>
      </c>
      <c r="E311" s="46" t="s">
        <v>100</v>
      </c>
      <c r="F311" s="100" t="s">
        <v>169</v>
      </c>
      <c r="G311" s="36"/>
      <c r="H311" s="60"/>
      <c r="I311" s="60"/>
      <c r="J311" s="60"/>
      <c r="K311" s="60"/>
      <c r="L311" s="60"/>
      <c r="M311" s="60"/>
      <c r="N311" s="60"/>
      <c r="O311" s="60"/>
      <c r="P311" s="60"/>
      <c r="Q311" s="60">
        <f>Q312</f>
        <v>200000</v>
      </c>
      <c r="R311" s="60">
        <f t="shared" ref="R311:S312" si="711">R312</f>
        <v>0</v>
      </c>
      <c r="S311" s="60">
        <f t="shared" si="711"/>
        <v>0</v>
      </c>
      <c r="T311" s="60">
        <f t="shared" ref="T311:T313" si="712">N311+Q311</f>
        <v>200000</v>
      </c>
      <c r="U311" s="60">
        <f t="shared" ref="U311:U313" si="713">O311+R311</f>
        <v>0</v>
      </c>
      <c r="V311" s="60">
        <f t="shared" ref="V311:V313" si="714">P311+S311</f>
        <v>0</v>
      </c>
      <c r="W311" s="60">
        <f>W312</f>
        <v>0</v>
      </c>
      <c r="X311" s="60">
        <f t="shared" ref="X311:Y312" si="715">X312</f>
        <v>0</v>
      </c>
      <c r="Y311" s="60">
        <f t="shared" si="715"/>
        <v>0</v>
      </c>
      <c r="Z311" s="60">
        <f t="shared" si="656"/>
        <v>200000</v>
      </c>
      <c r="AA311" s="60">
        <f t="shared" si="657"/>
        <v>0</v>
      </c>
      <c r="AB311" s="60">
        <f t="shared" si="658"/>
        <v>0</v>
      </c>
      <c r="AC311" s="60">
        <f>AC312</f>
        <v>0</v>
      </c>
      <c r="AD311" s="60">
        <f t="shared" ref="AD311:AE312" si="716">AD312</f>
        <v>0</v>
      </c>
      <c r="AE311" s="60">
        <f t="shared" si="716"/>
        <v>0</v>
      </c>
      <c r="AF311" s="60">
        <f t="shared" si="660"/>
        <v>200000</v>
      </c>
      <c r="AG311" s="60">
        <f t="shared" si="661"/>
        <v>0</v>
      </c>
      <c r="AH311" s="60">
        <f t="shared" si="662"/>
        <v>0</v>
      </c>
      <c r="AI311" s="60">
        <f>AI312</f>
        <v>0</v>
      </c>
      <c r="AJ311" s="60">
        <f t="shared" ref="AJ311:AK312" si="717">AJ312</f>
        <v>0</v>
      </c>
      <c r="AK311" s="60">
        <f t="shared" si="717"/>
        <v>0</v>
      </c>
      <c r="AL311" s="60">
        <f t="shared" si="664"/>
        <v>200000</v>
      </c>
      <c r="AM311" s="60">
        <f t="shared" si="665"/>
        <v>0</v>
      </c>
      <c r="AN311" s="60">
        <f t="shared" si="666"/>
        <v>0</v>
      </c>
    </row>
    <row r="312" spans="1:40" ht="25.5">
      <c r="A312" s="274"/>
      <c r="B312" s="104" t="s">
        <v>186</v>
      </c>
      <c r="C312" s="46" t="s">
        <v>9</v>
      </c>
      <c r="D312" s="46" t="s">
        <v>21</v>
      </c>
      <c r="E312" s="46" t="s">
        <v>100</v>
      </c>
      <c r="F312" s="100" t="s">
        <v>169</v>
      </c>
      <c r="G312" s="36" t="s">
        <v>32</v>
      </c>
      <c r="H312" s="60"/>
      <c r="I312" s="60"/>
      <c r="J312" s="60"/>
      <c r="K312" s="60"/>
      <c r="L312" s="60"/>
      <c r="M312" s="60"/>
      <c r="N312" s="60"/>
      <c r="O312" s="60"/>
      <c r="P312" s="60"/>
      <c r="Q312" s="60">
        <f>Q313</f>
        <v>200000</v>
      </c>
      <c r="R312" s="60">
        <f t="shared" si="711"/>
        <v>0</v>
      </c>
      <c r="S312" s="60">
        <f t="shared" si="711"/>
        <v>0</v>
      </c>
      <c r="T312" s="60">
        <f t="shared" si="712"/>
        <v>200000</v>
      </c>
      <c r="U312" s="60">
        <f t="shared" si="713"/>
        <v>0</v>
      </c>
      <c r="V312" s="60">
        <f t="shared" si="714"/>
        <v>0</v>
      </c>
      <c r="W312" s="60">
        <f>W313</f>
        <v>0</v>
      </c>
      <c r="X312" s="60">
        <f t="shared" si="715"/>
        <v>0</v>
      </c>
      <c r="Y312" s="60">
        <f t="shared" si="715"/>
        <v>0</v>
      </c>
      <c r="Z312" s="60">
        <f t="shared" si="656"/>
        <v>200000</v>
      </c>
      <c r="AA312" s="60">
        <f t="shared" si="657"/>
        <v>0</v>
      </c>
      <c r="AB312" s="60">
        <f t="shared" si="658"/>
        <v>0</v>
      </c>
      <c r="AC312" s="60">
        <f>AC313</f>
        <v>0</v>
      </c>
      <c r="AD312" s="60">
        <f t="shared" si="716"/>
        <v>0</v>
      </c>
      <c r="AE312" s="60">
        <f t="shared" si="716"/>
        <v>0</v>
      </c>
      <c r="AF312" s="60">
        <f t="shared" si="660"/>
        <v>200000</v>
      </c>
      <c r="AG312" s="60">
        <f t="shared" si="661"/>
        <v>0</v>
      </c>
      <c r="AH312" s="60">
        <f t="shared" si="662"/>
        <v>0</v>
      </c>
      <c r="AI312" s="60">
        <f>AI313</f>
        <v>0</v>
      </c>
      <c r="AJ312" s="60">
        <f t="shared" si="717"/>
        <v>0</v>
      </c>
      <c r="AK312" s="60">
        <f t="shared" si="717"/>
        <v>0</v>
      </c>
      <c r="AL312" s="60">
        <f t="shared" si="664"/>
        <v>200000</v>
      </c>
      <c r="AM312" s="60">
        <f t="shared" si="665"/>
        <v>0</v>
      </c>
      <c r="AN312" s="60">
        <f t="shared" si="666"/>
        <v>0</v>
      </c>
    </row>
    <row r="313" spans="1:40" ht="25.5">
      <c r="A313" s="274"/>
      <c r="B313" s="104" t="s">
        <v>34</v>
      </c>
      <c r="C313" s="46" t="s">
        <v>9</v>
      </c>
      <c r="D313" s="46" t="s">
        <v>21</v>
      </c>
      <c r="E313" s="46" t="s">
        <v>100</v>
      </c>
      <c r="F313" s="100" t="s">
        <v>169</v>
      </c>
      <c r="G313" s="36" t="s">
        <v>33</v>
      </c>
      <c r="H313" s="60"/>
      <c r="I313" s="60"/>
      <c r="J313" s="60"/>
      <c r="K313" s="60"/>
      <c r="L313" s="60"/>
      <c r="M313" s="60"/>
      <c r="N313" s="60"/>
      <c r="O313" s="60"/>
      <c r="P313" s="60"/>
      <c r="Q313" s="60">
        <v>200000</v>
      </c>
      <c r="R313" s="60"/>
      <c r="S313" s="60"/>
      <c r="T313" s="60">
        <f t="shared" si="712"/>
        <v>200000</v>
      </c>
      <c r="U313" s="60">
        <f t="shared" si="713"/>
        <v>0</v>
      </c>
      <c r="V313" s="60">
        <f t="shared" si="714"/>
        <v>0</v>
      </c>
      <c r="W313" s="60"/>
      <c r="X313" s="60"/>
      <c r="Y313" s="60"/>
      <c r="Z313" s="60">
        <f t="shared" si="656"/>
        <v>200000</v>
      </c>
      <c r="AA313" s="60">
        <f t="shared" si="657"/>
        <v>0</v>
      </c>
      <c r="AB313" s="60">
        <f t="shared" si="658"/>
        <v>0</v>
      </c>
      <c r="AC313" s="60"/>
      <c r="AD313" s="60"/>
      <c r="AE313" s="60"/>
      <c r="AF313" s="60">
        <f t="shared" si="660"/>
        <v>200000</v>
      </c>
      <c r="AG313" s="60">
        <f t="shared" si="661"/>
        <v>0</v>
      </c>
      <c r="AH313" s="60">
        <f t="shared" si="662"/>
        <v>0</v>
      </c>
      <c r="AI313" s="60"/>
      <c r="AJ313" s="60"/>
      <c r="AK313" s="60"/>
      <c r="AL313" s="60">
        <f t="shared" si="664"/>
        <v>200000</v>
      </c>
      <c r="AM313" s="60">
        <f t="shared" si="665"/>
        <v>0</v>
      </c>
      <c r="AN313" s="60">
        <f t="shared" si="666"/>
        <v>0</v>
      </c>
    </row>
    <row r="314" spans="1:40" ht="25.5">
      <c r="A314" s="274"/>
      <c r="B314" s="103" t="s">
        <v>31</v>
      </c>
      <c r="C314" s="5" t="s">
        <v>9</v>
      </c>
      <c r="D314" s="5" t="s">
        <v>21</v>
      </c>
      <c r="E314" s="5" t="s">
        <v>100</v>
      </c>
      <c r="F314" s="35" t="s">
        <v>227</v>
      </c>
      <c r="G314" s="17"/>
      <c r="H314" s="57">
        <f>H315</f>
        <v>905128.21</v>
      </c>
      <c r="I314" s="57">
        <f t="shared" ref="I314:M315" si="718">I315</f>
        <v>830928.21</v>
      </c>
      <c r="J314" s="57">
        <f t="shared" si="718"/>
        <v>830928.21</v>
      </c>
      <c r="K314" s="57">
        <f t="shared" si="718"/>
        <v>0</v>
      </c>
      <c r="L314" s="57">
        <f t="shared" si="718"/>
        <v>0</v>
      </c>
      <c r="M314" s="57">
        <f t="shared" si="718"/>
        <v>0</v>
      </c>
      <c r="N314" s="57">
        <f t="shared" si="682"/>
        <v>905128.21</v>
      </c>
      <c r="O314" s="57">
        <f t="shared" si="683"/>
        <v>830928.21</v>
      </c>
      <c r="P314" s="57">
        <f t="shared" si="684"/>
        <v>830928.21</v>
      </c>
      <c r="Q314" s="57">
        <f t="shared" ref="Q314:S315" si="719">Q315</f>
        <v>0</v>
      </c>
      <c r="R314" s="57">
        <f t="shared" si="719"/>
        <v>0</v>
      </c>
      <c r="S314" s="57">
        <f t="shared" si="719"/>
        <v>0</v>
      </c>
      <c r="T314" s="57">
        <f t="shared" si="652"/>
        <v>905128.21</v>
      </c>
      <c r="U314" s="57">
        <f t="shared" si="653"/>
        <v>830928.21</v>
      </c>
      <c r="V314" s="57">
        <f t="shared" si="654"/>
        <v>830928.21</v>
      </c>
      <c r="W314" s="57">
        <f t="shared" ref="W314:Y315" si="720">W315</f>
        <v>0</v>
      </c>
      <c r="X314" s="57">
        <f t="shared" si="720"/>
        <v>0</v>
      </c>
      <c r="Y314" s="57">
        <f t="shared" si="720"/>
        <v>0</v>
      </c>
      <c r="Z314" s="57">
        <f t="shared" si="656"/>
        <v>905128.21</v>
      </c>
      <c r="AA314" s="57">
        <f t="shared" si="657"/>
        <v>830928.21</v>
      </c>
      <c r="AB314" s="57">
        <f t="shared" si="658"/>
        <v>830928.21</v>
      </c>
      <c r="AC314" s="57">
        <f t="shared" ref="AC314:AE315" si="721">AC315</f>
        <v>0</v>
      </c>
      <c r="AD314" s="57">
        <f t="shared" si="721"/>
        <v>0</v>
      </c>
      <c r="AE314" s="57">
        <f t="shared" si="721"/>
        <v>0</v>
      </c>
      <c r="AF314" s="57">
        <f t="shared" si="660"/>
        <v>905128.21</v>
      </c>
      <c r="AG314" s="57">
        <f t="shared" si="661"/>
        <v>830928.21</v>
      </c>
      <c r="AH314" s="57">
        <f t="shared" si="662"/>
        <v>830928.21</v>
      </c>
      <c r="AI314" s="57">
        <f t="shared" ref="AI314:AK315" si="722">AI315</f>
        <v>0</v>
      </c>
      <c r="AJ314" s="57">
        <f t="shared" si="722"/>
        <v>0</v>
      </c>
      <c r="AK314" s="57">
        <f t="shared" si="722"/>
        <v>0</v>
      </c>
      <c r="AL314" s="57">
        <f t="shared" si="664"/>
        <v>905128.21</v>
      </c>
      <c r="AM314" s="57">
        <f t="shared" si="665"/>
        <v>830928.21</v>
      </c>
      <c r="AN314" s="57">
        <f t="shared" si="666"/>
        <v>830928.21</v>
      </c>
    </row>
    <row r="315" spans="1:40">
      <c r="A315" s="274"/>
      <c r="B315" s="169" t="s">
        <v>47</v>
      </c>
      <c r="C315" s="5" t="s">
        <v>9</v>
      </c>
      <c r="D315" s="5" t="s">
        <v>21</v>
      </c>
      <c r="E315" s="5" t="s">
        <v>100</v>
      </c>
      <c r="F315" s="35" t="s">
        <v>227</v>
      </c>
      <c r="G315" s="17" t="s">
        <v>45</v>
      </c>
      <c r="H315" s="57">
        <f>H316</f>
        <v>905128.21</v>
      </c>
      <c r="I315" s="57">
        <f t="shared" si="718"/>
        <v>830928.21</v>
      </c>
      <c r="J315" s="57">
        <f t="shared" si="718"/>
        <v>830928.21</v>
      </c>
      <c r="K315" s="57">
        <f t="shared" si="718"/>
        <v>0</v>
      </c>
      <c r="L315" s="57">
        <f t="shared" si="718"/>
        <v>0</v>
      </c>
      <c r="M315" s="57">
        <f t="shared" si="718"/>
        <v>0</v>
      </c>
      <c r="N315" s="57">
        <f t="shared" si="682"/>
        <v>905128.21</v>
      </c>
      <c r="O315" s="57">
        <f t="shared" si="683"/>
        <v>830928.21</v>
      </c>
      <c r="P315" s="57">
        <f t="shared" si="684"/>
        <v>830928.21</v>
      </c>
      <c r="Q315" s="57">
        <f t="shared" si="719"/>
        <v>0</v>
      </c>
      <c r="R315" s="57">
        <f t="shared" si="719"/>
        <v>0</v>
      </c>
      <c r="S315" s="57">
        <f t="shared" si="719"/>
        <v>0</v>
      </c>
      <c r="T315" s="57">
        <f t="shared" si="652"/>
        <v>905128.21</v>
      </c>
      <c r="U315" s="57">
        <f t="shared" si="653"/>
        <v>830928.21</v>
      </c>
      <c r="V315" s="57">
        <f t="shared" si="654"/>
        <v>830928.21</v>
      </c>
      <c r="W315" s="57">
        <f t="shared" si="720"/>
        <v>0</v>
      </c>
      <c r="X315" s="57">
        <f t="shared" si="720"/>
        <v>0</v>
      </c>
      <c r="Y315" s="57">
        <f t="shared" si="720"/>
        <v>0</v>
      </c>
      <c r="Z315" s="57">
        <f t="shared" si="656"/>
        <v>905128.21</v>
      </c>
      <c r="AA315" s="57">
        <f t="shared" si="657"/>
        <v>830928.21</v>
      </c>
      <c r="AB315" s="57">
        <f t="shared" si="658"/>
        <v>830928.21</v>
      </c>
      <c r="AC315" s="57">
        <f t="shared" si="721"/>
        <v>0</v>
      </c>
      <c r="AD315" s="57">
        <f t="shared" si="721"/>
        <v>0</v>
      </c>
      <c r="AE315" s="57">
        <f t="shared" si="721"/>
        <v>0</v>
      </c>
      <c r="AF315" s="57">
        <f t="shared" si="660"/>
        <v>905128.21</v>
      </c>
      <c r="AG315" s="57">
        <f t="shared" si="661"/>
        <v>830928.21</v>
      </c>
      <c r="AH315" s="57">
        <f t="shared" si="662"/>
        <v>830928.21</v>
      </c>
      <c r="AI315" s="57">
        <f t="shared" si="722"/>
        <v>0</v>
      </c>
      <c r="AJ315" s="57">
        <f t="shared" si="722"/>
        <v>0</v>
      </c>
      <c r="AK315" s="57">
        <f t="shared" si="722"/>
        <v>0</v>
      </c>
      <c r="AL315" s="57">
        <f t="shared" si="664"/>
        <v>905128.21</v>
      </c>
      <c r="AM315" s="57">
        <f t="shared" si="665"/>
        <v>830928.21</v>
      </c>
      <c r="AN315" s="57">
        <f t="shared" si="666"/>
        <v>830928.21</v>
      </c>
    </row>
    <row r="316" spans="1:40" ht="25.5">
      <c r="A316" s="274"/>
      <c r="B316" s="170" t="s">
        <v>48</v>
      </c>
      <c r="C316" s="5" t="s">
        <v>9</v>
      </c>
      <c r="D316" s="5" t="s">
        <v>21</v>
      </c>
      <c r="E316" s="5" t="s">
        <v>100</v>
      </c>
      <c r="F316" s="35" t="s">
        <v>227</v>
      </c>
      <c r="G316" s="17" t="s">
        <v>46</v>
      </c>
      <c r="H316" s="60">
        <v>905128.21</v>
      </c>
      <c r="I316" s="60">
        <v>830928.21</v>
      </c>
      <c r="J316" s="60">
        <v>830928.21</v>
      </c>
      <c r="K316" s="60"/>
      <c r="L316" s="60"/>
      <c r="M316" s="60"/>
      <c r="N316" s="60">
        <f t="shared" si="682"/>
        <v>905128.21</v>
      </c>
      <c r="O316" s="60">
        <f t="shared" si="683"/>
        <v>830928.21</v>
      </c>
      <c r="P316" s="60">
        <f t="shared" si="684"/>
        <v>830928.21</v>
      </c>
      <c r="Q316" s="60"/>
      <c r="R316" s="60"/>
      <c r="S316" s="60"/>
      <c r="T316" s="60">
        <f t="shared" si="652"/>
        <v>905128.21</v>
      </c>
      <c r="U316" s="60">
        <f t="shared" si="653"/>
        <v>830928.21</v>
      </c>
      <c r="V316" s="60">
        <f t="shared" si="654"/>
        <v>830928.21</v>
      </c>
      <c r="W316" s="60"/>
      <c r="X316" s="60"/>
      <c r="Y316" s="60"/>
      <c r="Z316" s="60">
        <f t="shared" si="656"/>
        <v>905128.21</v>
      </c>
      <c r="AA316" s="60">
        <f t="shared" si="657"/>
        <v>830928.21</v>
      </c>
      <c r="AB316" s="60">
        <f t="shared" si="658"/>
        <v>830928.21</v>
      </c>
      <c r="AC316" s="60"/>
      <c r="AD316" s="60"/>
      <c r="AE316" s="60"/>
      <c r="AF316" s="60">
        <f t="shared" si="660"/>
        <v>905128.21</v>
      </c>
      <c r="AG316" s="60">
        <f t="shared" si="661"/>
        <v>830928.21</v>
      </c>
      <c r="AH316" s="60">
        <f t="shared" si="662"/>
        <v>830928.21</v>
      </c>
      <c r="AI316" s="60"/>
      <c r="AJ316" s="60"/>
      <c r="AK316" s="60"/>
      <c r="AL316" s="60">
        <f t="shared" si="664"/>
        <v>905128.21</v>
      </c>
      <c r="AM316" s="60">
        <f t="shared" si="665"/>
        <v>830928.21</v>
      </c>
      <c r="AN316" s="60">
        <f t="shared" si="666"/>
        <v>830928.21</v>
      </c>
    </row>
    <row r="317" spans="1:40" ht="51">
      <c r="A317" s="274"/>
      <c r="B317" s="188" t="s">
        <v>324</v>
      </c>
      <c r="C317" s="5" t="s">
        <v>9</v>
      </c>
      <c r="D317" s="5" t="s">
        <v>21</v>
      </c>
      <c r="E317" s="5" t="s">
        <v>100</v>
      </c>
      <c r="F317" s="35" t="s">
        <v>325</v>
      </c>
      <c r="G317" s="17"/>
      <c r="H317" s="60">
        <f t="shared" ref="H317:M317" si="723">H320</f>
        <v>212500</v>
      </c>
      <c r="I317" s="60">
        <f t="shared" si="723"/>
        <v>201775</v>
      </c>
      <c r="J317" s="60">
        <f t="shared" si="723"/>
        <v>201775</v>
      </c>
      <c r="K317" s="60">
        <f t="shared" si="723"/>
        <v>0</v>
      </c>
      <c r="L317" s="60">
        <f t="shared" si="723"/>
        <v>0</v>
      </c>
      <c r="M317" s="60">
        <f t="shared" si="723"/>
        <v>0</v>
      </c>
      <c r="N317" s="60">
        <f t="shared" si="682"/>
        <v>212500</v>
      </c>
      <c r="O317" s="60">
        <f t="shared" si="683"/>
        <v>201775</v>
      </c>
      <c r="P317" s="60">
        <f t="shared" si="684"/>
        <v>201775</v>
      </c>
      <c r="Q317" s="60">
        <f>Q320</f>
        <v>0</v>
      </c>
      <c r="R317" s="60">
        <f>R320</f>
        <v>0</v>
      </c>
      <c r="S317" s="60">
        <f>S320</f>
        <v>0</v>
      </c>
      <c r="T317" s="60">
        <f t="shared" si="652"/>
        <v>212500</v>
      </c>
      <c r="U317" s="60">
        <f t="shared" si="653"/>
        <v>201775</v>
      </c>
      <c r="V317" s="60">
        <f t="shared" si="654"/>
        <v>201775</v>
      </c>
      <c r="W317" s="60">
        <f>W320</f>
        <v>0</v>
      </c>
      <c r="X317" s="60">
        <f>X320</f>
        <v>0</v>
      </c>
      <c r="Y317" s="60">
        <f>Y320</f>
        <v>0</v>
      </c>
      <c r="Z317" s="60">
        <f t="shared" si="656"/>
        <v>212500</v>
      </c>
      <c r="AA317" s="60">
        <f t="shared" si="657"/>
        <v>201775</v>
      </c>
      <c r="AB317" s="60">
        <f t="shared" si="658"/>
        <v>201775</v>
      </c>
      <c r="AC317" s="60">
        <f>AC318+AC320</f>
        <v>0</v>
      </c>
      <c r="AD317" s="60">
        <f t="shared" ref="AD317:AE317" si="724">AD318+AD320</f>
        <v>0</v>
      </c>
      <c r="AE317" s="60">
        <f t="shared" si="724"/>
        <v>0</v>
      </c>
      <c r="AF317" s="60">
        <f t="shared" si="660"/>
        <v>212500</v>
      </c>
      <c r="AG317" s="60">
        <f t="shared" si="661"/>
        <v>201775</v>
      </c>
      <c r="AH317" s="60">
        <f t="shared" si="662"/>
        <v>201775</v>
      </c>
      <c r="AI317" s="60">
        <f>AI318+AI320</f>
        <v>0</v>
      </c>
      <c r="AJ317" s="60">
        <f t="shared" ref="AJ317:AK317" si="725">AJ318+AJ320</f>
        <v>0</v>
      </c>
      <c r="AK317" s="60">
        <f t="shared" si="725"/>
        <v>0</v>
      </c>
      <c r="AL317" s="60">
        <f t="shared" si="664"/>
        <v>212500</v>
      </c>
      <c r="AM317" s="60">
        <f t="shared" si="665"/>
        <v>201775</v>
      </c>
      <c r="AN317" s="60">
        <f t="shared" si="666"/>
        <v>201775</v>
      </c>
    </row>
    <row r="318" spans="1:40" ht="25.5">
      <c r="A318" s="274"/>
      <c r="B318" s="244" t="s">
        <v>41</v>
      </c>
      <c r="C318" s="5" t="s">
        <v>9</v>
      </c>
      <c r="D318" s="5" t="s">
        <v>21</v>
      </c>
      <c r="E318" s="5" t="s">
        <v>100</v>
      </c>
      <c r="F318" s="35" t="s">
        <v>447</v>
      </c>
      <c r="G318" s="55" t="s">
        <v>39</v>
      </c>
      <c r="H318" s="60"/>
      <c r="I318" s="60"/>
      <c r="J318" s="60"/>
      <c r="K318" s="60"/>
      <c r="L318" s="60"/>
      <c r="M318" s="60"/>
      <c r="N318" s="60"/>
      <c r="O318" s="60"/>
      <c r="P318" s="60"/>
      <c r="Q318" s="60"/>
      <c r="R318" s="60"/>
      <c r="S318" s="60"/>
      <c r="T318" s="60"/>
      <c r="U318" s="60"/>
      <c r="V318" s="60"/>
      <c r="W318" s="60"/>
      <c r="X318" s="60"/>
      <c r="Y318" s="60"/>
      <c r="Z318" s="60"/>
      <c r="AA318" s="60"/>
      <c r="AB318" s="60"/>
      <c r="AC318" s="60">
        <f>AC319</f>
        <v>212500</v>
      </c>
      <c r="AD318" s="60">
        <f t="shared" ref="AD318:AE318" si="726">AD319</f>
        <v>0</v>
      </c>
      <c r="AE318" s="60">
        <f t="shared" si="726"/>
        <v>0</v>
      </c>
      <c r="AF318" s="60">
        <f t="shared" ref="AF318:AF319" si="727">Z318+AC318</f>
        <v>212500</v>
      </c>
      <c r="AG318" s="60">
        <f t="shared" ref="AG318:AG319" si="728">AA318+AD318</f>
        <v>0</v>
      </c>
      <c r="AH318" s="60">
        <f t="shared" ref="AH318:AH319" si="729">AB318+AE318</f>
        <v>0</v>
      </c>
      <c r="AI318" s="60">
        <f>AI319</f>
        <v>0</v>
      </c>
      <c r="AJ318" s="60">
        <f t="shared" ref="AJ318:AK318" si="730">AJ319</f>
        <v>0</v>
      </c>
      <c r="AK318" s="60">
        <f t="shared" si="730"/>
        <v>0</v>
      </c>
      <c r="AL318" s="60">
        <f t="shared" si="664"/>
        <v>212500</v>
      </c>
      <c r="AM318" s="60">
        <f t="shared" si="665"/>
        <v>0</v>
      </c>
      <c r="AN318" s="60">
        <f t="shared" si="666"/>
        <v>0</v>
      </c>
    </row>
    <row r="319" spans="1:40" ht="38.25">
      <c r="A319" s="274"/>
      <c r="B319" s="244" t="s">
        <v>449</v>
      </c>
      <c r="C319" s="5" t="s">
        <v>9</v>
      </c>
      <c r="D319" s="5" t="s">
        <v>21</v>
      </c>
      <c r="E319" s="5" t="s">
        <v>100</v>
      </c>
      <c r="F319" s="35" t="s">
        <v>448</v>
      </c>
      <c r="G319" s="55" t="s">
        <v>173</v>
      </c>
      <c r="H319" s="60"/>
      <c r="I319" s="60"/>
      <c r="J319" s="60"/>
      <c r="K319" s="60"/>
      <c r="L319" s="60"/>
      <c r="M319" s="60"/>
      <c r="N319" s="60"/>
      <c r="O319" s="60"/>
      <c r="P319" s="60"/>
      <c r="Q319" s="60"/>
      <c r="R319" s="60"/>
      <c r="S319" s="60"/>
      <c r="T319" s="60"/>
      <c r="U319" s="60"/>
      <c r="V319" s="60"/>
      <c r="W319" s="60"/>
      <c r="X319" s="60"/>
      <c r="Y319" s="60"/>
      <c r="Z319" s="60"/>
      <c r="AA319" s="60"/>
      <c r="AB319" s="60"/>
      <c r="AC319" s="60">
        <v>212500</v>
      </c>
      <c r="AD319" s="60"/>
      <c r="AE319" s="60"/>
      <c r="AF319" s="60">
        <f t="shared" si="727"/>
        <v>212500</v>
      </c>
      <c r="AG319" s="60">
        <f t="shared" si="728"/>
        <v>0</v>
      </c>
      <c r="AH319" s="60">
        <f t="shared" si="729"/>
        <v>0</v>
      </c>
      <c r="AI319" s="60"/>
      <c r="AJ319" s="60"/>
      <c r="AK319" s="60"/>
      <c r="AL319" s="60">
        <f t="shared" si="664"/>
        <v>212500</v>
      </c>
      <c r="AM319" s="60">
        <f t="shared" si="665"/>
        <v>0</v>
      </c>
      <c r="AN319" s="60">
        <f t="shared" si="666"/>
        <v>0</v>
      </c>
    </row>
    <row r="320" spans="1:40">
      <c r="A320" s="274"/>
      <c r="B320" s="82" t="s">
        <v>47</v>
      </c>
      <c r="C320" s="5" t="s">
        <v>9</v>
      </c>
      <c r="D320" s="5" t="s">
        <v>21</v>
      </c>
      <c r="E320" s="5" t="s">
        <v>100</v>
      </c>
      <c r="F320" s="35" t="s">
        <v>325</v>
      </c>
      <c r="G320" s="55" t="s">
        <v>45</v>
      </c>
      <c r="H320" s="60">
        <f>H321</f>
        <v>212500</v>
      </c>
      <c r="I320" s="60">
        <f t="shared" ref="I320:M320" si="731">I321</f>
        <v>201775</v>
      </c>
      <c r="J320" s="60">
        <f t="shared" si="731"/>
        <v>201775</v>
      </c>
      <c r="K320" s="60">
        <f t="shared" si="731"/>
        <v>0</v>
      </c>
      <c r="L320" s="60">
        <f t="shared" si="731"/>
        <v>0</v>
      </c>
      <c r="M320" s="60">
        <f t="shared" si="731"/>
        <v>0</v>
      </c>
      <c r="N320" s="60">
        <f t="shared" si="682"/>
        <v>212500</v>
      </c>
      <c r="O320" s="60">
        <f t="shared" si="683"/>
        <v>201775</v>
      </c>
      <c r="P320" s="60">
        <f t="shared" si="684"/>
        <v>201775</v>
      </c>
      <c r="Q320" s="60">
        <f t="shared" ref="Q320:S320" si="732">Q321</f>
        <v>0</v>
      </c>
      <c r="R320" s="60">
        <f t="shared" si="732"/>
        <v>0</v>
      </c>
      <c r="S320" s="60">
        <f t="shared" si="732"/>
        <v>0</v>
      </c>
      <c r="T320" s="60">
        <f t="shared" si="652"/>
        <v>212500</v>
      </c>
      <c r="U320" s="60">
        <f t="shared" si="653"/>
        <v>201775</v>
      </c>
      <c r="V320" s="60">
        <f t="shared" si="654"/>
        <v>201775</v>
      </c>
      <c r="W320" s="60">
        <f t="shared" ref="W320:Y320" si="733">W321</f>
        <v>0</v>
      </c>
      <c r="X320" s="60">
        <f t="shared" si="733"/>
        <v>0</v>
      </c>
      <c r="Y320" s="60">
        <f t="shared" si="733"/>
        <v>0</v>
      </c>
      <c r="Z320" s="60">
        <f t="shared" si="656"/>
        <v>212500</v>
      </c>
      <c r="AA320" s="60">
        <f t="shared" si="657"/>
        <v>201775</v>
      </c>
      <c r="AB320" s="60">
        <f t="shared" si="658"/>
        <v>201775</v>
      </c>
      <c r="AC320" s="60">
        <f t="shared" ref="AC320:AE320" si="734">AC321</f>
        <v>-212500</v>
      </c>
      <c r="AD320" s="60">
        <f t="shared" si="734"/>
        <v>0</v>
      </c>
      <c r="AE320" s="60">
        <f t="shared" si="734"/>
        <v>0</v>
      </c>
      <c r="AF320" s="60">
        <f t="shared" si="660"/>
        <v>0</v>
      </c>
      <c r="AG320" s="60">
        <f t="shared" si="661"/>
        <v>201775</v>
      </c>
      <c r="AH320" s="60">
        <f t="shared" si="662"/>
        <v>201775</v>
      </c>
      <c r="AI320" s="60">
        <f t="shared" ref="AI320:AK320" si="735">AI321</f>
        <v>0</v>
      </c>
      <c r="AJ320" s="60">
        <f t="shared" si="735"/>
        <v>0</v>
      </c>
      <c r="AK320" s="60">
        <f t="shared" si="735"/>
        <v>0</v>
      </c>
      <c r="AL320" s="60">
        <f t="shared" si="664"/>
        <v>0</v>
      </c>
      <c r="AM320" s="60">
        <f t="shared" si="665"/>
        <v>201775</v>
      </c>
      <c r="AN320" s="60">
        <f t="shared" si="666"/>
        <v>201775</v>
      </c>
    </row>
    <row r="321" spans="1:40" ht="25.5">
      <c r="A321" s="274"/>
      <c r="B321" s="74" t="s">
        <v>48</v>
      </c>
      <c r="C321" s="5" t="s">
        <v>9</v>
      </c>
      <c r="D321" s="5" t="s">
        <v>21</v>
      </c>
      <c r="E321" s="5" t="s">
        <v>100</v>
      </c>
      <c r="F321" s="35" t="s">
        <v>325</v>
      </c>
      <c r="G321" s="55" t="s">
        <v>46</v>
      </c>
      <c r="H321" s="61">
        <v>212500</v>
      </c>
      <c r="I321" s="61">
        <v>201775</v>
      </c>
      <c r="J321" s="61">
        <v>201775</v>
      </c>
      <c r="K321" s="61"/>
      <c r="L321" s="61"/>
      <c r="M321" s="61"/>
      <c r="N321" s="61">
        <f t="shared" si="682"/>
        <v>212500</v>
      </c>
      <c r="O321" s="61">
        <f t="shared" si="683"/>
        <v>201775</v>
      </c>
      <c r="P321" s="61">
        <f t="shared" si="684"/>
        <v>201775</v>
      </c>
      <c r="Q321" s="61"/>
      <c r="R321" s="61"/>
      <c r="S321" s="61"/>
      <c r="T321" s="61">
        <f t="shared" si="652"/>
        <v>212500</v>
      </c>
      <c r="U321" s="61">
        <f t="shared" si="653"/>
        <v>201775</v>
      </c>
      <c r="V321" s="61">
        <f t="shared" si="654"/>
        <v>201775</v>
      </c>
      <c r="W321" s="61"/>
      <c r="X321" s="61"/>
      <c r="Y321" s="61"/>
      <c r="Z321" s="61">
        <f t="shared" si="656"/>
        <v>212500</v>
      </c>
      <c r="AA321" s="61">
        <f t="shared" si="657"/>
        <v>201775</v>
      </c>
      <c r="AB321" s="61">
        <f t="shared" si="658"/>
        <v>201775</v>
      </c>
      <c r="AC321" s="61">
        <v>-212500</v>
      </c>
      <c r="AD321" s="61"/>
      <c r="AE321" s="61"/>
      <c r="AF321" s="61">
        <f t="shared" si="660"/>
        <v>0</v>
      </c>
      <c r="AG321" s="61">
        <f t="shared" si="661"/>
        <v>201775</v>
      </c>
      <c r="AH321" s="61">
        <f t="shared" si="662"/>
        <v>201775</v>
      </c>
      <c r="AI321" s="61"/>
      <c r="AJ321" s="61"/>
      <c r="AK321" s="61"/>
      <c r="AL321" s="61">
        <f t="shared" si="664"/>
        <v>0</v>
      </c>
      <c r="AM321" s="61">
        <f t="shared" si="665"/>
        <v>201775</v>
      </c>
      <c r="AN321" s="61">
        <f t="shared" si="666"/>
        <v>201775</v>
      </c>
    </row>
    <row r="322" spans="1:40">
      <c r="A322" s="274"/>
      <c r="B322" s="104" t="s">
        <v>30</v>
      </c>
      <c r="C322" s="5" t="s">
        <v>9</v>
      </c>
      <c r="D322" s="5" t="s">
        <v>21</v>
      </c>
      <c r="E322" s="5" t="s">
        <v>100</v>
      </c>
      <c r="F322" s="35" t="s">
        <v>323</v>
      </c>
      <c r="G322" s="17"/>
      <c r="H322" s="57">
        <f>+H323</f>
        <v>35000</v>
      </c>
      <c r="I322" s="57">
        <f t="shared" ref="I322:M322" si="736">+I323</f>
        <v>35000</v>
      </c>
      <c r="J322" s="57">
        <f t="shared" si="736"/>
        <v>35000</v>
      </c>
      <c r="K322" s="57">
        <f t="shared" si="736"/>
        <v>0</v>
      </c>
      <c r="L322" s="57">
        <f t="shared" si="736"/>
        <v>0</v>
      </c>
      <c r="M322" s="57">
        <f t="shared" si="736"/>
        <v>0</v>
      </c>
      <c r="N322" s="57">
        <f t="shared" si="682"/>
        <v>35000</v>
      </c>
      <c r="O322" s="57">
        <f t="shared" si="683"/>
        <v>35000</v>
      </c>
      <c r="P322" s="57">
        <f t="shared" si="684"/>
        <v>35000</v>
      </c>
      <c r="Q322" s="57">
        <f t="shared" ref="Q322:S322" si="737">+Q323</f>
        <v>0</v>
      </c>
      <c r="R322" s="57">
        <f t="shared" si="737"/>
        <v>0</v>
      </c>
      <c r="S322" s="57">
        <f t="shared" si="737"/>
        <v>0</v>
      </c>
      <c r="T322" s="57">
        <f t="shared" si="652"/>
        <v>35000</v>
      </c>
      <c r="U322" s="57">
        <f t="shared" si="653"/>
        <v>35000</v>
      </c>
      <c r="V322" s="57">
        <f t="shared" si="654"/>
        <v>35000</v>
      </c>
      <c r="W322" s="57">
        <f t="shared" ref="W322:Y322" si="738">+W323</f>
        <v>0</v>
      </c>
      <c r="X322" s="57">
        <f t="shared" si="738"/>
        <v>0</v>
      </c>
      <c r="Y322" s="57">
        <f t="shared" si="738"/>
        <v>0</v>
      </c>
      <c r="Z322" s="57">
        <f t="shared" si="656"/>
        <v>35000</v>
      </c>
      <c r="AA322" s="57">
        <f t="shared" si="657"/>
        <v>35000</v>
      </c>
      <c r="AB322" s="57">
        <f t="shared" si="658"/>
        <v>35000</v>
      </c>
      <c r="AC322" s="57">
        <f t="shared" ref="AC322:AE322" si="739">+AC323</f>
        <v>0</v>
      </c>
      <c r="AD322" s="57">
        <f t="shared" si="739"/>
        <v>0</v>
      </c>
      <c r="AE322" s="57">
        <f t="shared" si="739"/>
        <v>0</v>
      </c>
      <c r="AF322" s="57">
        <f t="shared" si="660"/>
        <v>35000</v>
      </c>
      <c r="AG322" s="57">
        <f t="shared" si="661"/>
        <v>35000</v>
      </c>
      <c r="AH322" s="57">
        <f t="shared" si="662"/>
        <v>35000</v>
      </c>
      <c r="AI322" s="57">
        <f t="shared" ref="AI322:AK322" si="740">+AI323</f>
        <v>0</v>
      </c>
      <c r="AJ322" s="57">
        <f t="shared" si="740"/>
        <v>0</v>
      </c>
      <c r="AK322" s="57">
        <f t="shared" si="740"/>
        <v>0</v>
      </c>
      <c r="AL322" s="57">
        <f t="shared" si="664"/>
        <v>35000</v>
      </c>
      <c r="AM322" s="57">
        <f t="shared" si="665"/>
        <v>35000</v>
      </c>
      <c r="AN322" s="57">
        <f t="shared" si="666"/>
        <v>35000</v>
      </c>
    </row>
    <row r="323" spans="1:40" ht="25.5">
      <c r="A323" s="274"/>
      <c r="B323" s="82" t="s">
        <v>186</v>
      </c>
      <c r="C323" s="5" t="s">
        <v>9</v>
      </c>
      <c r="D323" s="5" t="s">
        <v>21</v>
      </c>
      <c r="E323" s="5" t="s">
        <v>100</v>
      </c>
      <c r="F323" s="35" t="s">
        <v>323</v>
      </c>
      <c r="G323" s="17" t="s">
        <v>32</v>
      </c>
      <c r="H323" s="57">
        <f>H324</f>
        <v>35000</v>
      </c>
      <c r="I323" s="57">
        <f t="shared" ref="I323:M323" si="741">I324</f>
        <v>35000</v>
      </c>
      <c r="J323" s="57">
        <f t="shared" si="741"/>
        <v>35000</v>
      </c>
      <c r="K323" s="57">
        <f t="shared" si="741"/>
        <v>0</v>
      </c>
      <c r="L323" s="57">
        <f t="shared" si="741"/>
        <v>0</v>
      </c>
      <c r="M323" s="57">
        <f t="shared" si="741"/>
        <v>0</v>
      </c>
      <c r="N323" s="57">
        <f t="shared" si="682"/>
        <v>35000</v>
      </c>
      <c r="O323" s="57">
        <f t="shared" si="683"/>
        <v>35000</v>
      </c>
      <c r="P323" s="57">
        <f t="shared" si="684"/>
        <v>35000</v>
      </c>
      <c r="Q323" s="57">
        <f t="shared" ref="Q323:S323" si="742">Q324</f>
        <v>0</v>
      </c>
      <c r="R323" s="57">
        <f t="shared" si="742"/>
        <v>0</v>
      </c>
      <c r="S323" s="57">
        <f t="shared" si="742"/>
        <v>0</v>
      </c>
      <c r="T323" s="57">
        <f t="shared" si="652"/>
        <v>35000</v>
      </c>
      <c r="U323" s="57">
        <f t="shared" si="653"/>
        <v>35000</v>
      </c>
      <c r="V323" s="57">
        <f t="shared" si="654"/>
        <v>35000</v>
      </c>
      <c r="W323" s="57">
        <f t="shared" ref="W323:Y323" si="743">W324</f>
        <v>0</v>
      </c>
      <c r="X323" s="57">
        <f t="shared" si="743"/>
        <v>0</v>
      </c>
      <c r="Y323" s="57">
        <f t="shared" si="743"/>
        <v>0</v>
      </c>
      <c r="Z323" s="57">
        <f t="shared" si="656"/>
        <v>35000</v>
      </c>
      <c r="AA323" s="57">
        <f t="shared" si="657"/>
        <v>35000</v>
      </c>
      <c r="AB323" s="57">
        <f t="shared" si="658"/>
        <v>35000</v>
      </c>
      <c r="AC323" s="57">
        <f t="shared" ref="AC323:AE323" si="744">AC324</f>
        <v>0</v>
      </c>
      <c r="AD323" s="57">
        <f t="shared" si="744"/>
        <v>0</v>
      </c>
      <c r="AE323" s="57">
        <f t="shared" si="744"/>
        <v>0</v>
      </c>
      <c r="AF323" s="57">
        <f t="shared" si="660"/>
        <v>35000</v>
      </c>
      <c r="AG323" s="57">
        <f t="shared" si="661"/>
        <v>35000</v>
      </c>
      <c r="AH323" s="57">
        <f t="shared" si="662"/>
        <v>35000</v>
      </c>
      <c r="AI323" s="57">
        <f t="shared" ref="AI323:AK323" si="745">AI324</f>
        <v>0</v>
      </c>
      <c r="AJ323" s="57">
        <f t="shared" si="745"/>
        <v>0</v>
      </c>
      <c r="AK323" s="57">
        <f t="shared" si="745"/>
        <v>0</v>
      </c>
      <c r="AL323" s="57">
        <f t="shared" si="664"/>
        <v>35000</v>
      </c>
      <c r="AM323" s="57">
        <f t="shared" si="665"/>
        <v>35000</v>
      </c>
      <c r="AN323" s="57">
        <f t="shared" si="666"/>
        <v>35000</v>
      </c>
    </row>
    <row r="324" spans="1:40" ht="25.5">
      <c r="A324" s="274"/>
      <c r="B324" s="86" t="s">
        <v>34</v>
      </c>
      <c r="C324" s="5" t="s">
        <v>9</v>
      </c>
      <c r="D324" s="5" t="s">
        <v>21</v>
      </c>
      <c r="E324" s="5" t="s">
        <v>100</v>
      </c>
      <c r="F324" s="35" t="s">
        <v>323</v>
      </c>
      <c r="G324" s="17" t="s">
        <v>33</v>
      </c>
      <c r="H324" s="60">
        <v>35000</v>
      </c>
      <c r="I324" s="60">
        <v>35000</v>
      </c>
      <c r="J324" s="60">
        <v>35000</v>
      </c>
      <c r="K324" s="60"/>
      <c r="L324" s="60"/>
      <c r="M324" s="60"/>
      <c r="N324" s="60">
        <f t="shared" si="682"/>
        <v>35000</v>
      </c>
      <c r="O324" s="60">
        <f t="shared" si="683"/>
        <v>35000</v>
      </c>
      <c r="P324" s="60">
        <f t="shared" si="684"/>
        <v>35000</v>
      </c>
      <c r="Q324" s="60"/>
      <c r="R324" s="60"/>
      <c r="S324" s="60"/>
      <c r="T324" s="60">
        <f t="shared" si="652"/>
        <v>35000</v>
      </c>
      <c r="U324" s="60">
        <f t="shared" si="653"/>
        <v>35000</v>
      </c>
      <c r="V324" s="60">
        <f t="shared" si="654"/>
        <v>35000</v>
      </c>
      <c r="W324" s="60"/>
      <c r="X324" s="60"/>
      <c r="Y324" s="60"/>
      <c r="Z324" s="60">
        <f t="shared" si="656"/>
        <v>35000</v>
      </c>
      <c r="AA324" s="60">
        <f t="shared" si="657"/>
        <v>35000</v>
      </c>
      <c r="AB324" s="60">
        <f t="shared" si="658"/>
        <v>35000</v>
      </c>
      <c r="AC324" s="60"/>
      <c r="AD324" s="60"/>
      <c r="AE324" s="60"/>
      <c r="AF324" s="60">
        <f t="shared" si="660"/>
        <v>35000</v>
      </c>
      <c r="AG324" s="60">
        <f t="shared" si="661"/>
        <v>35000</v>
      </c>
      <c r="AH324" s="60">
        <f t="shared" si="662"/>
        <v>35000</v>
      </c>
      <c r="AI324" s="60"/>
      <c r="AJ324" s="60"/>
      <c r="AK324" s="60"/>
      <c r="AL324" s="60">
        <f t="shared" si="664"/>
        <v>35000</v>
      </c>
      <c r="AM324" s="60">
        <f t="shared" si="665"/>
        <v>35000</v>
      </c>
      <c r="AN324" s="60">
        <f t="shared" si="666"/>
        <v>35000</v>
      </c>
    </row>
    <row r="325" spans="1:40" ht="25.5">
      <c r="A325" s="181"/>
      <c r="B325" s="188" t="s">
        <v>221</v>
      </c>
      <c r="C325" s="5" t="s">
        <v>9</v>
      </c>
      <c r="D325" s="5" t="s">
        <v>21</v>
      </c>
      <c r="E325" s="5" t="s">
        <v>100</v>
      </c>
      <c r="F325" s="120" t="s">
        <v>320</v>
      </c>
      <c r="G325" s="17"/>
      <c r="H325" s="60">
        <f>H326</f>
        <v>550000</v>
      </c>
      <c r="I325" s="60">
        <f t="shared" ref="I325:M326" si="746">I326</f>
        <v>0</v>
      </c>
      <c r="J325" s="60">
        <f t="shared" si="746"/>
        <v>0</v>
      </c>
      <c r="K325" s="60">
        <f t="shared" si="746"/>
        <v>-550000</v>
      </c>
      <c r="L325" s="60">
        <f t="shared" si="746"/>
        <v>0</v>
      </c>
      <c r="M325" s="60">
        <f t="shared" si="746"/>
        <v>0</v>
      </c>
      <c r="N325" s="60">
        <f t="shared" si="682"/>
        <v>0</v>
      </c>
      <c r="O325" s="60">
        <f t="shared" si="683"/>
        <v>0</v>
      </c>
      <c r="P325" s="60">
        <f t="shared" si="684"/>
        <v>0</v>
      </c>
      <c r="Q325" s="60">
        <f t="shared" ref="Q325:S326" si="747">Q326</f>
        <v>262460</v>
      </c>
      <c r="R325" s="60">
        <f t="shared" si="747"/>
        <v>0</v>
      </c>
      <c r="S325" s="60">
        <f t="shared" si="747"/>
        <v>0</v>
      </c>
      <c r="T325" s="60">
        <f t="shared" si="652"/>
        <v>262460</v>
      </c>
      <c r="U325" s="60">
        <f t="shared" si="653"/>
        <v>0</v>
      </c>
      <c r="V325" s="60">
        <f t="shared" si="654"/>
        <v>0</v>
      </c>
      <c r="W325" s="60">
        <f t="shared" ref="W325:Y326" si="748">W326</f>
        <v>0</v>
      </c>
      <c r="X325" s="60">
        <f t="shared" si="748"/>
        <v>0</v>
      </c>
      <c r="Y325" s="60">
        <f t="shared" si="748"/>
        <v>0</v>
      </c>
      <c r="Z325" s="60">
        <f t="shared" si="656"/>
        <v>262460</v>
      </c>
      <c r="AA325" s="60">
        <f t="shared" si="657"/>
        <v>0</v>
      </c>
      <c r="AB325" s="60">
        <f t="shared" si="658"/>
        <v>0</v>
      </c>
      <c r="AC325" s="60">
        <f t="shared" ref="AC325:AE326" si="749">AC326</f>
        <v>178000</v>
      </c>
      <c r="AD325" s="60">
        <f t="shared" si="749"/>
        <v>0</v>
      </c>
      <c r="AE325" s="60">
        <f t="shared" si="749"/>
        <v>0</v>
      </c>
      <c r="AF325" s="60">
        <f t="shared" si="660"/>
        <v>440460</v>
      </c>
      <c r="AG325" s="60">
        <f t="shared" si="661"/>
        <v>0</v>
      </c>
      <c r="AH325" s="60">
        <f t="shared" si="662"/>
        <v>0</v>
      </c>
      <c r="AI325" s="60">
        <f t="shared" ref="AI325:AK326" si="750">AI326</f>
        <v>0</v>
      </c>
      <c r="AJ325" s="60">
        <f t="shared" si="750"/>
        <v>0</v>
      </c>
      <c r="AK325" s="60">
        <f t="shared" si="750"/>
        <v>0</v>
      </c>
      <c r="AL325" s="60">
        <f t="shared" si="664"/>
        <v>440460</v>
      </c>
      <c r="AM325" s="60">
        <f t="shared" si="665"/>
        <v>0</v>
      </c>
      <c r="AN325" s="60">
        <f t="shared" si="666"/>
        <v>0</v>
      </c>
    </row>
    <row r="326" spans="1:40" ht="25.5">
      <c r="A326" s="181"/>
      <c r="B326" s="82" t="s">
        <v>186</v>
      </c>
      <c r="C326" s="5" t="s">
        <v>9</v>
      </c>
      <c r="D326" s="5" t="s">
        <v>21</v>
      </c>
      <c r="E326" s="5" t="s">
        <v>100</v>
      </c>
      <c r="F326" s="120" t="s">
        <v>320</v>
      </c>
      <c r="G326" s="17" t="s">
        <v>32</v>
      </c>
      <c r="H326" s="60">
        <f>H327</f>
        <v>550000</v>
      </c>
      <c r="I326" s="60">
        <f>I327</f>
        <v>0</v>
      </c>
      <c r="J326" s="60">
        <f>J327</f>
        <v>0</v>
      </c>
      <c r="K326" s="60">
        <f t="shared" si="746"/>
        <v>-550000</v>
      </c>
      <c r="L326" s="60">
        <f t="shared" si="746"/>
        <v>0</v>
      </c>
      <c r="M326" s="60">
        <f t="shared" si="746"/>
        <v>0</v>
      </c>
      <c r="N326" s="60">
        <f t="shared" si="682"/>
        <v>0</v>
      </c>
      <c r="O326" s="60">
        <f t="shared" si="683"/>
        <v>0</v>
      </c>
      <c r="P326" s="60">
        <f t="shared" si="684"/>
        <v>0</v>
      </c>
      <c r="Q326" s="60">
        <f t="shared" si="747"/>
        <v>262460</v>
      </c>
      <c r="R326" s="60">
        <f t="shared" si="747"/>
        <v>0</v>
      </c>
      <c r="S326" s="60">
        <f t="shared" si="747"/>
        <v>0</v>
      </c>
      <c r="T326" s="60">
        <f t="shared" si="652"/>
        <v>262460</v>
      </c>
      <c r="U326" s="60">
        <f t="shared" si="653"/>
        <v>0</v>
      </c>
      <c r="V326" s="60">
        <f t="shared" si="654"/>
        <v>0</v>
      </c>
      <c r="W326" s="60">
        <f t="shared" si="748"/>
        <v>0</v>
      </c>
      <c r="X326" s="60">
        <f t="shared" si="748"/>
        <v>0</v>
      </c>
      <c r="Y326" s="60">
        <f t="shared" si="748"/>
        <v>0</v>
      </c>
      <c r="Z326" s="60">
        <f t="shared" si="656"/>
        <v>262460</v>
      </c>
      <c r="AA326" s="60">
        <f t="shared" si="657"/>
        <v>0</v>
      </c>
      <c r="AB326" s="60">
        <f t="shared" si="658"/>
        <v>0</v>
      </c>
      <c r="AC326" s="60">
        <f t="shared" si="749"/>
        <v>178000</v>
      </c>
      <c r="AD326" s="60">
        <f t="shared" si="749"/>
        <v>0</v>
      </c>
      <c r="AE326" s="60">
        <f t="shared" si="749"/>
        <v>0</v>
      </c>
      <c r="AF326" s="60">
        <f t="shared" si="660"/>
        <v>440460</v>
      </c>
      <c r="AG326" s="60">
        <f t="shared" si="661"/>
        <v>0</v>
      </c>
      <c r="AH326" s="60">
        <f t="shared" si="662"/>
        <v>0</v>
      </c>
      <c r="AI326" s="60">
        <f t="shared" si="750"/>
        <v>0</v>
      </c>
      <c r="AJ326" s="60">
        <f t="shared" si="750"/>
        <v>0</v>
      </c>
      <c r="AK326" s="60">
        <f t="shared" si="750"/>
        <v>0</v>
      </c>
      <c r="AL326" s="60">
        <f t="shared" si="664"/>
        <v>440460</v>
      </c>
      <c r="AM326" s="60">
        <f t="shared" si="665"/>
        <v>0</v>
      </c>
      <c r="AN326" s="60">
        <f t="shared" si="666"/>
        <v>0</v>
      </c>
    </row>
    <row r="327" spans="1:40" ht="25.5">
      <c r="A327" s="181"/>
      <c r="B327" s="86" t="s">
        <v>34</v>
      </c>
      <c r="C327" s="5" t="s">
        <v>9</v>
      </c>
      <c r="D327" s="5" t="s">
        <v>21</v>
      </c>
      <c r="E327" s="5" t="s">
        <v>100</v>
      </c>
      <c r="F327" s="120" t="s">
        <v>320</v>
      </c>
      <c r="G327" s="17" t="s">
        <v>33</v>
      </c>
      <c r="H327" s="60">
        <v>550000</v>
      </c>
      <c r="I327" s="60">
        <v>0</v>
      </c>
      <c r="J327" s="60">
        <v>0</v>
      </c>
      <c r="K327" s="61">
        <v>-550000</v>
      </c>
      <c r="L327" s="60"/>
      <c r="M327" s="60"/>
      <c r="N327" s="60">
        <f t="shared" si="682"/>
        <v>0</v>
      </c>
      <c r="O327" s="60">
        <f t="shared" si="683"/>
        <v>0</v>
      </c>
      <c r="P327" s="60">
        <f t="shared" si="684"/>
        <v>0</v>
      </c>
      <c r="Q327" s="61">
        <v>262460</v>
      </c>
      <c r="R327" s="60"/>
      <c r="S327" s="60"/>
      <c r="T327" s="60">
        <f t="shared" si="652"/>
        <v>262460</v>
      </c>
      <c r="U327" s="60">
        <f t="shared" si="653"/>
        <v>0</v>
      </c>
      <c r="V327" s="60">
        <f t="shared" si="654"/>
        <v>0</v>
      </c>
      <c r="W327" s="61"/>
      <c r="X327" s="60"/>
      <c r="Y327" s="60"/>
      <c r="Z327" s="60">
        <f t="shared" si="656"/>
        <v>262460</v>
      </c>
      <c r="AA327" s="60">
        <f t="shared" si="657"/>
        <v>0</v>
      </c>
      <c r="AB327" s="60">
        <f t="shared" si="658"/>
        <v>0</v>
      </c>
      <c r="AC327" s="61">
        <v>178000</v>
      </c>
      <c r="AD327" s="60"/>
      <c r="AE327" s="60"/>
      <c r="AF327" s="60">
        <f t="shared" si="660"/>
        <v>440460</v>
      </c>
      <c r="AG327" s="60">
        <f t="shared" si="661"/>
        <v>0</v>
      </c>
      <c r="AH327" s="60">
        <f t="shared" si="662"/>
        <v>0</v>
      </c>
      <c r="AI327" s="61"/>
      <c r="AJ327" s="60"/>
      <c r="AK327" s="60"/>
      <c r="AL327" s="60">
        <f t="shared" si="664"/>
        <v>440460</v>
      </c>
      <c r="AM327" s="60">
        <f t="shared" si="665"/>
        <v>0</v>
      </c>
      <c r="AN327" s="60">
        <f t="shared" si="666"/>
        <v>0</v>
      </c>
    </row>
    <row r="328" spans="1:40">
      <c r="A328" s="53"/>
      <c r="B328" s="85"/>
      <c r="C328" s="5"/>
      <c r="D328" s="5"/>
      <c r="E328" s="5"/>
      <c r="F328" s="5"/>
      <c r="G328" s="17"/>
      <c r="H328" s="57"/>
      <c r="I328" s="57"/>
      <c r="J328" s="57"/>
      <c r="K328" s="57"/>
      <c r="L328" s="57"/>
      <c r="M328" s="57"/>
      <c r="N328" s="57"/>
      <c r="O328" s="57"/>
      <c r="P328" s="57"/>
      <c r="Q328" s="57"/>
      <c r="R328" s="57"/>
      <c r="S328" s="57"/>
      <c r="T328" s="57"/>
      <c r="U328" s="57"/>
      <c r="V328" s="57"/>
      <c r="W328" s="57"/>
      <c r="X328" s="57"/>
      <c r="Y328" s="57"/>
      <c r="Z328" s="57"/>
      <c r="AA328" s="57"/>
      <c r="AB328" s="57"/>
      <c r="AC328" s="57"/>
      <c r="AD328" s="57"/>
      <c r="AE328" s="57"/>
      <c r="AF328" s="57"/>
      <c r="AG328" s="57"/>
      <c r="AH328" s="57"/>
      <c r="AI328" s="57"/>
      <c r="AJ328" s="57"/>
      <c r="AK328" s="57"/>
      <c r="AL328" s="57"/>
      <c r="AM328" s="57"/>
      <c r="AN328" s="57"/>
    </row>
    <row r="329" spans="1:40" ht="30">
      <c r="A329" s="186" t="s">
        <v>4</v>
      </c>
      <c r="B329" s="158" t="s">
        <v>289</v>
      </c>
      <c r="C329" s="7" t="s">
        <v>11</v>
      </c>
      <c r="D329" s="7" t="s">
        <v>21</v>
      </c>
      <c r="E329" s="7" t="s">
        <v>100</v>
      </c>
      <c r="F329" s="7" t="s">
        <v>101</v>
      </c>
      <c r="G329" s="19"/>
      <c r="H329" s="59">
        <f>H330</f>
        <v>50000</v>
      </c>
      <c r="I329" s="59">
        <f t="shared" ref="I329:M329" si="751">I330</f>
        <v>50000</v>
      </c>
      <c r="J329" s="59">
        <f t="shared" si="751"/>
        <v>50000</v>
      </c>
      <c r="K329" s="59">
        <f t="shared" si="751"/>
        <v>0</v>
      </c>
      <c r="L329" s="59">
        <f t="shared" si="751"/>
        <v>0</v>
      </c>
      <c r="M329" s="59">
        <f t="shared" si="751"/>
        <v>0</v>
      </c>
      <c r="N329" s="59">
        <f t="shared" si="682"/>
        <v>50000</v>
      </c>
      <c r="O329" s="59">
        <f t="shared" si="683"/>
        <v>50000</v>
      </c>
      <c r="P329" s="59">
        <f t="shared" si="684"/>
        <v>50000</v>
      </c>
      <c r="Q329" s="59">
        <f t="shared" ref="Q329:S331" si="752">Q330</f>
        <v>0</v>
      </c>
      <c r="R329" s="59">
        <f t="shared" si="752"/>
        <v>0</v>
      </c>
      <c r="S329" s="59">
        <f t="shared" si="752"/>
        <v>0</v>
      </c>
      <c r="T329" s="59">
        <f t="shared" ref="T329:T332" si="753">N329+Q329</f>
        <v>50000</v>
      </c>
      <c r="U329" s="59">
        <f t="shared" ref="U329:U332" si="754">O329+R329</f>
        <v>50000</v>
      </c>
      <c r="V329" s="59">
        <f t="shared" ref="V329:V332" si="755">P329+S329</f>
        <v>50000</v>
      </c>
      <c r="W329" s="59">
        <f t="shared" ref="W329:Y331" si="756">W330</f>
        <v>0</v>
      </c>
      <c r="X329" s="59">
        <f t="shared" si="756"/>
        <v>0</v>
      </c>
      <c r="Y329" s="59">
        <f t="shared" si="756"/>
        <v>0</v>
      </c>
      <c r="Z329" s="59">
        <f t="shared" ref="Z329:Z332" si="757">T329+W329</f>
        <v>50000</v>
      </c>
      <c r="AA329" s="59">
        <f t="shared" ref="AA329:AA332" si="758">U329+X329</f>
        <v>50000</v>
      </c>
      <c r="AB329" s="59">
        <f t="shared" ref="AB329:AB332" si="759">V329+Y329</f>
        <v>50000</v>
      </c>
      <c r="AC329" s="59">
        <f t="shared" ref="AC329:AE331" si="760">AC330</f>
        <v>0</v>
      </c>
      <c r="AD329" s="59">
        <f t="shared" si="760"/>
        <v>0</v>
      </c>
      <c r="AE329" s="59">
        <f t="shared" si="760"/>
        <v>0</v>
      </c>
      <c r="AF329" s="59">
        <f t="shared" ref="AF329:AF332" si="761">Z329+AC329</f>
        <v>50000</v>
      </c>
      <c r="AG329" s="59">
        <f t="shared" ref="AG329:AG332" si="762">AA329+AD329</f>
        <v>50000</v>
      </c>
      <c r="AH329" s="59">
        <f t="shared" ref="AH329:AH332" si="763">AB329+AE329</f>
        <v>50000</v>
      </c>
      <c r="AI329" s="59">
        <f t="shared" ref="AI329:AK331" si="764">AI330</f>
        <v>0</v>
      </c>
      <c r="AJ329" s="59">
        <f t="shared" si="764"/>
        <v>0</v>
      </c>
      <c r="AK329" s="59">
        <f t="shared" si="764"/>
        <v>0</v>
      </c>
      <c r="AL329" s="59">
        <f t="shared" ref="AL329:AL332" si="765">AF329+AI329</f>
        <v>50000</v>
      </c>
      <c r="AM329" s="59">
        <f t="shared" ref="AM329:AM332" si="766">AG329+AJ329</f>
        <v>50000</v>
      </c>
      <c r="AN329" s="59">
        <f t="shared" ref="AN329:AN332" si="767">AH329+AK329</f>
        <v>50000</v>
      </c>
    </row>
    <row r="330" spans="1:40">
      <c r="A330" s="278"/>
      <c r="B330" s="156" t="s">
        <v>228</v>
      </c>
      <c r="C330" s="54" t="s">
        <v>11</v>
      </c>
      <c r="D330" s="54" t="s">
        <v>21</v>
      </c>
      <c r="E330" s="54" t="s">
        <v>100</v>
      </c>
      <c r="F330" s="54" t="s">
        <v>134</v>
      </c>
      <c r="G330" s="55"/>
      <c r="H330" s="64">
        <f t="shared" ref="H330:M331" si="768">H331</f>
        <v>50000</v>
      </c>
      <c r="I330" s="64">
        <f t="shared" si="768"/>
        <v>50000</v>
      </c>
      <c r="J330" s="64">
        <f t="shared" si="768"/>
        <v>50000</v>
      </c>
      <c r="K330" s="64">
        <f t="shared" si="768"/>
        <v>0</v>
      </c>
      <c r="L330" s="64">
        <f t="shared" si="768"/>
        <v>0</v>
      </c>
      <c r="M330" s="64">
        <f t="shared" si="768"/>
        <v>0</v>
      </c>
      <c r="N330" s="64">
        <f t="shared" si="682"/>
        <v>50000</v>
      </c>
      <c r="O330" s="64">
        <f t="shared" si="683"/>
        <v>50000</v>
      </c>
      <c r="P330" s="64">
        <f t="shared" si="684"/>
        <v>50000</v>
      </c>
      <c r="Q330" s="64">
        <f t="shared" si="752"/>
        <v>0</v>
      </c>
      <c r="R330" s="64">
        <f t="shared" si="752"/>
        <v>0</v>
      </c>
      <c r="S330" s="64">
        <f t="shared" si="752"/>
        <v>0</v>
      </c>
      <c r="T330" s="64">
        <f t="shared" si="753"/>
        <v>50000</v>
      </c>
      <c r="U330" s="64">
        <f t="shared" si="754"/>
        <v>50000</v>
      </c>
      <c r="V330" s="64">
        <f t="shared" si="755"/>
        <v>50000</v>
      </c>
      <c r="W330" s="64">
        <f t="shared" si="756"/>
        <v>0</v>
      </c>
      <c r="X330" s="64">
        <f t="shared" si="756"/>
        <v>0</v>
      </c>
      <c r="Y330" s="64">
        <f t="shared" si="756"/>
        <v>0</v>
      </c>
      <c r="Z330" s="64">
        <f t="shared" si="757"/>
        <v>50000</v>
      </c>
      <c r="AA330" s="64">
        <f t="shared" si="758"/>
        <v>50000</v>
      </c>
      <c r="AB330" s="64">
        <f t="shared" si="759"/>
        <v>50000</v>
      </c>
      <c r="AC330" s="64">
        <f t="shared" si="760"/>
        <v>0</v>
      </c>
      <c r="AD330" s="64">
        <f t="shared" si="760"/>
        <v>0</v>
      </c>
      <c r="AE330" s="64">
        <f t="shared" si="760"/>
        <v>0</v>
      </c>
      <c r="AF330" s="64">
        <f t="shared" si="761"/>
        <v>50000</v>
      </c>
      <c r="AG330" s="64">
        <f t="shared" si="762"/>
        <v>50000</v>
      </c>
      <c r="AH330" s="64">
        <f t="shared" si="763"/>
        <v>50000</v>
      </c>
      <c r="AI330" s="64">
        <f t="shared" si="764"/>
        <v>0</v>
      </c>
      <c r="AJ330" s="64">
        <f t="shared" si="764"/>
        <v>0</v>
      </c>
      <c r="AK330" s="64">
        <f t="shared" si="764"/>
        <v>0</v>
      </c>
      <c r="AL330" s="64">
        <f t="shared" si="765"/>
        <v>50000</v>
      </c>
      <c r="AM330" s="64">
        <f t="shared" si="766"/>
        <v>50000</v>
      </c>
      <c r="AN330" s="64">
        <f t="shared" si="767"/>
        <v>50000</v>
      </c>
    </row>
    <row r="331" spans="1:40" ht="27.75" customHeight="1">
      <c r="A331" s="278"/>
      <c r="B331" s="82" t="s">
        <v>186</v>
      </c>
      <c r="C331" s="54" t="s">
        <v>11</v>
      </c>
      <c r="D331" s="54" t="s">
        <v>21</v>
      </c>
      <c r="E331" s="54" t="s">
        <v>100</v>
      </c>
      <c r="F331" s="54" t="s">
        <v>134</v>
      </c>
      <c r="G331" s="55" t="s">
        <v>32</v>
      </c>
      <c r="H331" s="64">
        <f t="shared" si="768"/>
        <v>50000</v>
      </c>
      <c r="I331" s="64">
        <f t="shared" si="768"/>
        <v>50000</v>
      </c>
      <c r="J331" s="64">
        <f t="shared" si="768"/>
        <v>50000</v>
      </c>
      <c r="K331" s="64">
        <f t="shared" si="768"/>
        <v>0</v>
      </c>
      <c r="L331" s="64">
        <f t="shared" si="768"/>
        <v>0</v>
      </c>
      <c r="M331" s="64">
        <f t="shared" si="768"/>
        <v>0</v>
      </c>
      <c r="N331" s="64">
        <f t="shared" si="682"/>
        <v>50000</v>
      </c>
      <c r="O331" s="64">
        <f t="shared" si="683"/>
        <v>50000</v>
      </c>
      <c r="P331" s="64">
        <f t="shared" si="684"/>
        <v>50000</v>
      </c>
      <c r="Q331" s="64">
        <f t="shared" si="752"/>
        <v>0</v>
      </c>
      <c r="R331" s="64">
        <f t="shared" si="752"/>
        <v>0</v>
      </c>
      <c r="S331" s="64">
        <f t="shared" si="752"/>
        <v>0</v>
      </c>
      <c r="T331" s="64">
        <f t="shared" si="753"/>
        <v>50000</v>
      </c>
      <c r="U331" s="64">
        <f t="shared" si="754"/>
        <v>50000</v>
      </c>
      <c r="V331" s="64">
        <f t="shared" si="755"/>
        <v>50000</v>
      </c>
      <c r="W331" s="64">
        <f t="shared" si="756"/>
        <v>0</v>
      </c>
      <c r="X331" s="64">
        <f t="shared" si="756"/>
        <v>0</v>
      </c>
      <c r="Y331" s="64">
        <f t="shared" si="756"/>
        <v>0</v>
      </c>
      <c r="Z331" s="64">
        <f t="shared" si="757"/>
        <v>50000</v>
      </c>
      <c r="AA331" s="64">
        <f t="shared" si="758"/>
        <v>50000</v>
      </c>
      <c r="AB331" s="64">
        <f t="shared" si="759"/>
        <v>50000</v>
      </c>
      <c r="AC331" s="64">
        <f t="shared" si="760"/>
        <v>0</v>
      </c>
      <c r="AD331" s="64">
        <f t="shared" si="760"/>
        <v>0</v>
      </c>
      <c r="AE331" s="64">
        <f t="shared" si="760"/>
        <v>0</v>
      </c>
      <c r="AF331" s="64">
        <f t="shared" si="761"/>
        <v>50000</v>
      </c>
      <c r="AG331" s="64">
        <f t="shared" si="762"/>
        <v>50000</v>
      </c>
      <c r="AH331" s="64">
        <f t="shared" si="763"/>
        <v>50000</v>
      </c>
      <c r="AI331" s="64">
        <f t="shared" si="764"/>
        <v>0</v>
      </c>
      <c r="AJ331" s="64">
        <f t="shared" si="764"/>
        <v>0</v>
      </c>
      <c r="AK331" s="64">
        <f t="shared" si="764"/>
        <v>0</v>
      </c>
      <c r="AL331" s="64">
        <f t="shared" si="765"/>
        <v>50000</v>
      </c>
      <c r="AM331" s="64">
        <f t="shared" si="766"/>
        <v>50000</v>
      </c>
      <c r="AN331" s="64">
        <f t="shared" si="767"/>
        <v>50000</v>
      </c>
    </row>
    <row r="332" spans="1:40" ht="25.5">
      <c r="A332" s="278"/>
      <c r="B332" s="86" t="s">
        <v>34</v>
      </c>
      <c r="C332" s="54" t="s">
        <v>11</v>
      </c>
      <c r="D332" s="54" t="s">
        <v>21</v>
      </c>
      <c r="E332" s="54" t="s">
        <v>100</v>
      </c>
      <c r="F332" s="54" t="s">
        <v>134</v>
      </c>
      <c r="G332" s="55" t="s">
        <v>33</v>
      </c>
      <c r="H332" s="61">
        <v>50000</v>
      </c>
      <c r="I332" s="61">
        <v>50000</v>
      </c>
      <c r="J332" s="61">
        <v>50000</v>
      </c>
      <c r="K332" s="61"/>
      <c r="L332" s="61"/>
      <c r="M332" s="61"/>
      <c r="N332" s="61">
        <f t="shared" si="682"/>
        <v>50000</v>
      </c>
      <c r="O332" s="61">
        <f t="shared" si="683"/>
        <v>50000</v>
      </c>
      <c r="P332" s="61">
        <f t="shared" si="684"/>
        <v>50000</v>
      </c>
      <c r="Q332" s="61"/>
      <c r="R332" s="61"/>
      <c r="S332" s="61"/>
      <c r="T332" s="61">
        <f t="shared" si="753"/>
        <v>50000</v>
      </c>
      <c r="U332" s="61">
        <f t="shared" si="754"/>
        <v>50000</v>
      </c>
      <c r="V332" s="61">
        <f t="shared" si="755"/>
        <v>50000</v>
      </c>
      <c r="W332" s="61"/>
      <c r="X332" s="61"/>
      <c r="Y332" s="61"/>
      <c r="Z332" s="61">
        <f t="shared" si="757"/>
        <v>50000</v>
      </c>
      <c r="AA332" s="61">
        <f t="shared" si="758"/>
        <v>50000</v>
      </c>
      <c r="AB332" s="61">
        <f t="shared" si="759"/>
        <v>50000</v>
      </c>
      <c r="AC332" s="61"/>
      <c r="AD332" s="61"/>
      <c r="AE332" s="61"/>
      <c r="AF332" s="61">
        <f t="shared" si="761"/>
        <v>50000</v>
      </c>
      <c r="AG332" s="61">
        <f t="shared" si="762"/>
        <v>50000</v>
      </c>
      <c r="AH332" s="61">
        <f t="shared" si="763"/>
        <v>50000</v>
      </c>
      <c r="AI332" s="61"/>
      <c r="AJ332" s="61"/>
      <c r="AK332" s="61"/>
      <c r="AL332" s="61">
        <f t="shared" si="765"/>
        <v>50000</v>
      </c>
      <c r="AM332" s="61">
        <f t="shared" si="766"/>
        <v>50000</v>
      </c>
      <c r="AN332" s="61">
        <f t="shared" si="767"/>
        <v>50000</v>
      </c>
    </row>
    <row r="333" spans="1:40">
      <c r="A333" s="185"/>
      <c r="B333" s="85"/>
      <c r="C333" s="4"/>
      <c r="D333" s="4"/>
      <c r="E333" s="4"/>
      <c r="F333" s="5"/>
      <c r="G333" s="17"/>
      <c r="H333" s="57"/>
      <c r="I333" s="57"/>
      <c r="J333" s="57"/>
      <c r="K333" s="57"/>
      <c r="L333" s="57"/>
      <c r="M333" s="57"/>
      <c r="N333" s="57"/>
      <c r="O333" s="57"/>
      <c r="P333" s="57"/>
      <c r="Q333" s="57"/>
      <c r="R333" s="57"/>
      <c r="S333" s="57"/>
      <c r="T333" s="57"/>
      <c r="U333" s="57"/>
      <c r="V333" s="57"/>
      <c r="W333" s="57"/>
      <c r="X333" s="57"/>
      <c r="Y333" s="57"/>
      <c r="Z333" s="57"/>
      <c r="AA333" s="57"/>
      <c r="AB333" s="57"/>
      <c r="AC333" s="57"/>
      <c r="AD333" s="57"/>
      <c r="AE333" s="57"/>
      <c r="AF333" s="57"/>
      <c r="AG333" s="57"/>
      <c r="AH333" s="57"/>
      <c r="AI333" s="57"/>
      <c r="AJ333" s="57"/>
      <c r="AK333" s="57"/>
      <c r="AL333" s="57"/>
      <c r="AM333" s="57"/>
      <c r="AN333" s="57"/>
    </row>
    <row r="334" spans="1:40" ht="45">
      <c r="A334" s="51" t="s">
        <v>5</v>
      </c>
      <c r="B334" s="96" t="s">
        <v>290</v>
      </c>
      <c r="C334" s="6" t="s">
        <v>85</v>
      </c>
      <c r="D334" s="6" t="s">
        <v>21</v>
      </c>
      <c r="E334" s="6" t="s">
        <v>100</v>
      </c>
      <c r="F334" s="6" t="s">
        <v>101</v>
      </c>
      <c r="G334" s="18"/>
      <c r="H334" s="58">
        <f>+H350+H340+H347+H361+H358</f>
        <v>35117874.230000004</v>
      </c>
      <c r="I334" s="58">
        <f t="shared" ref="I334:M334" si="769">+I350+I340+I347+I361+I358</f>
        <v>11859290.120000001</v>
      </c>
      <c r="J334" s="58">
        <f t="shared" si="769"/>
        <v>8667795.4800000004</v>
      </c>
      <c r="K334" s="58">
        <f t="shared" si="769"/>
        <v>10618593.82</v>
      </c>
      <c r="L334" s="58">
        <f t="shared" si="769"/>
        <v>0</v>
      </c>
      <c r="M334" s="58">
        <f t="shared" si="769"/>
        <v>0</v>
      </c>
      <c r="N334" s="58">
        <f t="shared" si="682"/>
        <v>45736468.050000004</v>
      </c>
      <c r="O334" s="58">
        <f t="shared" si="683"/>
        <v>11859290.120000001</v>
      </c>
      <c r="P334" s="58">
        <f t="shared" si="684"/>
        <v>8667795.4800000004</v>
      </c>
      <c r="Q334" s="58">
        <f>+Q350+Q340+Q347+Q361+Q358+Q335</f>
        <v>-8509100</v>
      </c>
      <c r="R334" s="58">
        <f t="shared" ref="R334:S334" si="770">+R350+R340+R347+R361+R358+R335</f>
        <v>2217813.31</v>
      </c>
      <c r="S334" s="58">
        <f t="shared" si="770"/>
        <v>2217813.31</v>
      </c>
      <c r="T334" s="58">
        <f t="shared" ref="T334:T363" si="771">N334+Q334</f>
        <v>37227368.050000004</v>
      </c>
      <c r="U334" s="58">
        <f t="shared" ref="U334:U363" si="772">O334+R334</f>
        <v>14077103.430000002</v>
      </c>
      <c r="V334" s="58">
        <f t="shared" ref="V334:V363" si="773">P334+S334</f>
        <v>10885608.790000001</v>
      </c>
      <c r="W334" s="58">
        <f>+W350+W340+W347+W361+W358+W335+W364</f>
        <v>7395823.8700000001</v>
      </c>
      <c r="X334" s="58">
        <f t="shared" ref="X334:Y334" si="774">+X350+X340+X347+X361+X358+X335+X364</f>
        <v>0</v>
      </c>
      <c r="Y334" s="58">
        <f t="shared" si="774"/>
        <v>0</v>
      </c>
      <c r="Z334" s="58">
        <f t="shared" ref="Z334:Z363" si="775">T334+W334</f>
        <v>44623191.920000002</v>
      </c>
      <c r="AA334" s="58">
        <f t="shared" ref="AA334:AA363" si="776">U334+X334</f>
        <v>14077103.430000002</v>
      </c>
      <c r="AB334" s="58">
        <f t="shared" ref="AB334:AB363" si="777">V334+Y334</f>
        <v>10885608.790000001</v>
      </c>
      <c r="AC334" s="58">
        <f>+AC350+AC340+AC347+AC361+AC358+AC335+AC364</f>
        <v>2863552.64</v>
      </c>
      <c r="AD334" s="58">
        <f t="shared" ref="AD334:AE334" si="778">+AD350+AD340+AD347+AD361+AD358+AD335+AD364</f>
        <v>0</v>
      </c>
      <c r="AE334" s="58">
        <f t="shared" si="778"/>
        <v>0</v>
      </c>
      <c r="AF334" s="58">
        <f t="shared" ref="AF334:AF366" si="779">Z334+AC334</f>
        <v>47486744.560000002</v>
      </c>
      <c r="AG334" s="58">
        <f t="shared" ref="AG334:AG366" si="780">AA334+AD334</f>
        <v>14077103.430000002</v>
      </c>
      <c r="AH334" s="58">
        <f t="shared" ref="AH334:AH366" si="781">AB334+AE334</f>
        <v>10885608.790000001</v>
      </c>
      <c r="AI334" s="58">
        <f>+AI350+AI340+AI347+AI361+AI358+AI335+AI364</f>
        <v>793800</v>
      </c>
      <c r="AJ334" s="58">
        <f t="shared" ref="AJ334:AK334" si="782">+AJ350+AJ340+AJ347+AJ361+AJ358+AJ335+AJ364</f>
        <v>0</v>
      </c>
      <c r="AK334" s="58">
        <f t="shared" si="782"/>
        <v>0</v>
      </c>
      <c r="AL334" s="58">
        <f t="shared" ref="AL334:AL366" si="783">AF334+AI334</f>
        <v>48280544.560000002</v>
      </c>
      <c r="AM334" s="58">
        <f t="shared" ref="AM334:AM366" si="784">AG334+AJ334</f>
        <v>14077103.430000002</v>
      </c>
      <c r="AN334" s="58">
        <f t="shared" ref="AN334:AN366" si="785">AH334+AK334</f>
        <v>10885608.790000001</v>
      </c>
    </row>
    <row r="335" spans="1:40">
      <c r="A335" s="117"/>
      <c r="B335" s="82" t="s">
        <v>253</v>
      </c>
      <c r="C335" s="35" t="s">
        <v>85</v>
      </c>
      <c r="D335" s="35" t="s">
        <v>21</v>
      </c>
      <c r="E335" s="35" t="s">
        <v>100</v>
      </c>
      <c r="F335" s="100" t="s">
        <v>126</v>
      </c>
      <c r="G335" s="36"/>
      <c r="H335" s="64"/>
      <c r="I335" s="64"/>
      <c r="J335" s="64"/>
      <c r="K335" s="64"/>
      <c r="L335" s="64"/>
      <c r="M335" s="64"/>
      <c r="N335" s="64"/>
      <c r="O335" s="64"/>
      <c r="P335" s="64"/>
      <c r="Q335" s="64">
        <f>Q336+Q338</f>
        <v>150000</v>
      </c>
      <c r="R335" s="64">
        <f t="shared" ref="R335:S335" si="786">R336+R338</f>
        <v>0</v>
      </c>
      <c r="S335" s="64">
        <f t="shared" si="786"/>
        <v>0</v>
      </c>
      <c r="T335" s="60">
        <f t="shared" ref="T335:T339" si="787">N335+Q335</f>
        <v>150000</v>
      </c>
      <c r="U335" s="60">
        <f t="shared" ref="U335:U339" si="788">O335+R335</f>
        <v>0</v>
      </c>
      <c r="V335" s="60">
        <f t="shared" ref="V335:V339" si="789">P335+S335</f>
        <v>0</v>
      </c>
      <c r="W335" s="64">
        <f>W336+W338</f>
        <v>26330.2</v>
      </c>
      <c r="X335" s="64">
        <f t="shared" ref="X335:Y335" si="790">X336+X338</f>
        <v>0</v>
      </c>
      <c r="Y335" s="64">
        <f t="shared" si="790"/>
        <v>0</v>
      </c>
      <c r="Z335" s="60">
        <f t="shared" si="775"/>
        <v>176330.2</v>
      </c>
      <c r="AA335" s="60">
        <f t="shared" si="776"/>
        <v>0</v>
      </c>
      <c r="AB335" s="60">
        <f t="shared" si="777"/>
        <v>0</v>
      </c>
      <c r="AC335" s="64">
        <f>AC336+AC338</f>
        <v>-6052.52</v>
      </c>
      <c r="AD335" s="64">
        <f t="shared" ref="AD335:AE335" si="791">AD336+AD338</f>
        <v>0</v>
      </c>
      <c r="AE335" s="64">
        <f t="shared" si="791"/>
        <v>0</v>
      </c>
      <c r="AF335" s="60">
        <f t="shared" si="779"/>
        <v>170277.68000000002</v>
      </c>
      <c r="AG335" s="60">
        <f t="shared" si="780"/>
        <v>0</v>
      </c>
      <c r="AH335" s="60">
        <f t="shared" si="781"/>
        <v>0</v>
      </c>
      <c r="AI335" s="64">
        <f>AI336+AI338</f>
        <v>0</v>
      </c>
      <c r="AJ335" s="64">
        <f t="shared" ref="AJ335:AK335" si="792">AJ336+AJ338</f>
        <v>0</v>
      </c>
      <c r="AK335" s="64">
        <f t="shared" si="792"/>
        <v>0</v>
      </c>
      <c r="AL335" s="60">
        <f t="shared" si="783"/>
        <v>170277.68000000002</v>
      </c>
      <c r="AM335" s="60">
        <f t="shared" si="784"/>
        <v>0</v>
      </c>
      <c r="AN335" s="60">
        <f t="shared" si="785"/>
        <v>0</v>
      </c>
    </row>
    <row r="336" spans="1:40" ht="38.25">
      <c r="A336" s="117"/>
      <c r="B336" s="82" t="s">
        <v>51</v>
      </c>
      <c r="C336" s="35" t="s">
        <v>85</v>
      </c>
      <c r="D336" s="35" t="s">
        <v>21</v>
      </c>
      <c r="E336" s="35" t="s">
        <v>100</v>
      </c>
      <c r="F336" s="100" t="s">
        <v>126</v>
      </c>
      <c r="G336" s="36" t="s">
        <v>49</v>
      </c>
      <c r="H336" s="64"/>
      <c r="I336" s="64"/>
      <c r="J336" s="64"/>
      <c r="K336" s="64"/>
      <c r="L336" s="64"/>
      <c r="M336" s="64"/>
      <c r="N336" s="64"/>
      <c r="O336" s="64"/>
      <c r="P336" s="64"/>
      <c r="Q336" s="64">
        <f>Q337</f>
        <v>31500</v>
      </c>
      <c r="R336" s="64">
        <f t="shared" ref="R336:S336" si="793">R337</f>
        <v>0</v>
      </c>
      <c r="S336" s="64">
        <f t="shared" si="793"/>
        <v>0</v>
      </c>
      <c r="T336" s="60">
        <f t="shared" si="787"/>
        <v>31500</v>
      </c>
      <c r="U336" s="60">
        <f t="shared" si="788"/>
        <v>0</v>
      </c>
      <c r="V336" s="60">
        <f t="shared" si="789"/>
        <v>0</v>
      </c>
      <c r="W336" s="64">
        <f>W337</f>
        <v>0</v>
      </c>
      <c r="X336" s="64">
        <f t="shared" ref="X336:Y336" si="794">X337</f>
        <v>0</v>
      </c>
      <c r="Y336" s="64">
        <f t="shared" si="794"/>
        <v>0</v>
      </c>
      <c r="Z336" s="60">
        <f t="shared" si="775"/>
        <v>31500</v>
      </c>
      <c r="AA336" s="60">
        <f t="shared" si="776"/>
        <v>0</v>
      </c>
      <c r="AB336" s="60">
        <f t="shared" si="777"/>
        <v>0</v>
      </c>
      <c r="AC336" s="64">
        <f>AC337</f>
        <v>-5550</v>
      </c>
      <c r="AD336" s="64">
        <f t="shared" ref="AD336:AE336" si="795">AD337</f>
        <v>0</v>
      </c>
      <c r="AE336" s="64">
        <f t="shared" si="795"/>
        <v>0</v>
      </c>
      <c r="AF336" s="60">
        <f t="shared" si="779"/>
        <v>25950</v>
      </c>
      <c r="AG336" s="60">
        <f t="shared" si="780"/>
        <v>0</v>
      </c>
      <c r="AH336" s="60">
        <f t="shared" si="781"/>
        <v>0</v>
      </c>
      <c r="AI336" s="64">
        <f>AI337</f>
        <v>0</v>
      </c>
      <c r="AJ336" s="64">
        <f t="shared" ref="AJ336:AK336" si="796">AJ337</f>
        <v>0</v>
      </c>
      <c r="AK336" s="64">
        <f t="shared" si="796"/>
        <v>0</v>
      </c>
      <c r="AL336" s="60">
        <f t="shared" si="783"/>
        <v>25950</v>
      </c>
      <c r="AM336" s="60">
        <f t="shared" si="784"/>
        <v>0</v>
      </c>
      <c r="AN336" s="60">
        <f t="shared" si="785"/>
        <v>0</v>
      </c>
    </row>
    <row r="337" spans="1:40">
      <c r="A337" s="117"/>
      <c r="B337" s="82" t="s">
        <v>64</v>
      </c>
      <c r="C337" s="35" t="s">
        <v>85</v>
      </c>
      <c r="D337" s="35" t="s">
        <v>21</v>
      </c>
      <c r="E337" s="35" t="s">
        <v>100</v>
      </c>
      <c r="F337" s="100" t="s">
        <v>126</v>
      </c>
      <c r="G337" s="36" t="s">
        <v>65</v>
      </c>
      <c r="H337" s="64"/>
      <c r="I337" s="64"/>
      <c r="J337" s="64"/>
      <c r="K337" s="64"/>
      <c r="L337" s="64"/>
      <c r="M337" s="64"/>
      <c r="N337" s="64"/>
      <c r="O337" s="64"/>
      <c r="P337" s="64"/>
      <c r="Q337" s="64">
        <v>31500</v>
      </c>
      <c r="R337" s="64"/>
      <c r="S337" s="64"/>
      <c r="T337" s="60">
        <f t="shared" si="787"/>
        <v>31500</v>
      </c>
      <c r="U337" s="60">
        <f t="shared" si="788"/>
        <v>0</v>
      </c>
      <c r="V337" s="60">
        <f t="shared" si="789"/>
        <v>0</v>
      </c>
      <c r="W337" s="64"/>
      <c r="X337" s="64"/>
      <c r="Y337" s="64"/>
      <c r="Z337" s="60">
        <f t="shared" si="775"/>
        <v>31500</v>
      </c>
      <c r="AA337" s="60">
        <f t="shared" si="776"/>
        <v>0</v>
      </c>
      <c r="AB337" s="60">
        <f t="shared" si="777"/>
        <v>0</v>
      </c>
      <c r="AC337" s="64">
        <v>-5550</v>
      </c>
      <c r="AD337" s="64"/>
      <c r="AE337" s="64"/>
      <c r="AF337" s="60">
        <f t="shared" si="779"/>
        <v>25950</v>
      </c>
      <c r="AG337" s="60">
        <f t="shared" si="780"/>
        <v>0</v>
      </c>
      <c r="AH337" s="60">
        <f t="shared" si="781"/>
        <v>0</v>
      </c>
      <c r="AI337" s="64"/>
      <c r="AJ337" s="64"/>
      <c r="AK337" s="64"/>
      <c r="AL337" s="60">
        <f t="shared" si="783"/>
        <v>25950</v>
      </c>
      <c r="AM337" s="60">
        <f t="shared" si="784"/>
        <v>0</v>
      </c>
      <c r="AN337" s="60">
        <f t="shared" si="785"/>
        <v>0</v>
      </c>
    </row>
    <row r="338" spans="1:40" ht="25.5">
      <c r="A338" s="117"/>
      <c r="B338" s="82" t="s">
        <v>186</v>
      </c>
      <c r="C338" s="35" t="s">
        <v>85</v>
      </c>
      <c r="D338" s="35" t="s">
        <v>21</v>
      </c>
      <c r="E338" s="35" t="s">
        <v>100</v>
      </c>
      <c r="F338" s="100" t="s">
        <v>126</v>
      </c>
      <c r="G338" s="36" t="s">
        <v>32</v>
      </c>
      <c r="H338" s="64"/>
      <c r="I338" s="64"/>
      <c r="J338" s="64"/>
      <c r="K338" s="64"/>
      <c r="L338" s="64"/>
      <c r="M338" s="64"/>
      <c r="N338" s="64"/>
      <c r="O338" s="64"/>
      <c r="P338" s="64"/>
      <c r="Q338" s="64">
        <f>Q339</f>
        <v>118500</v>
      </c>
      <c r="R338" s="64">
        <f t="shared" ref="R338:S338" si="797">R339</f>
        <v>0</v>
      </c>
      <c r="S338" s="64">
        <f t="shared" si="797"/>
        <v>0</v>
      </c>
      <c r="T338" s="60">
        <f t="shared" si="787"/>
        <v>118500</v>
      </c>
      <c r="U338" s="60">
        <f t="shared" si="788"/>
        <v>0</v>
      </c>
      <c r="V338" s="60">
        <f t="shared" si="789"/>
        <v>0</v>
      </c>
      <c r="W338" s="64">
        <f>W339</f>
        <v>26330.2</v>
      </c>
      <c r="X338" s="64">
        <f t="shared" ref="X338:Y338" si="798">X339</f>
        <v>0</v>
      </c>
      <c r="Y338" s="64">
        <f t="shared" si="798"/>
        <v>0</v>
      </c>
      <c r="Z338" s="60">
        <f t="shared" si="775"/>
        <v>144830.20000000001</v>
      </c>
      <c r="AA338" s="60">
        <f t="shared" si="776"/>
        <v>0</v>
      </c>
      <c r="AB338" s="60">
        <f t="shared" si="777"/>
        <v>0</v>
      </c>
      <c r="AC338" s="64">
        <f>AC339</f>
        <v>-502.52</v>
      </c>
      <c r="AD338" s="64">
        <f t="shared" ref="AD338:AE338" si="799">AD339</f>
        <v>0</v>
      </c>
      <c r="AE338" s="64">
        <f t="shared" si="799"/>
        <v>0</v>
      </c>
      <c r="AF338" s="60">
        <f t="shared" si="779"/>
        <v>144327.68000000002</v>
      </c>
      <c r="AG338" s="60">
        <f t="shared" si="780"/>
        <v>0</v>
      </c>
      <c r="AH338" s="60">
        <f t="shared" si="781"/>
        <v>0</v>
      </c>
      <c r="AI338" s="64">
        <f>AI339</f>
        <v>0</v>
      </c>
      <c r="AJ338" s="64">
        <f t="shared" ref="AJ338:AK338" si="800">AJ339</f>
        <v>0</v>
      </c>
      <c r="AK338" s="64">
        <f t="shared" si="800"/>
        <v>0</v>
      </c>
      <c r="AL338" s="60">
        <f t="shared" si="783"/>
        <v>144327.68000000002</v>
      </c>
      <c r="AM338" s="60">
        <f t="shared" si="784"/>
        <v>0</v>
      </c>
      <c r="AN338" s="60">
        <f t="shared" si="785"/>
        <v>0</v>
      </c>
    </row>
    <row r="339" spans="1:40" ht="25.5">
      <c r="A339" s="117"/>
      <c r="B339" s="82" t="s">
        <v>34</v>
      </c>
      <c r="C339" s="35" t="s">
        <v>85</v>
      </c>
      <c r="D339" s="35" t="s">
        <v>21</v>
      </c>
      <c r="E339" s="35" t="s">
        <v>100</v>
      </c>
      <c r="F339" s="100" t="s">
        <v>126</v>
      </c>
      <c r="G339" s="36" t="s">
        <v>33</v>
      </c>
      <c r="H339" s="64"/>
      <c r="I339" s="64"/>
      <c r="J339" s="64"/>
      <c r="K339" s="64"/>
      <c r="L339" s="64"/>
      <c r="M339" s="64"/>
      <c r="N339" s="64"/>
      <c r="O339" s="64"/>
      <c r="P339" s="64"/>
      <c r="Q339" s="64">
        <v>118500</v>
      </c>
      <c r="R339" s="64"/>
      <c r="S339" s="64"/>
      <c r="T339" s="60">
        <f t="shared" si="787"/>
        <v>118500</v>
      </c>
      <c r="U339" s="60">
        <f t="shared" si="788"/>
        <v>0</v>
      </c>
      <c r="V339" s="60">
        <f t="shared" si="789"/>
        <v>0</v>
      </c>
      <c r="W339" s="60">
        <v>26330.2</v>
      </c>
      <c r="X339" s="64"/>
      <c r="Y339" s="64"/>
      <c r="Z339" s="60">
        <f t="shared" si="775"/>
        <v>144830.20000000001</v>
      </c>
      <c r="AA339" s="60">
        <f t="shared" si="776"/>
        <v>0</v>
      </c>
      <c r="AB339" s="60">
        <f t="shared" si="777"/>
        <v>0</v>
      </c>
      <c r="AC339" s="60">
        <v>-502.52</v>
      </c>
      <c r="AD339" s="64"/>
      <c r="AE339" s="64"/>
      <c r="AF339" s="60">
        <f t="shared" si="779"/>
        <v>144327.68000000002</v>
      </c>
      <c r="AG339" s="60">
        <f t="shared" si="780"/>
        <v>0</v>
      </c>
      <c r="AH339" s="60">
        <f t="shared" si="781"/>
        <v>0</v>
      </c>
      <c r="AI339" s="60"/>
      <c r="AJ339" s="64"/>
      <c r="AK339" s="64"/>
      <c r="AL339" s="60">
        <f t="shared" si="783"/>
        <v>144327.68000000002</v>
      </c>
      <c r="AM339" s="60">
        <f t="shared" si="784"/>
        <v>0</v>
      </c>
      <c r="AN339" s="60">
        <f t="shared" si="785"/>
        <v>0</v>
      </c>
    </row>
    <row r="340" spans="1:40" ht="38.25">
      <c r="A340" s="181"/>
      <c r="B340" s="103" t="s">
        <v>232</v>
      </c>
      <c r="C340" s="5" t="s">
        <v>85</v>
      </c>
      <c r="D340" s="5" t="s">
        <v>21</v>
      </c>
      <c r="E340" s="5" t="s">
        <v>100</v>
      </c>
      <c r="F340" s="100" t="s">
        <v>233</v>
      </c>
      <c r="G340" s="55"/>
      <c r="H340" s="60">
        <f>H341+H343+H345</f>
        <v>3597550</v>
      </c>
      <c r="I340" s="60">
        <f t="shared" ref="I340:J340" si="801">I341+I343+I345</f>
        <v>3618997.6</v>
      </c>
      <c r="J340" s="60">
        <f t="shared" si="801"/>
        <v>3620660.05</v>
      </c>
      <c r="K340" s="60">
        <f t="shared" ref="K340:M340" si="802">K341+K343+K345</f>
        <v>9000000</v>
      </c>
      <c r="L340" s="60">
        <f t="shared" si="802"/>
        <v>0</v>
      </c>
      <c r="M340" s="60">
        <f t="shared" si="802"/>
        <v>0</v>
      </c>
      <c r="N340" s="60">
        <f t="shared" ref="N340:P346" si="803">H340+K340</f>
        <v>12597550</v>
      </c>
      <c r="O340" s="60">
        <f t="shared" si="803"/>
        <v>3618997.6</v>
      </c>
      <c r="P340" s="60">
        <f t="shared" si="803"/>
        <v>3620660.05</v>
      </c>
      <c r="Q340" s="60">
        <f t="shared" ref="Q340:S340" si="804">Q341+Q343+Q345</f>
        <v>-8923700</v>
      </c>
      <c r="R340" s="60">
        <f t="shared" si="804"/>
        <v>0</v>
      </c>
      <c r="S340" s="60">
        <f t="shared" si="804"/>
        <v>0</v>
      </c>
      <c r="T340" s="60">
        <f t="shared" si="771"/>
        <v>3673850</v>
      </c>
      <c r="U340" s="60">
        <f t="shared" si="772"/>
        <v>3618997.6</v>
      </c>
      <c r="V340" s="60">
        <f t="shared" si="773"/>
        <v>3620660.05</v>
      </c>
      <c r="W340" s="60">
        <f t="shared" ref="W340:Y340" si="805">W341+W343+W345</f>
        <v>2750000</v>
      </c>
      <c r="X340" s="60">
        <f t="shared" si="805"/>
        <v>0</v>
      </c>
      <c r="Y340" s="60">
        <f t="shared" si="805"/>
        <v>0</v>
      </c>
      <c r="Z340" s="60">
        <f t="shared" si="775"/>
        <v>6423850</v>
      </c>
      <c r="AA340" s="60">
        <f t="shared" si="776"/>
        <v>3618997.6</v>
      </c>
      <c r="AB340" s="60">
        <f t="shared" si="777"/>
        <v>3620660.05</v>
      </c>
      <c r="AC340" s="60">
        <f t="shared" ref="AC340:AE340" si="806">AC341+AC343+AC345</f>
        <v>0</v>
      </c>
      <c r="AD340" s="60">
        <f t="shared" si="806"/>
        <v>0</v>
      </c>
      <c r="AE340" s="60">
        <f t="shared" si="806"/>
        <v>0</v>
      </c>
      <c r="AF340" s="60">
        <f t="shared" si="779"/>
        <v>6423850</v>
      </c>
      <c r="AG340" s="60">
        <f t="shared" si="780"/>
        <v>3618997.6</v>
      </c>
      <c r="AH340" s="60">
        <f t="shared" si="781"/>
        <v>3620660.05</v>
      </c>
      <c r="AI340" s="60">
        <f t="shared" ref="AI340:AK340" si="807">AI341+AI343+AI345</f>
        <v>250000</v>
      </c>
      <c r="AJ340" s="60">
        <f t="shared" si="807"/>
        <v>0</v>
      </c>
      <c r="AK340" s="60">
        <f t="shared" si="807"/>
        <v>0</v>
      </c>
      <c r="AL340" s="60">
        <f t="shared" si="783"/>
        <v>6673850</v>
      </c>
      <c r="AM340" s="60">
        <f t="shared" si="784"/>
        <v>3618997.6</v>
      </c>
      <c r="AN340" s="60">
        <f t="shared" si="785"/>
        <v>3620660.05</v>
      </c>
    </row>
    <row r="341" spans="1:40" ht="38.25">
      <c r="A341" s="181"/>
      <c r="B341" s="82" t="s">
        <v>51</v>
      </c>
      <c r="C341" s="5" t="s">
        <v>85</v>
      </c>
      <c r="D341" s="5" t="s">
        <v>21</v>
      </c>
      <c r="E341" s="5" t="s">
        <v>100</v>
      </c>
      <c r="F341" s="100" t="s">
        <v>233</v>
      </c>
      <c r="G341" s="55" t="s">
        <v>49</v>
      </c>
      <c r="H341" s="60">
        <f>H342</f>
        <v>2164798</v>
      </c>
      <c r="I341" s="60">
        <f t="shared" ref="I341:M341" si="808">I342</f>
        <v>2186245.6</v>
      </c>
      <c r="J341" s="60">
        <f t="shared" si="808"/>
        <v>2187908.0499999998</v>
      </c>
      <c r="K341" s="60">
        <f t="shared" si="808"/>
        <v>0</v>
      </c>
      <c r="L341" s="60">
        <f t="shared" si="808"/>
        <v>0</v>
      </c>
      <c r="M341" s="60">
        <f t="shared" si="808"/>
        <v>0</v>
      </c>
      <c r="N341" s="60">
        <f t="shared" si="803"/>
        <v>2164798</v>
      </c>
      <c r="O341" s="60">
        <f t="shared" si="803"/>
        <v>2186245.6</v>
      </c>
      <c r="P341" s="60">
        <f t="shared" si="803"/>
        <v>2187908.0499999998</v>
      </c>
      <c r="Q341" s="60">
        <f t="shared" ref="Q341:S341" si="809">Q342</f>
        <v>0</v>
      </c>
      <c r="R341" s="60">
        <f t="shared" si="809"/>
        <v>0</v>
      </c>
      <c r="S341" s="60">
        <f t="shared" si="809"/>
        <v>0</v>
      </c>
      <c r="T341" s="60">
        <f t="shared" si="771"/>
        <v>2164798</v>
      </c>
      <c r="U341" s="60">
        <f t="shared" si="772"/>
        <v>2186245.6</v>
      </c>
      <c r="V341" s="60">
        <f t="shared" si="773"/>
        <v>2187908.0499999998</v>
      </c>
      <c r="W341" s="60">
        <f t="shared" ref="W341:Y341" si="810">W342</f>
        <v>0</v>
      </c>
      <c r="X341" s="60">
        <f t="shared" si="810"/>
        <v>0</v>
      </c>
      <c r="Y341" s="60">
        <f t="shared" si="810"/>
        <v>0</v>
      </c>
      <c r="Z341" s="60">
        <f t="shared" si="775"/>
        <v>2164798</v>
      </c>
      <c r="AA341" s="60">
        <f t="shared" si="776"/>
        <v>2186245.6</v>
      </c>
      <c r="AB341" s="60">
        <f t="shared" si="777"/>
        <v>2187908.0499999998</v>
      </c>
      <c r="AC341" s="60">
        <f t="shared" ref="AC341:AE341" si="811">AC342</f>
        <v>0</v>
      </c>
      <c r="AD341" s="60">
        <f t="shared" si="811"/>
        <v>0</v>
      </c>
      <c r="AE341" s="60">
        <f t="shared" si="811"/>
        <v>0</v>
      </c>
      <c r="AF341" s="60">
        <f t="shared" si="779"/>
        <v>2164798</v>
      </c>
      <c r="AG341" s="60">
        <f t="shared" si="780"/>
        <v>2186245.6</v>
      </c>
      <c r="AH341" s="60">
        <f t="shared" si="781"/>
        <v>2187908.0499999998</v>
      </c>
      <c r="AI341" s="60">
        <f t="shared" ref="AI341:AK341" si="812">AI342</f>
        <v>0</v>
      </c>
      <c r="AJ341" s="60">
        <f t="shared" si="812"/>
        <v>0</v>
      </c>
      <c r="AK341" s="60">
        <f t="shared" si="812"/>
        <v>0</v>
      </c>
      <c r="AL341" s="60">
        <f t="shared" si="783"/>
        <v>2164798</v>
      </c>
      <c r="AM341" s="60">
        <f t="shared" si="784"/>
        <v>2186245.6</v>
      </c>
      <c r="AN341" s="60">
        <f t="shared" si="785"/>
        <v>2187908.0499999998</v>
      </c>
    </row>
    <row r="342" spans="1:40">
      <c r="A342" s="181"/>
      <c r="B342" s="82" t="s">
        <v>64</v>
      </c>
      <c r="C342" s="5" t="s">
        <v>85</v>
      </c>
      <c r="D342" s="5" t="s">
        <v>21</v>
      </c>
      <c r="E342" s="5" t="s">
        <v>100</v>
      </c>
      <c r="F342" s="100" t="s">
        <v>233</v>
      </c>
      <c r="G342" s="55" t="s">
        <v>65</v>
      </c>
      <c r="H342" s="60">
        <v>2164798</v>
      </c>
      <c r="I342" s="60">
        <v>2186245.6</v>
      </c>
      <c r="J342" s="60">
        <v>2187908.0499999998</v>
      </c>
      <c r="K342" s="60"/>
      <c r="L342" s="60"/>
      <c r="M342" s="60"/>
      <c r="N342" s="60">
        <f t="shared" si="803"/>
        <v>2164798</v>
      </c>
      <c r="O342" s="60">
        <f t="shared" si="803"/>
        <v>2186245.6</v>
      </c>
      <c r="P342" s="60">
        <f t="shared" si="803"/>
        <v>2187908.0499999998</v>
      </c>
      <c r="Q342" s="60"/>
      <c r="R342" s="60"/>
      <c r="S342" s="60"/>
      <c r="T342" s="60">
        <f t="shared" si="771"/>
        <v>2164798</v>
      </c>
      <c r="U342" s="60">
        <f t="shared" si="772"/>
        <v>2186245.6</v>
      </c>
      <c r="V342" s="60">
        <f t="shared" si="773"/>
        <v>2187908.0499999998</v>
      </c>
      <c r="W342" s="60"/>
      <c r="X342" s="60"/>
      <c r="Y342" s="60"/>
      <c r="Z342" s="60">
        <f t="shared" si="775"/>
        <v>2164798</v>
      </c>
      <c r="AA342" s="60">
        <f t="shared" si="776"/>
        <v>2186245.6</v>
      </c>
      <c r="AB342" s="60">
        <f t="shared" si="777"/>
        <v>2187908.0499999998</v>
      </c>
      <c r="AC342" s="60"/>
      <c r="AD342" s="60"/>
      <c r="AE342" s="60"/>
      <c r="AF342" s="60">
        <f t="shared" si="779"/>
        <v>2164798</v>
      </c>
      <c r="AG342" s="60">
        <f t="shared" si="780"/>
        <v>2186245.6</v>
      </c>
      <c r="AH342" s="60">
        <f t="shared" si="781"/>
        <v>2187908.0499999998</v>
      </c>
      <c r="AI342" s="60"/>
      <c r="AJ342" s="60"/>
      <c r="AK342" s="60"/>
      <c r="AL342" s="60">
        <f t="shared" si="783"/>
        <v>2164798</v>
      </c>
      <c r="AM342" s="60">
        <f t="shared" si="784"/>
        <v>2186245.6</v>
      </c>
      <c r="AN342" s="60">
        <f t="shared" si="785"/>
        <v>2187908.0499999998</v>
      </c>
    </row>
    <row r="343" spans="1:40" ht="25.5">
      <c r="A343" s="181"/>
      <c r="B343" s="82" t="s">
        <v>186</v>
      </c>
      <c r="C343" s="5" t="s">
        <v>85</v>
      </c>
      <c r="D343" s="5" t="s">
        <v>21</v>
      </c>
      <c r="E343" s="5" t="s">
        <v>100</v>
      </c>
      <c r="F343" s="100" t="s">
        <v>233</v>
      </c>
      <c r="G343" s="55" t="s">
        <v>32</v>
      </c>
      <c r="H343" s="60">
        <f>H344</f>
        <v>1410000</v>
      </c>
      <c r="I343" s="60">
        <f t="shared" ref="I343:M343" si="813">I344</f>
        <v>1410000</v>
      </c>
      <c r="J343" s="60">
        <f t="shared" si="813"/>
        <v>1410000</v>
      </c>
      <c r="K343" s="60">
        <f t="shared" si="813"/>
        <v>9000000</v>
      </c>
      <c r="L343" s="60">
        <f t="shared" si="813"/>
        <v>0</v>
      </c>
      <c r="M343" s="60">
        <f t="shared" si="813"/>
        <v>0</v>
      </c>
      <c r="N343" s="60">
        <f t="shared" si="803"/>
        <v>10410000</v>
      </c>
      <c r="O343" s="60">
        <f t="shared" si="803"/>
        <v>1410000</v>
      </c>
      <c r="P343" s="60">
        <f t="shared" si="803"/>
        <v>1410000</v>
      </c>
      <c r="Q343" s="60">
        <f t="shared" ref="Q343:S343" si="814">Q344</f>
        <v>-8923700</v>
      </c>
      <c r="R343" s="60">
        <f t="shared" si="814"/>
        <v>0</v>
      </c>
      <c r="S343" s="60">
        <f t="shared" si="814"/>
        <v>0</v>
      </c>
      <c r="T343" s="60">
        <f t="shared" si="771"/>
        <v>1486300</v>
      </c>
      <c r="U343" s="60">
        <f t="shared" si="772"/>
        <v>1410000</v>
      </c>
      <c r="V343" s="60">
        <f t="shared" si="773"/>
        <v>1410000</v>
      </c>
      <c r="W343" s="60">
        <f t="shared" ref="W343:Y343" si="815">W344</f>
        <v>2736000</v>
      </c>
      <c r="X343" s="60">
        <f t="shared" si="815"/>
        <v>0</v>
      </c>
      <c r="Y343" s="60">
        <f t="shared" si="815"/>
        <v>0</v>
      </c>
      <c r="Z343" s="60">
        <f t="shared" si="775"/>
        <v>4222300</v>
      </c>
      <c r="AA343" s="60">
        <f t="shared" si="776"/>
        <v>1410000</v>
      </c>
      <c r="AB343" s="60">
        <f t="shared" si="777"/>
        <v>1410000</v>
      </c>
      <c r="AC343" s="60">
        <f t="shared" ref="AC343:AE343" si="816">AC344</f>
        <v>0</v>
      </c>
      <c r="AD343" s="60">
        <f t="shared" si="816"/>
        <v>0</v>
      </c>
      <c r="AE343" s="60">
        <f t="shared" si="816"/>
        <v>0</v>
      </c>
      <c r="AF343" s="60">
        <f t="shared" si="779"/>
        <v>4222300</v>
      </c>
      <c r="AG343" s="60">
        <f t="shared" si="780"/>
        <v>1410000</v>
      </c>
      <c r="AH343" s="60">
        <f t="shared" si="781"/>
        <v>1410000</v>
      </c>
      <c r="AI343" s="60">
        <f t="shared" ref="AI343:AK343" si="817">AI344</f>
        <v>250000</v>
      </c>
      <c r="AJ343" s="60">
        <f t="shared" si="817"/>
        <v>0</v>
      </c>
      <c r="AK343" s="60">
        <f t="shared" si="817"/>
        <v>0</v>
      </c>
      <c r="AL343" s="60">
        <f t="shared" si="783"/>
        <v>4472300</v>
      </c>
      <c r="AM343" s="60">
        <f t="shared" si="784"/>
        <v>1410000</v>
      </c>
      <c r="AN343" s="60">
        <f t="shared" si="785"/>
        <v>1410000</v>
      </c>
    </row>
    <row r="344" spans="1:40" ht="25.5">
      <c r="A344" s="181"/>
      <c r="B344" s="86" t="s">
        <v>34</v>
      </c>
      <c r="C344" s="5" t="s">
        <v>85</v>
      </c>
      <c r="D344" s="5" t="s">
        <v>21</v>
      </c>
      <c r="E344" s="5" t="s">
        <v>100</v>
      </c>
      <c r="F344" s="100" t="s">
        <v>233</v>
      </c>
      <c r="G344" s="55" t="s">
        <v>33</v>
      </c>
      <c r="H344" s="60">
        <v>1410000</v>
      </c>
      <c r="I344" s="60">
        <v>1410000</v>
      </c>
      <c r="J344" s="60">
        <v>1410000</v>
      </c>
      <c r="K344" s="60">
        <v>9000000</v>
      </c>
      <c r="L344" s="60"/>
      <c r="M344" s="60"/>
      <c r="N344" s="60">
        <f t="shared" si="803"/>
        <v>10410000</v>
      </c>
      <c r="O344" s="60">
        <f t="shared" si="803"/>
        <v>1410000</v>
      </c>
      <c r="P344" s="60">
        <f t="shared" si="803"/>
        <v>1410000</v>
      </c>
      <c r="Q344" s="60">
        <v>-8923700</v>
      </c>
      <c r="R344" s="60"/>
      <c r="S344" s="60"/>
      <c r="T344" s="60">
        <f t="shared" si="771"/>
        <v>1486300</v>
      </c>
      <c r="U344" s="60">
        <f t="shared" si="772"/>
        <v>1410000</v>
      </c>
      <c r="V344" s="60">
        <f t="shared" si="773"/>
        <v>1410000</v>
      </c>
      <c r="W344" s="60">
        <f>2286000+450000</f>
        <v>2736000</v>
      </c>
      <c r="X344" s="60"/>
      <c r="Y344" s="60"/>
      <c r="Z344" s="60">
        <f t="shared" si="775"/>
        <v>4222300</v>
      </c>
      <c r="AA344" s="60">
        <f t="shared" si="776"/>
        <v>1410000</v>
      </c>
      <c r="AB344" s="60">
        <f t="shared" si="777"/>
        <v>1410000</v>
      </c>
      <c r="AC344" s="60"/>
      <c r="AD344" s="60"/>
      <c r="AE344" s="60"/>
      <c r="AF344" s="60">
        <f t="shared" si="779"/>
        <v>4222300</v>
      </c>
      <c r="AG344" s="60">
        <f t="shared" si="780"/>
        <v>1410000</v>
      </c>
      <c r="AH344" s="60">
        <f t="shared" si="781"/>
        <v>1410000</v>
      </c>
      <c r="AI344" s="60">
        <v>250000</v>
      </c>
      <c r="AJ344" s="60"/>
      <c r="AK344" s="60"/>
      <c r="AL344" s="60">
        <f t="shared" si="783"/>
        <v>4472300</v>
      </c>
      <c r="AM344" s="60">
        <f t="shared" si="784"/>
        <v>1410000</v>
      </c>
      <c r="AN344" s="60">
        <f t="shared" si="785"/>
        <v>1410000</v>
      </c>
    </row>
    <row r="345" spans="1:40">
      <c r="A345" s="181"/>
      <c r="B345" s="71" t="s">
        <v>47</v>
      </c>
      <c r="C345" s="5" t="s">
        <v>85</v>
      </c>
      <c r="D345" s="5" t="s">
        <v>21</v>
      </c>
      <c r="E345" s="5" t="s">
        <v>100</v>
      </c>
      <c r="F345" s="100" t="s">
        <v>233</v>
      </c>
      <c r="G345" s="36" t="s">
        <v>45</v>
      </c>
      <c r="H345" s="60">
        <f>H346</f>
        <v>22752</v>
      </c>
      <c r="I345" s="60">
        <f t="shared" ref="I345:M345" si="818">I346</f>
        <v>22752</v>
      </c>
      <c r="J345" s="60">
        <f t="shared" si="818"/>
        <v>22752</v>
      </c>
      <c r="K345" s="60">
        <f t="shared" si="818"/>
        <v>0</v>
      </c>
      <c r="L345" s="60">
        <f t="shared" si="818"/>
        <v>0</v>
      </c>
      <c r="M345" s="60">
        <f t="shared" si="818"/>
        <v>0</v>
      </c>
      <c r="N345" s="60">
        <f t="shared" si="803"/>
        <v>22752</v>
      </c>
      <c r="O345" s="60">
        <f t="shared" si="803"/>
        <v>22752</v>
      </c>
      <c r="P345" s="60">
        <f t="shared" si="803"/>
        <v>22752</v>
      </c>
      <c r="Q345" s="60">
        <f t="shared" ref="Q345:S345" si="819">Q346</f>
        <v>0</v>
      </c>
      <c r="R345" s="60">
        <f t="shared" si="819"/>
        <v>0</v>
      </c>
      <c r="S345" s="60">
        <f t="shared" si="819"/>
        <v>0</v>
      </c>
      <c r="T345" s="60">
        <f t="shared" si="771"/>
        <v>22752</v>
      </c>
      <c r="U345" s="60">
        <f t="shared" si="772"/>
        <v>22752</v>
      </c>
      <c r="V345" s="60">
        <f t="shared" si="773"/>
        <v>22752</v>
      </c>
      <c r="W345" s="60">
        <f t="shared" ref="W345:Y345" si="820">W346</f>
        <v>14000</v>
      </c>
      <c r="X345" s="60">
        <f t="shared" si="820"/>
        <v>0</v>
      </c>
      <c r="Y345" s="60">
        <f t="shared" si="820"/>
        <v>0</v>
      </c>
      <c r="Z345" s="60">
        <f t="shared" si="775"/>
        <v>36752</v>
      </c>
      <c r="AA345" s="60">
        <f t="shared" si="776"/>
        <v>22752</v>
      </c>
      <c r="AB345" s="60">
        <f t="shared" si="777"/>
        <v>22752</v>
      </c>
      <c r="AC345" s="60">
        <f t="shared" ref="AC345:AE345" si="821">AC346</f>
        <v>0</v>
      </c>
      <c r="AD345" s="60">
        <f t="shared" si="821"/>
        <v>0</v>
      </c>
      <c r="AE345" s="60">
        <f t="shared" si="821"/>
        <v>0</v>
      </c>
      <c r="AF345" s="60">
        <f t="shared" si="779"/>
        <v>36752</v>
      </c>
      <c r="AG345" s="60">
        <f t="shared" si="780"/>
        <v>22752</v>
      </c>
      <c r="AH345" s="60">
        <f t="shared" si="781"/>
        <v>22752</v>
      </c>
      <c r="AI345" s="60">
        <f t="shared" ref="AI345:AK345" si="822">AI346</f>
        <v>0</v>
      </c>
      <c r="AJ345" s="60">
        <f t="shared" si="822"/>
        <v>0</v>
      </c>
      <c r="AK345" s="60">
        <f t="shared" si="822"/>
        <v>0</v>
      </c>
      <c r="AL345" s="60">
        <f t="shared" si="783"/>
        <v>36752</v>
      </c>
      <c r="AM345" s="60">
        <f t="shared" si="784"/>
        <v>22752</v>
      </c>
      <c r="AN345" s="60">
        <f t="shared" si="785"/>
        <v>22752</v>
      </c>
    </row>
    <row r="346" spans="1:40">
      <c r="A346" s="181"/>
      <c r="B346" s="142" t="s">
        <v>56</v>
      </c>
      <c r="C346" s="5" t="s">
        <v>85</v>
      </c>
      <c r="D346" s="5" t="s">
        <v>21</v>
      </c>
      <c r="E346" s="5" t="s">
        <v>100</v>
      </c>
      <c r="F346" s="100" t="s">
        <v>233</v>
      </c>
      <c r="G346" s="36" t="s">
        <v>57</v>
      </c>
      <c r="H346" s="60">
        <v>22752</v>
      </c>
      <c r="I346" s="60">
        <v>22752</v>
      </c>
      <c r="J346" s="60">
        <v>22752</v>
      </c>
      <c r="K346" s="60"/>
      <c r="L346" s="60"/>
      <c r="M346" s="60"/>
      <c r="N346" s="60">
        <f t="shared" si="803"/>
        <v>22752</v>
      </c>
      <c r="O346" s="60">
        <f t="shared" si="803"/>
        <v>22752</v>
      </c>
      <c r="P346" s="60">
        <f t="shared" si="803"/>
        <v>22752</v>
      </c>
      <c r="Q346" s="60"/>
      <c r="R346" s="60"/>
      <c r="S346" s="60"/>
      <c r="T346" s="60">
        <f t="shared" si="771"/>
        <v>22752</v>
      </c>
      <c r="U346" s="60">
        <f t="shared" si="772"/>
        <v>22752</v>
      </c>
      <c r="V346" s="60">
        <f t="shared" si="773"/>
        <v>22752</v>
      </c>
      <c r="W346" s="60">
        <v>14000</v>
      </c>
      <c r="X346" s="60"/>
      <c r="Y346" s="60"/>
      <c r="Z346" s="60">
        <f t="shared" si="775"/>
        <v>36752</v>
      </c>
      <c r="AA346" s="60">
        <f t="shared" si="776"/>
        <v>22752</v>
      </c>
      <c r="AB346" s="60">
        <f t="shared" si="777"/>
        <v>22752</v>
      </c>
      <c r="AC346" s="60"/>
      <c r="AD346" s="60"/>
      <c r="AE346" s="60"/>
      <c r="AF346" s="60">
        <f t="shared" si="779"/>
        <v>36752</v>
      </c>
      <c r="AG346" s="60">
        <f t="shared" si="780"/>
        <v>22752</v>
      </c>
      <c r="AH346" s="60">
        <f t="shared" si="781"/>
        <v>22752</v>
      </c>
      <c r="AI346" s="60"/>
      <c r="AJ346" s="60"/>
      <c r="AK346" s="60"/>
      <c r="AL346" s="60">
        <f t="shared" si="783"/>
        <v>36752</v>
      </c>
      <c r="AM346" s="60">
        <f t="shared" si="784"/>
        <v>22752</v>
      </c>
      <c r="AN346" s="60">
        <f t="shared" si="785"/>
        <v>22752</v>
      </c>
    </row>
    <row r="347" spans="1:40" ht="38.25">
      <c r="A347" s="117"/>
      <c r="B347" s="118" t="s">
        <v>229</v>
      </c>
      <c r="C347" s="5" t="s">
        <v>85</v>
      </c>
      <c r="D347" s="5" t="s">
        <v>21</v>
      </c>
      <c r="E347" s="5" t="s">
        <v>100</v>
      </c>
      <c r="F347" s="54" t="s">
        <v>190</v>
      </c>
      <c r="G347" s="55"/>
      <c r="H347" s="64">
        <f>H348</f>
        <v>50000</v>
      </c>
      <c r="I347" s="64">
        <f t="shared" ref="I347:M348" si="823">I348</f>
        <v>0</v>
      </c>
      <c r="J347" s="64">
        <f t="shared" si="823"/>
        <v>0</v>
      </c>
      <c r="K347" s="64">
        <f t="shared" si="823"/>
        <v>0</v>
      </c>
      <c r="L347" s="64">
        <f t="shared" si="823"/>
        <v>0</v>
      </c>
      <c r="M347" s="64">
        <f t="shared" si="823"/>
        <v>0</v>
      </c>
      <c r="N347" s="64">
        <f t="shared" si="682"/>
        <v>50000</v>
      </c>
      <c r="O347" s="64">
        <f t="shared" si="683"/>
        <v>0</v>
      </c>
      <c r="P347" s="64">
        <f t="shared" si="684"/>
        <v>0</v>
      </c>
      <c r="Q347" s="64">
        <f t="shared" ref="Q347:S348" si="824">Q348</f>
        <v>0</v>
      </c>
      <c r="R347" s="64">
        <f t="shared" si="824"/>
        <v>0</v>
      </c>
      <c r="S347" s="64">
        <f t="shared" si="824"/>
        <v>0</v>
      </c>
      <c r="T347" s="64">
        <f t="shared" si="771"/>
        <v>50000</v>
      </c>
      <c r="U347" s="64">
        <f t="shared" si="772"/>
        <v>0</v>
      </c>
      <c r="V347" s="64">
        <f t="shared" si="773"/>
        <v>0</v>
      </c>
      <c r="W347" s="64">
        <f t="shared" ref="W347:Y348" si="825">W348</f>
        <v>0</v>
      </c>
      <c r="X347" s="64">
        <f t="shared" si="825"/>
        <v>0</v>
      </c>
      <c r="Y347" s="64">
        <f t="shared" si="825"/>
        <v>0</v>
      </c>
      <c r="Z347" s="64">
        <f t="shared" si="775"/>
        <v>50000</v>
      </c>
      <c r="AA347" s="64">
        <f t="shared" si="776"/>
        <v>0</v>
      </c>
      <c r="AB347" s="64">
        <f t="shared" si="777"/>
        <v>0</v>
      </c>
      <c r="AC347" s="64">
        <f t="shared" ref="AC347:AE348" si="826">AC348</f>
        <v>0</v>
      </c>
      <c r="AD347" s="64">
        <f t="shared" si="826"/>
        <v>0</v>
      </c>
      <c r="AE347" s="64">
        <f t="shared" si="826"/>
        <v>0</v>
      </c>
      <c r="AF347" s="64">
        <f t="shared" si="779"/>
        <v>50000</v>
      </c>
      <c r="AG347" s="64">
        <f t="shared" si="780"/>
        <v>0</v>
      </c>
      <c r="AH347" s="64">
        <f t="shared" si="781"/>
        <v>0</v>
      </c>
      <c r="AI347" s="64">
        <f t="shared" ref="AI347:AK348" si="827">AI348</f>
        <v>0</v>
      </c>
      <c r="AJ347" s="64">
        <f t="shared" si="827"/>
        <v>0</v>
      </c>
      <c r="AK347" s="64">
        <f t="shared" si="827"/>
        <v>0</v>
      </c>
      <c r="AL347" s="64">
        <f t="shared" si="783"/>
        <v>50000</v>
      </c>
      <c r="AM347" s="64">
        <f t="shared" si="784"/>
        <v>0</v>
      </c>
      <c r="AN347" s="64">
        <f t="shared" si="785"/>
        <v>0</v>
      </c>
    </row>
    <row r="348" spans="1:40" ht="25.5">
      <c r="A348" s="117"/>
      <c r="B348" s="82" t="s">
        <v>186</v>
      </c>
      <c r="C348" s="5" t="s">
        <v>85</v>
      </c>
      <c r="D348" s="5" t="s">
        <v>21</v>
      </c>
      <c r="E348" s="5" t="s">
        <v>100</v>
      </c>
      <c r="F348" s="54" t="s">
        <v>190</v>
      </c>
      <c r="G348" s="55" t="s">
        <v>32</v>
      </c>
      <c r="H348" s="64">
        <f>H349</f>
        <v>50000</v>
      </c>
      <c r="I348" s="64">
        <f t="shared" si="823"/>
        <v>0</v>
      </c>
      <c r="J348" s="64">
        <f t="shared" si="823"/>
        <v>0</v>
      </c>
      <c r="K348" s="64">
        <f t="shared" si="823"/>
        <v>0</v>
      </c>
      <c r="L348" s="64">
        <f t="shared" si="823"/>
        <v>0</v>
      </c>
      <c r="M348" s="64">
        <f t="shared" si="823"/>
        <v>0</v>
      </c>
      <c r="N348" s="64">
        <f t="shared" si="682"/>
        <v>50000</v>
      </c>
      <c r="O348" s="64">
        <f t="shared" si="683"/>
        <v>0</v>
      </c>
      <c r="P348" s="64">
        <f t="shared" si="684"/>
        <v>0</v>
      </c>
      <c r="Q348" s="64">
        <f t="shared" si="824"/>
        <v>0</v>
      </c>
      <c r="R348" s="64">
        <f t="shared" si="824"/>
        <v>0</v>
      </c>
      <c r="S348" s="64">
        <f t="shared" si="824"/>
        <v>0</v>
      </c>
      <c r="T348" s="64">
        <f t="shared" si="771"/>
        <v>50000</v>
      </c>
      <c r="U348" s="64">
        <f t="shared" si="772"/>
        <v>0</v>
      </c>
      <c r="V348" s="64">
        <f t="shared" si="773"/>
        <v>0</v>
      </c>
      <c r="W348" s="64">
        <f t="shared" si="825"/>
        <v>0</v>
      </c>
      <c r="X348" s="64">
        <f t="shared" si="825"/>
        <v>0</v>
      </c>
      <c r="Y348" s="64">
        <f t="shared" si="825"/>
        <v>0</v>
      </c>
      <c r="Z348" s="64">
        <f t="shared" si="775"/>
        <v>50000</v>
      </c>
      <c r="AA348" s="64">
        <f t="shared" si="776"/>
        <v>0</v>
      </c>
      <c r="AB348" s="64">
        <f t="shared" si="777"/>
        <v>0</v>
      </c>
      <c r="AC348" s="64">
        <f t="shared" si="826"/>
        <v>0</v>
      </c>
      <c r="AD348" s="64">
        <f t="shared" si="826"/>
        <v>0</v>
      </c>
      <c r="AE348" s="64">
        <f t="shared" si="826"/>
        <v>0</v>
      </c>
      <c r="AF348" s="64">
        <f t="shared" si="779"/>
        <v>50000</v>
      </c>
      <c r="AG348" s="64">
        <f t="shared" si="780"/>
        <v>0</v>
      </c>
      <c r="AH348" s="64">
        <f t="shared" si="781"/>
        <v>0</v>
      </c>
      <c r="AI348" s="64">
        <f t="shared" si="827"/>
        <v>0</v>
      </c>
      <c r="AJ348" s="64">
        <f t="shared" si="827"/>
        <v>0</v>
      </c>
      <c r="AK348" s="64">
        <f t="shared" si="827"/>
        <v>0</v>
      </c>
      <c r="AL348" s="64">
        <f t="shared" si="783"/>
        <v>50000</v>
      </c>
      <c r="AM348" s="64">
        <f t="shared" si="784"/>
        <v>0</v>
      </c>
      <c r="AN348" s="64">
        <f t="shared" si="785"/>
        <v>0</v>
      </c>
    </row>
    <row r="349" spans="1:40" ht="25.5">
      <c r="A349" s="117"/>
      <c r="B349" s="86" t="s">
        <v>34</v>
      </c>
      <c r="C349" s="5" t="s">
        <v>85</v>
      </c>
      <c r="D349" s="5" t="s">
        <v>21</v>
      </c>
      <c r="E349" s="5" t="s">
        <v>100</v>
      </c>
      <c r="F349" s="54" t="s">
        <v>190</v>
      </c>
      <c r="G349" s="55" t="s">
        <v>33</v>
      </c>
      <c r="H349" s="60">
        <v>50000</v>
      </c>
      <c r="I349" s="60">
        <v>0</v>
      </c>
      <c r="J349" s="60">
        <v>0</v>
      </c>
      <c r="K349" s="60"/>
      <c r="L349" s="60"/>
      <c r="M349" s="60"/>
      <c r="N349" s="60">
        <f t="shared" si="682"/>
        <v>50000</v>
      </c>
      <c r="O349" s="60">
        <f t="shared" si="683"/>
        <v>0</v>
      </c>
      <c r="P349" s="60">
        <f t="shared" si="684"/>
        <v>0</v>
      </c>
      <c r="Q349" s="60"/>
      <c r="R349" s="60"/>
      <c r="S349" s="60"/>
      <c r="T349" s="60">
        <f t="shared" si="771"/>
        <v>50000</v>
      </c>
      <c r="U349" s="60">
        <f t="shared" si="772"/>
        <v>0</v>
      </c>
      <c r="V349" s="60">
        <f t="shared" si="773"/>
        <v>0</v>
      </c>
      <c r="W349" s="60"/>
      <c r="X349" s="60"/>
      <c r="Y349" s="60"/>
      <c r="Z349" s="60">
        <f t="shared" si="775"/>
        <v>50000</v>
      </c>
      <c r="AA349" s="60">
        <f t="shared" si="776"/>
        <v>0</v>
      </c>
      <c r="AB349" s="60">
        <f t="shared" si="777"/>
        <v>0</v>
      </c>
      <c r="AC349" s="60"/>
      <c r="AD349" s="60"/>
      <c r="AE349" s="60"/>
      <c r="AF349" s="60">
        <f t="shared" si="779"/>
        <v>50000</v>
      </c>
      <c r="AG349" s="60">
        <f t="shared" si="780"/>
        <v>0</v>
      </c>
      <c r="AH349" s="60">
        <f t="shared" si="781"/>
        <v>0</v>
      </c>
      <c r="AI349" s="60"/>
      <c r="AJ349" s="60"/>
      <c r="AK349" s="60"/>
      <c r="AL349" s="60">
        <f t="shared" si="783"/>
        <v>50000</v>
      </c>
      <c r="AM349" s="60">
        <f t="shared" si="784"/>
        <v>0</v>
      </c>
      <c r="AN349" s="60">
        <f t="shared" si="785"/>
        <v>0</v>
      </c>
    </row>
    <row r="350" spans="1:40" ht="38.25">
      <c r="A350" s="181"/>
      <c r="B350" s="87" t="s">
        <v>230</v>
      </c>
      <c r="C350" s="10" t="s">
        <v>85</v>
      </c>
      <c r="D350" s="5" t="s">
        <v>21</v>
      </c>
      <c r="E350" s="5" t="s">
        <v>100</v>
      </c>
      <c r="F350" s="100" t="s">
        <v>231</v>
      </c>
      <c r="G350" s="55"/>
      <c r="H350" s="60">
        <f>H351+H353+H355</f>
        <v>8341524.2300000004</v>
      </c>
      <c r="I350" s="60">
        <f t="shared" ref="I350:J350" si="828">I351+I353+I355</f>
        <v>8240292.5200000005</v>
      </c>
      <c r="J350" s="60">
        <f t="shared" si="828"/>
        <v>5047135.43</v>
      </c>
      <c r="K350" s="60">
        <f t="shared" ref="K350:M350" si="829">K351+K353+K355</f>
        <v>0</v>
      </c>
      <c r="L350" s="60">
        <f t="shared" si="829"/>
        <v>0</v>
      </c>
      <c r="M350" s="60">
        <f t="shared" si="829"/>
        <v>0</v>
      </c>
      <c r="N350" s="60">
        <f t="shared" si="682"/>
        <v>8341524.2300000004</v>
      </c>
      <c r="O350" s="60">
        <f t="shared" si="683"/>
        <v>8240292.5200000005</v>
      </c>
      <c r="P350" s="60">
        <f t="shared" si="684"/>
        <v>5047135.43</v>
      </c>
      <c r="Q350" s="60">
        <f t="shared" ref="Q350:S350" si="830">Q351+Q353+Q355</f>
        <v>81100</v>
      </c>
      <c r="R350" s="60">
        <f t="shared" si="830"/>
        <v>0</v>
      </c>
      <c r="S350" s="60">
        <f t="shared" si="830"/>
        <v>0</v>
      </c>
      <c r="T350" s="60">
        <f t="shared" si="771"/>
        <v>8422624.2300000004</v>
      </c>
      <c r="U350" s="60">
        <f t="shared" si="772"/>
        <v>8240292.5200000005</v>
      </c>
      <c r="V350" s="60">
        <f t="shared" si="773"/>
        <v>5047135.43</v>
      </c>
      <c r="W350" s="60">
        <f t="shared" ref="W350:Y350" si="831">W351+W353+W355</f>
        <v>-2551211.58</v>
      </c>
      <c r="X350" s="60">
        <f t="shared" si="831"/>
        <v>0</v>
      </c>
      <c r="Y350" s="60">
        <f t="shared" si="831"/>
        <v>0</v>
      </c>
      <c r="Z350" s="60">
        <f t="shared" si="775"/>
        <v>5871412.6500000004</v>
      </c>
      <c r="AA350" s="60">
        <f t="shared" si="776"/>
        <v>8240292.5200000005</v>
      </c>
      <c r="AB350" s="60">
        <f t="shared" si="777"/>
        <v>5047135.43</v>
      </c>
      <c r="AC350" s="60">
        <f t="shared" ref="AC350:AE350" si="832">AC351+AC353+AC355</f>
        <v>0</v>
      </c>
      <c r="AD350" s="60">
        <f t="shared" si="832"/>
        <v>0</v>
      </c>
      <c r="AE350" s="60">
        <f t="shared" si="832"/>
        <v>0</v>
      </c>
      <c r="AF350" s="60">
        <f t="shared" si="779"/>
        <v>5871412.6500000004</v>
      </c>
      <c r="AG350" s="60">
        <f t="shared" si="780"/>
        <v>8240292.5200000005</v>
      </c>
      <c r="AH350" s="60">
        <f t="shared" si="781"/>
        <v>5047135.43</v>
      </c>
      <c r="AI350" s="60">
        <f t="shared" ref="AI350:AK350" si="833">AI351+AI353+AI355</f>
        <v>543800</v>
      </c>
      <c r="AJ350" s="60">
        <f t="shared" si="833"/>
        <v>0</v>
      </c>
      <c r="AK350" s="60">
        <f t="shared" si="833"/>
        <v>0</v>
      </c>
      <c r="AL350" s="60">
        <f t="shared" si="783"/>
        <v>6415212.6500000004</v>
      </c>
      <c r="AM350" s="60">
        <f t="shared" si="784"/>
        <v>8240292.5200000005</v>
      </c>
      <c r="AN350" s="60">
        <f t="shared" si="785"/>
        <v>5047135.43</v>
      </c>
    </row>
    <row r="351" spans="1:40" ht="38.25">
      <c r="A351" s="181"/>
      <c r="B351" s="82" t="s">
        <v>51</v>
      </c>
      <c r="C351" s="5" t="s">
        <v>85</v>
      </c>
      <c r="D351" s="5" t="s">
        <v>21</v>
      </c>
      <c r="E351" s="5" t="s">
        <v>100</v>
      </c>
      <c r="F351" s="100" t="s">
        <v>231</v>
      </c>
      <c r="G351" s="55" t="s">
        <v>49</v>
      </c>
      <c r="H351" s="60">
        <f>H352</f>
        <v>3214045</v>
      </c>
      <c r="I351" s="60">
        <f t="shared" ref="I351:M351" si="834">I352</f>
        <v>3245813.29</v>
      </c>
      <c r="J351" s="60">
        <f t="shared" si="834"/>
        <v>3247899.43</v>
      </c>
      <c r="K351" s="60">
        <f t="shared" si="834"/>
        <v>0</v>
      </c>
      <c r="L351" s="60">
        <f t="shared" si="834"/>
        <v>0</v>
      </c>
      <c r="M351" s="60">
        <f t="shared" si="834"/>
        <v>0</v>
      </c>
      <c r="N351" s="60">
        <f t="shared" si="682"/>
        <v>3214045</v>
      </c>
      <c r="O351" s="60">
        <f t="shared" si="683"/>
        <v>3245813.29</v>
      </c>
      <c r="P351" s="60">
        <f t="shared" si="684"/>
        <v>3247899.43</v>
      </c>
      <c r="Q351" s="60">
        <f t="shared" ref="Q351:S351" si="835">Q352</f>
        <v>10000</v>
      </c>
      <c r="R351" s="60">
        <f t="shared" si="835"/>
        <v>0</v>
      </c>
      <c r="S351" s="60">
        <f t="shared" si="835"/>
        <v>0</v>
      </c>
      <c r="T351" s="60">
        <f t="shared" si="771"/>
        <v>3224045</v>
      </c>
      <c r="U351" s="60">
        <f t="shared" si="772"/>
        <v>3245813.29</v>
      </c>
      <c r="V351" s="60">
        <f t="shared" si="773"/>
        <v>3247899.43</v>
      </c>
      <c r="W351" s="60">
        <f t="shared" ref="W351:Y351" si="836">W352</f>
        <v>0</v>
      </c>
      <c r="X351" s="60">
        <f t="shared" si="836"/>
        <v>0</v>
      </c>
      <c r="Y351" s="60">
        <f t="shared" si="836"/>
        <v>0</v>
      </c>
      <c r="Z351" s="60">
        <f t="shared" si="775"/>
        <v>3224045</v>
      </c>
      <c r="AA351" s="60">
        <f t="shared" si="776"/>
        <v>3245813.29</v>
      </c>
      <c r="AB351" s="60">
        <f t="shared" si="777"/>
        <v>3247899.43</v>
      </c>
      <c r="AC351" s="60">
        <f t="shared" ref="AC351:AE351" si="837">AC352</f>
        <v>0</v>
      </c>
      <c r="AD351" s="60">
        <f t="shared" si="837"/>
        <v>0</v>
      </c>
      <c r="AE351" s="60">
        <f t="shared" si="837"/>
        <v>0</v>
      </c>
      <c r="AF351" s="60">
        <f t="shared" si="779"/>
        <v>3224045</v>
      </c>
      <c r="AG351" s="60">
        <f t="shared" si="780"/>
        <v>3245813.29</v>
      </c>
      <c r="AH351" s="60">
        <f t="shared" si="781"/>
        <v>3247899.43</v>
      </c>
      <c r="AI351" s="60">
        <f t="shared" ref="AI351:AK351" si="838">AI352</f>
        <v>0</v>
      </c>
      <c r="AJ351" s="60">
        <f t="shared" si="838"/>
        <v>0</v>
      </c>
      <c r="AK351" s="60">
        <f t="shared" si="838"/>
        <v>0</v>
      </c>
      <c r="AL351" s="60">
        <f t="shared" si="783"/>
        <v>3224045</v>
      </c>
      <c r="AM351" s="60">
        <f t="shared" si="784"/>
        <v>3245813.29</v>
      </c>
      <c r="AN351" s="60">
        <f t="shared" si="785"/>
        <v>3247899.43</v>
      </c>
    </row>
    <row r="352" spans="1:40">
      <c r="A352" s="181"/>
      <c r="B352" s="82" t="s">
        <v>64</v>
      </c>
      <c r="C352" s="5" t="s">
        <v>85</v>
      </c>
      <c r="D352" s="5" t="s">
        <v>21</v>
      </c>
      <c r="E352" s="5" t="s">
        <v>100</v>
      </c>
      <c r="F352" s="100" t="s">
        <v>231</v>
      </c>
      <c r="G352" s="55" t="s">
        <v>65</v>
      </c>
      <c r="H352" s="60">
        <v>3214045</v>
      </c>
      <c r="I352" s="60">
        <v>3245813.29</v>
      </c>
      <c r="J352" s="60">
        <v>3247899.43</v>
      </c>
      <c r="K352" s="60"/>
      <c r="L352" s="60"/>
      <c r="M352" s="60"/>
      <c r="N352" s="60">
        <f t="shared" si="682"/>
        <v>3214045</v>
      </c>
      <c r="O352" s="60">
        <f t="shared" si="683"/>
        <v>3245813.29</v>
      </c>
      <c r="P352" s="60">
        <f t="shared" si="684"/>
        <v>3247899.43</v>
      </c>
      <c r="Q352" s="60">
        <v>10000</v>
      </c>
      <c r="R352" s="60"/>
      <c r="S352" s="60"/>
      <c r="T352" s="60">
        <f t="shared" si="771"/>
        <v>3224045</v>
      </c>
      <c r="U352" s="60">
        <f t="shared" si="772"/>
        <v>3245813.29</v>
      </c>
      <c r="V352" s="60">
        <f t="shared" si="773"/>
        <v>3247899.43</v>
      </c>
      <c r="W352" s="60"/>
      <c r="X352" s="60"/>
      <c r="Y352" s="60"/>
      <c r="Z352" s="60">
        <f t="shared" si="775"/>
        <v>3224045</v>
      </c>
      <c r="AA352" s="60">
        <f t="shared" si="776"/>
        <v>3245813.29</v>
      </c>
      <c r="AB352" s="60">
        <f t="shared" si="777"/>
        <v>3247899.43</v>
      </c>
      <c r="AC352" s="60"/>
      <c r="AD352" s="60"/>
      <c r="AE352" s="60"/>
      <c r="AF352" s="60">
        <f t="shared" si="779"/>
        <v>3224045</v>
      </c>
      <c r="AG352" s="60">
        <f t="shared" si="780"/>
        <v>3245813.29</v>
      </c>
      <c r="AH352" s="60">
        <f t="shared" si="781"/>
        <v>3247899.43</v>
      </c>
      <c r="AI352" s="60"/>
      <c r="AJ352" s="60"/>
      <c r="AK352" s="60"/>
      <c r="AL352" s="60">
        <f t="shared" si="783"/>
        <v>3224045</v>
      </c>
      <c r="AM352" s="60">
        <f t="shared" si="784"/>
        <v>3245813.29</v>
      </c>
      <c r="AN352" s="60">
        <f t="shared" si="785"/>
        <v>3247899.43</v>
      </c>
    </row>
    <row r="353" spans="1:40" ht="25.5">
      <c r="A353" s="181"/>
      <c r="B353" s="82" t="s">
        <v>186</v>
      </c>
      <c r="C353" s="5" t="s">
        <v>85</v>
      </c>
      <c r="D353" s="5" t="s">
        <v>21</v>
      </c>
      <c r="E353" s="5" t="s">
        <v>100</v>
      </c>
      <c r="F353" s="100" t="s">
        <v>231</v>
      </c>
      <c r="G353" s="55" t="s">
        <v>32</v>
      </c>
      <c r="H353" s="60">
        <f>H354</f>
        <v>5108243.2300000004</v>
      </c>
      <c r="I353" s="60">
        <f t="shared" ref="I353:M353" si="839">I354</f>
        <v>4975243.2300000004</v>
      </c>
      <c r="J353" s="60">
        <f t="shared" si="839"/>
        <v>1780000</v>
      </c>
      <c r="K353" s="60">
        <f t="shared" si="839"/>
        <v>0</v>
      </c>
      <c r="L353" s="60">
        <f t="shared" si="839"/>
        <v>0</v>
      </c>
      <c r="M353" s="60">
        <f t="shared" si="839"/>
        <v>0</v>
      </c>
      <c r="N353" s="60">
        <f t="shared" si="682"/>
        <v>5108243.2300000004</v>
      </c>
      <c r="O353" s="60">
        <f t="shared" si="683"/>
        <v>4975243.2300000004</v>
      </c>
      <c r="P353" s="60">
        <f t="shared" si="684"/>
        <v>1780000</v>
      </c>
      <c r="Q353" s="60">
        <f t="shared" ref="Q353:S353" si="840">Q354</f>
        <v>63600</v>
      </c>
      <c r="R353" s="60">
        <f t="shared" si="840"/>
        <v>0</v>
      </c>
      <c r="S353" s="60">
        <f t="shared" si="840"/>
        <v>0</v>
      </c>
      <c r="T353" s="60">
        <f t="shared" si="771"/>
        <v>5171843.2300000004</v>
      </c>
      <c r="U353" s="60">
        <f t="shared" si="772"/>
        <v>4975243.2300000004</v>
      </c>
      <c r="V353" s="60">
        <f t="shared" si="773"/>
        <v>1780000</v>
      </c>
      <c r="W353" s="60">
        <f t="shared" ref="W353:Y353" si="841">W354</f>
        <v>-2559211.58</v>
      </c>
      <c r="X353" s="60">
        <f t="shared" si="841"/>
        <v>0</v>
      </c>
      <c r="Y353" s="60">
        <f t="shared" si="841"/>
        <v>0</v>
      </c>
      <c r="Z353" s="60">
        <f t="shared" si="775"/>
        <v>2612631.6500000004</v>
      </c>
      <c r="AA353" s="60">
        <f t="shared" si="776"/>
        <v>4975243.2300000004</v>
      </c>
      <c r="AB353" s="60">
        <f t="shared" si="777"/>
        <v>1780000</v>
      </c>
      <c r="AC353" s="60">
        <f t="shared" ref="AC353:AE353" si="842">AC354</f>
        <v>0</v>
      </c>
      <c r="AD353" s="60">
        <f t="shared" si="842"/>
        <v>0</v>
      </c>
      <c r="AE353" s="60">
        <f t="shared" si="842"/>
        <v>0</v>
      </c>
      <c r="AF353" s="60">
        <f t="shared" si="779"/>
        <v>2612631.6500000004</v>
      </c>
      <c r="AG353" s="60">
        <f t="shared" si="780"/>
        <v>4975243.2300000004</v>
      </c>
      <c r="AH353" s="60">
        <f t="shared" si="781"/>
        <v>1780000</v>
      </c>
      <c r="AI353" s="60">
        <f t="shared" ref="AI353:AK353" si="843">AI354</f>
        <v>543800</v>
      </c>
      <c r="AJ353" s="60">
        <f t="shared" si="843"/>
        <v>0</v>
      </c>
      <c r="AK353" s="60">
        <f t="shared" si="843"/>
        <v>0</v>
      </c>
      <c r="AL353" s="60">
        <f t="shared" si="783"/>
        <v>3156431.6500000004</v>
      </c>
      <c r="AM353" s="60">
        <f t="shared" si="784"/>
        <v>4975243.2300000004</v>
      </c>
      <c r="AN353" s="60">
        <f t="shared" si="785"/>
        <v>1780000</v>
      </c>
    </row>
    <row r="354" spans="1:40" ht="25.5">
      <c r="A354" s="181"/>
      <c r="B354" s="86" t="s">
        <v>34</v>
      </c>
      <c r="C354" s="5" t="s">
        <v>85</v>
      </c>
      <c r="D354" s="5" t="s">
        <v>21</v>
      </c>
      <c r="E354" s="5" t="s">
        <v>100</v>
      </c>
      <c r="F354" s="100" t="s">
        <v>231</v>
      </c>
      <c r="G354" s="55" t="s">
        <v>33</v>
      </c>
      <c r="H354" s="60">
        <v>5108243.2300000004</v>
      </c>
      <c r="I354" s="60">
        <v>4975243.2300000004</v>
      </c>
      <c r="J354" s="60">
        <v>1780000</v>
      </c>
      <c r="K354" s="60"/>
      <c r="L354" s="60"/>
      <c r="M354" s="60"/>
      <c r="N354" s="60">
        <f t="shared" si="682"/>
        <v>5108243.2300000004</v>
      </c>
      <c r="O354" s="60">
        <f t="shared" si="683"/>
        <v>4975243.2300000004</v>
      </c>
      <c r="P354" s="60">
        <f t="shared" si="684"/>
        <v>1780000</v>
      </c>
      <c r="Q354" s="60">
        <v>63600</v>
      </c>
      <c r="R354" s="60"/>
      <c r="S354" s="60"/>
      <c r="T354" s="60">
        <f t="shared" si="771"/>
        <v>5171843.2300000004</v>
      </c>
      <c r="U354" s="60">
        <f t="shared" si="772"/>
        <v>4975243.2300000004</v>
      </c>
      <c r="V354" s="60">
        <f t="shared" si="773"/>
        <v>1780000</v>
      </c>
      <c r="W354" s="60">
        <v>-2559211.58</v>
      </c>
      <c r="X354" s="60"/>
      <c r="Y354" s="60"/>
      <c r="Z354" s="60">
        <f t="shared" si="775"/>
        <v>2612631.6500000004</v>
      </c>
      <c r="AA354" s="60">
        <f t="shared" si="776"/>
        <v>4975243.2300000004</v>
      </c>
      <c r="AB354" s="60">
        <f t="shared" si="777"/>
        <v>1780000</v>
      </c>
      <c r="AC354" s="60"/>
      <c r="AD354" s="60"/>
      <c r="AE354" s="60"/>
      <c r="AF354" s="60">
        <f t="shared" si="779"/>
        <v>2612631.6500000004</v>
      </c>
      <c r="AG354" s="60">
        <f t="shared" si="780"/>
        <v>4975243.2300000004</v>
      </c>
      <c r="AH354" s="60">
        <f t="shared" si="781"/>
        <v>1780000</v>
      </c>
      <c r="AI354" s="60">
        <v>543800</v>
      </c>
      <c r="AJ354" s="60"/>
      <c r="AK354" s="60"/>
      <c r="AL354" s="60">
        <f t="shared" si="783"/>
        <v>3156431.6500000004</v>
      </c>
      <c r="AM354" s="60">
        <f t="shared" si="784"/>
        <v>4975243.2300000004</v>
      </c>
      <c r="AN354" s="60">
        <f t="shared" si="785"/>
        <v>1780000</v>
      </c>
    </row>
    <row r="355" spans="1:40">
      <c r="A355" s="181"/>
      <c r="B355" s="71" t="s">
        <v>47</v>
      </c>
      <c r="C355" s="5" t="s">
        <v>85</v>
      </c>
      <c r="D355" s="5" t="s">
        <v>21</v>
      </c>
      <c r="E355" s="5" t="s">
        <v>100</v>
      </c>
      <c r="F355" s="100" t="s">
        <v>231</v>
      </c>
      <c r="G355" s="36" t="s">
        <v>45</v>
      </c>
      <c r="H355" s="60">
        <f>H356+H357</f>
        <v>19236</v>
      </c>
      <c r="I355" s="60">
        <f t="shared" ref="I355:M355" si="844">I356+I357</f>
        <v>19236</v>
      </c>
      <c r="J355" s="60">
        <f t="shared" si="844"/>
        <v>19236</v>
      </c>
      <c r="K355" s="60">
        <f t="shared" si="844"/>
        <v>0</v>
      </c>
      <c r="L355" s="60">
        <f t="shared" si="844"/>
        <v>0</v>
      </c>
      <c r="M355" s="60">
        <f t="shared" si="844"/>
        <v>0</v>
      </c>
      <c r="N355" s="60">
        <f t="shared" si="682"/>
        <v>19236</v>
      </c>
      <c r="O355" s="60">
        <f t="shared" si="683"/>
        <v>19236</v>
      </c>
      <c r="P355" s="60">
        <f t="shared" si="684"/>
        <v>19236</v>
      </c>
      <c r="Q355" s="60">
        <f t="shared" ref="Q355:S355" si="845">Q356+Q357</f>
        <v>7500</v>
      </c>
      <c r="R355" s="60">
        <f t="shared" si="845"/>
        <v>0</v>
      </c>
      <c r="S355" s="60">
        <f t="shared" si="845"/>
        <v>0</v>
      </c>
      <c r="T355" s="60">
        <f t="shared" si="771"/>
        <v>26736</v>
      </c>
      <c r="U355" s="60">
        <f t="shared" si="772"/>
        <v>19236</v>
      </c>
      <c r="V355" s="60">
        <f t="shared" si="773"/>
        <v>19236</v>
      </c>
      <c r="W355" s="60">
        <f t="shared" ref="W355:Y355" si="846">W356+W357</f>
        <v>8000</v>
      </c>
      <c r="X355" s="60">
        <f t="shared" si="846"/>
        <v>0</v>
      </c>
      <c r="Y355" s="60">
        <f t="shared" si="846"/>
        <v>0</v>
      </c>
      <c r="Z355" s="60">
        <f t="shared" si="775"/>
        <v>34736</v>
      </c>
      <c r="AA355" s="60">
        <f t="shared" si="776"/>
        <v>19236</v>
      </c>
      <c r="AB355" s="60">
        <f t="shared" si="777"/>
        <v>19236</v>
      </c>
      <c r="AC355" s="60">
        <f t="shared" ref="AC355:AE355" si="847">AC356+AC357</f>
        <v>0</v>
      </c>
      <c r="AD355" s="60">
        <f t="shared" si="847"/>
        <v>0</v>
      </c>
      <c r="AE355" s="60">
        <f t="shared" si="847"/>
        <v>0</v>
      </c>
      <c r="AF355" s="60">
        <f t="shared" si="779"/>
        <v>34736</v>
      </c>
      <c r="AG355" s="60">
        <f t="shared" si="780"/>
        <v>19236</v>
      </c>
      <c r="AH355" s="60">
        <f t="shared" si="781"/>
        <v>19236</v>
      </c>
      <c r="AI355" s="60">
        <f t="shared" ref="AI355:AK355" si="848">AI356+AI357</f>
        <v>0</v>
      </c>
      <c r="AJ355" s="60">
        <f t="shared" si="848"/>
        <v>0</v>
      </c>
      <c r="AK355" s="60">
        <f t="shared" si="848"/>
        <v>0</v>
      </c>
      <c r="AL355" s="60">
        <f t="shared" si="783"/>
        <v>34736</v>
      </c>
      <c r="AM355" s="60">
        <f t="shared" si="784"/>
        <v>19236</v>
      </c>
      <c r="AN355" s="60">
        <f t="shared" si="785"/>
        <v>19236</v>
      </c>
    </row>
    <row r="356" spans="1:40" ht="25.5" hidden="1">
      <c r="A356" s="181"/>
      <c r="B356" s="156" t="s">
        <v>48</v>
      </c>
      <c r="C356" s="5" t="s">
        <v>85</v>
      </c>
      <c r="D356" s="5" t="s">
        <v>21</v>
      </c>
      <c r="E356" s="5" t="s">
        <v>100</v>
      </c>
      <c r="F356" s="100" t="s">
        <v>231</v>
      </c>
      <c r="G356" s="36" t="s">
        <v>46</v>
      </c>
      <c r="H356" s="60"/>
      <c r="I356" s="60"/>
      <c r="J356" s="60"/>
      <c r="K356" s="60"/>
      <c r="L356" s="60"/>
      <c r="M356" s="60"/>
      <c r="N356" s="60">
        <f t="shared" si="682"/>
        <v>0</v>
      </c>
      <c r="O356" s="60">
        <f t="shared" si="683"/>
        <v>0</v>
      </c>
      <c r="P356" s="60">
        <f t="shared" si="684"/>
        <v>0</v>
      </c>
      <c r="Q356" s="60"/>
      <c r="R356" s="60"/>
      <c r="S356" s="60"/>
      <c r="T356" s="60">
        <f t="shared" si="771"/>
        <v>0</v>
      </c>
      <c r="U356" s="60">
        <f t="shared" si="772"/>
        <v>0</v>
      </c>
      <c r="V356" s="60">
        <f t="shared" si="773"/>
        <v>0</v>
      </c>
      <c r="W356" s="60"/>
      <c r="X356" s="60"/>
      <c r="Y356" s="60"/>
      <c r="Z356" s="60">
        <f t="shared" si="775"/>
        <v>0</v>
      </c>
      <c r="AA356" s="60">
        <f t="shared" si="776"/>
        <v>0</v>
      </c>
      <c r="AB356" s="60">
        <f t="shared" si="777"/>
        <v>0</v>
      </c>
      <c r="AC356" s="60"/>
      <c r="AD356" s="60"/>
      <c r="AE356" s="60"/>
      <c r="AF356" s="60">
        <f t="shared" si="779"/>
        <v>0</v>
      </c>
      <c r="AG356" s="60">
        <f t="shared" si="780"/>
        <v>0</v>
      </c>
      <c r="AH356" s="60">
        <f t="shared" si="781"/>
        <v>0</v>
      </c>
      <c r="AI356" s="60"/>
      <c r="AJ356" s="60"/>
      <c r="AK356" s="60"/>
      <c r="AL356" s="60">
        <f t="shared" si="783"/>
        <v>0</v>
      </c>
      <c r="AM356" s="60">
        <f t="shared" si="784"/>
        <v>0</v>
      </c>
      <c r="AN356" s="60">
        <f t="shared" si="785"/>
        <v>0</v>
      </c>
    </row>
    <row r="357" spans="1:40">
      <c r="A357" s="181"/>
      <c r="B357" s="142" t="s">
        <v>56</v>
      </c>
      <c r="C357" s="10" t="s">
        <v>85</v>
      </c>
      <c r="D357" s="5" t="s">
        <v>21</v>
      </c>
      <c r="E357" s="5" t="s">
        <v>100</v>
      </c>
      <c r="F357" s="100" t="s">
        <v>231</v>
      </c>
      <c r="G357" s="36" t="s">
        <v>57</v>
      </c>
      <c r="H357" s="60">
        <v>19236</v>
      </c>
      <c r="I357" s="60">
        <v>19236</v>
      </c>
      <c r="J357" s="60">
        <v>19236</v>
      </c>
      <c r="K357" s="60"/>
      <c r="L357" s="60"/>
      <c r="M357" s="60"/>
      <c r="N357" s="60">
        <f t="shared" si="682"/>
        <v>19236</v>
      </c>
      <c r="O357" s="60">
        <f t="shared" si="683"/>
        <v>19236</v>
      </c>
      <c r="P357" s="60">
        <f t="shared" si="684"/>
        <v>19236</v>
      </c>
      <c r="Q357" s="60">
        <v>7500</v>
      </c>
      <c r="R357" s="60"/>
      <c r="S357" s="60"/>
      <c r="T357" s="60">
        <f t="shared" si="771"/>
        <v>26736</v>
      </c>
      <c r="U357" s="60">
        <f t="shared" si="772"/>
        <v>19236</v>
      </c>
      <c r="V357" s="60">
        <f t="shared" si="773"/>
        <v>19236</v>
      </c>
      <c r="W357" s="60">
        <v>8000</v>
      </c>
      <c r="X357" s="60"/>
      <c r="Y357" s="60"/>
      <c r="Z357" s="60">
        <f t="shared" si="775"/>
        <v>34736</v>
      </c>
      <c r="AA357" s="60">
        <f t="shared" si="776"/>
        <v>19236</v>
      </c>
      <c r="AB357" s="60">
        <f t="shared" si="777"/>
        <v>19236</v>
      </c>
      <c r="AC357" s="60"/>
      <c r="AD357" s="60"/>
      <c r="AE357" s="60"/>
      <c r="AF357" s="60">
        <f t="shared" si="779"/>
        <v>34736</v>
      </c>
      <c r="AG357" s="60">
        <f t="shared" si="780"/>
        <v>19236</v>
      </c>
      <c r="AH357" s="60">
        <f t="shared" si="781"/>
        <v>19236</v>
      </c>
      <c r="AI357" s="60"/>
      <c r="AJ357" s="60"/>
      <c r="AK357" s="60"/>
      <c r="AL357" s="60">
        <f t="shared" si="783"/>
        <v>34736</v>
      </c>
      <c r="AM357" s="60">
        <f t="shared" si="784"/>
        <v>19236</v>
      </c>
      <c r="AN357" s="60">
        <f t="shared" si="785"/>
        <v>19236</v>
      </c>
    </row>
    <row r="358" spans="1:40" ht="25.5">
      <c r="A358" s="181"/>
      <c r="B358" s="142" t="s">
        <v>398</v>
      </c>
      <c r="C358" s="35" t="s">
        <v>85</v>
      </c>
      <c r="D358" s="35" t="s">
        <v>21</v>
      </c>
      <c r="E358" s="35" t="s">
        <v>100</v>
      </c>
      <c r="F358" s="100" t="s">
        <v>397</v>
      </c>
      <c r="G358" s="36"/>
      <c r="H358" s="60">
        <f>H359</f>
        <v>0</v>
      </c>
      <c r="I358" s="60">
        <f t="shared" ref="I358:M359" si="849">I359</f>
        <v>0</v>
      </c>
      <c r="J358" s="60">
        <f t="shared" si="849"/>
        <v>0</v>
      </c>
      <c r="K358" s="60">
        <f t="shared" si="849"/>
        <v>2815993.82</v>
      </c>
      <c r="L358" s="60">
        <f t="shared" si="849"/>
        <v>0</v>
      </c>
      <c r="M358" s="60">
        <f t="shared" si="849"/>
        <v>0</v>
      </c>
      <c r="N358" s="60">
        <f t="shared" ref="N358:N360" si="850">H358+K358</f>
        <v>2815993.82</v>
      </c>
      <c r="O358" s="60">
        <f t="shared" ref="O358:O360" si="851">I358+L358</f>
        <v>0</v>
      </c>
      <c r="P358" s="60">
        <f t="shared" ref="P358:P360" si="852">J358+M358</f>
        <v>0</v>
      </c>
      <c r="Q358" s="60">
        <f t="shared" ref="Q358:S359" si="853">Q359</f>
        <v>0</v>
      </c>
      <c r="R358" s="60">
        <f t="shared" si="853"/>
        <v>2217813.31</v>
      </c>
      <c r="S358" s="60">
        <f t="shared" si="853"/>
        <v>2217813.31</v>
      </c>
      <c r="T358" s="60">
        <f t="shared" si="771"/>
        <v>2815993.82</v>
      </c>
      <c r="U358" s="60">
        <f t="shared" si="772"/>
        <v>2217813.31</v>
      </c>
      <c r="V358" s="60">
        <f t="shared" si="773"/>
        <v>2217813.31</v>
      </c>
      <c r="W358" s="60">
        <f t="shared" ref="W358:Y359" si="854">W359</f>
        <v>0</v>
      </c>
      <c r="X358" s="60">
        <f t="shared" si="854"/>
        <v>0</v>
      </c>
      <c r="Y358" s="60">
        <f t="shared" si="854"/>
        <v>0</v>
      </c>
      <c r="Z358" s="60">
        <f t="shared" si="775"/>
        <v>2815993.82</v>
      </c>
      <c r="AA358" s="60">
        <f t="shared" si="776"/>
        <v>2217813.31</v>
      </c>
      <c r="AB358" s="60">
        <f t="shared" si="777"/>
        <v>2217813.31</v>
      </c>
      <c r="AC358" s="60">
        <f t="shared" ref="AC358:AE359" si="855">AC359</f>
        <v>0</v>
      </c>
      <c r="AD358" s="60">
        <f t="shared" si="855"/>
        <v>0</v>
      </c>
      <c r="AE358" s="60">
        <f t="shared" si="855"/>
        <v>0</v>
      </c>
      <c r="AF358" s="60">
        <f t="shared" si="779"/>
        <v>2815993.82</v>
      </c>
      <c r="AG358" s="60">
        <f t="shared" si="780"/>
        <v>2217813.31</v>
      </c>
      <c r="AH358" s="60">
        <f t="shared" si="781"/>
        <v>2217813.31</v>
      </c>
      <c r="AI358" s="60">
        <f t="shared" ref="AI358:AK359" si="856">AI359</f>
        <v>0</v>
      </c>
      <c r="AJ358" s="60">
        <f t="shared" si="856"/>
        <v>0</v>
      </c>
      <c r="AK358" s="60">
        <f t="shared" si="856"/>
        <v>0</v>
      </c>
      <c r="AL358" s="60">
        <f t="shared" si="783"/>
        <v>2815993.82</v>
      </c>
      <c r="AM358" s="60">
        <f t="shared" si="784"/>
        <v>2217813.31</v>
      </c>
      <c r="AN358" s="60">
        <f t="shared" si="785"/>
        <v>2217813.31</v>
      </c>
    </row>
    <row r="359" spans="1:40" ht="25.5">
      <c r="A359" s="181"/>
      <c r="B359" s="82" t="s">
        <v>186</v>
      </c>
      <c r="C359" s="35" t="s">
        <v>85</v>
      </c>
      <c r="D359" s="35" t="s">
        <v>21</v>
      </c>
      <c r="E359" s="35" t="s">
        <v>100</v>
      </c>
      <c r="F359" s="100" t="s">
        <v>397</v>
      </c>
      <c r="G359" s="36" t="s">
        <v>32</v>
      </c>
      <c r="H359" s="60">
        <f>H360</f>
        <v>0</v>
      </c>
      <c r="I359" s="60">
        <f t="shared" si="849"/>
        <v>0</v>
      </c>
      <c r="J359" s="60">
        <f t="shared" si="849"/>
        <v>0</v>
      </c>
      <c r="K359" s="60">
        <f t="shared" si="849"/>
        <v>2815993.82</v>
      </c>
      <c r="L359" s="60">
        <f t="shared" si="849"/>
        <v>0</v>
      </c>
      <c r="M359" s="60">
        <f t="shared" si="849"/>
        <v>0</v>
      </c>
      <c r="N359" s="60">
        <f t="shared" si="850"/>
        <v>2815993.82</v>
      </c>
      <c r="O359" s="60">
        <f t="shared" si="851"/>
        <v>0</v>
      </c>
      <c r="P359" s="60">
        <f t="shared" si="852"/>
        <v>0</v>
      </c>
      <c r="Q359" s="60">
        <f t="shared" si="853"/>
        <v>0</v>
      </c>
      <c r="R359" s="60">
        <f t="shared" si="853"/>
        <v>2217813.31</v>
      </c>
      <c r="S359" s="60">
        <f t="shared" si="853"/>
        <v>2217813.31</v>
      </c>
      <c r="T359" s="60">
        <f t="shared" si="771"/>
        <v>2815993.82</v>
      </c>
      <c r="U359" s="60">
        <f t="shared" si="772"/>
        <v>2217813.31</v>
      </c>
      <c r="V359" s="60">
        <f t="shared" si="773"/>
        <v>2217813.31</v>
      </c>
      <c r="W359" s="60">
        <f t="shared" si="854"/>
        <v>0</v>
      </c>
      <c r="X359" s="60">
        <f t="shared" si="854"/>
        <v>0</v>
      </c>
      <c r="Y359" s="60">
        <f t="shared" si="854"/>
        <v>0</v>
      </c>
      <c r="Z359" s="60">
        <f t="shared" si="775"/>
        <v>2815993.82</v>
      </c>
      <c r="AA359" s="60">
        <f t="shared" si="776"/>
        <v>2217813.31</v>
      </c>
      <c r="AB359" s="60">
        <f t="shared" si="777"/>
        <v>2217813.31</v>
      </c>
      <c r="AC359" s="60">
        <f t="shared" si="855"/>
        <v>0</v>
      </c>
      <c r="AD359" s="60">
        <f t="shared" si="855"/>
        <v>0</v>
      </c>
      <c r="AE359" s="60">
        <f t="shared" si="855"/>
        <v>0</v>
      </c>
      <c r="AF359" s="60">
        <f t="shared" si="779"/>
        <v>2815993.82</v>
      </c>
      <c r="AG359" s="60">
        <f t="shared" si="780"/>
        <v>2217813.31</v>
      </c>
      <c r="AH359" s="60">
        <f t="shared" si="781"/>
        <v>2217813.31</v>
      </c>
      <c r="AI359" s="60">
        <f t="shared" si="856"/>
        <v>0</v>
      </c>
      <c r="AJ359" s="60">
        <f t="shared" si="856"/>
        <v>0</v>
      </c>
      <c r="AK359" s="60">
        <f t="shared" si="856"/>
        <v>0</v>
      </c>
      <c r="AL359" s="60">
        <f t="shared" si="783"/>
        <v>2815993.82</v>
      </c>
      <c r="AM359" s="60">
        <f t="shared" si="784"/>
        <v>2217813.31</v>
      </c>
      <c r="AN359" s="60">
        <f t="shared" si="785"/>
        <v>2217813.31</v>
      </c>
    </row>
    <row r="360" spans="1:40" ht="25.5">
      <c r="A360" s="181"/>
      <c r="B360" s="86" t="s">
        <v>34</v>
      </c>
      <c r="C360" s="35" t="s">
        <v>85</v>
      </c>
      <c r="D360" s="35" t="s">
        <v>21</v>
      </c>
      <c r="E360" s="35" t="s">
        <v>100</v>
      </c>
      <c r="F360" s="100" t="s">
        <v>397</v>
      </c>
      <c r="G360" s="36" t="s">
        <v>33</v>
      </c>
      <c r="H360" s="60"/>
      <c r="I360" s="60"/>
      <c r="J360" s="60"/>
      <c r="K360" s="60">
        <v>2815993.82</v>
      </c>
      <c r="L360" s="60"/>
      <c r="M360" s="60"/>
      <c r="N360" s="60">
        <f t="shared" si="850"/>
        <v>2815993.82</v>
      </c>
      <c r="O360" s="60">
        <f t="shared" si="851"/>
        <v>0</v>
      </c>
      <c r="P360" s="60">
        <f t="shared" si="852"/>
        <v>0</v>
      </c>
      <c r="Q360" s="60"/>
      <c r="R360" s="60">
        <v>2217813.31</v>
      </c>
      <c r="S360" s="60">
        <v>2217813.31</v>
      </c>
      <c r="T360" s="60">
        <f t="shared" si="771"/>
        <v>2815993.82</v>
      </c>
      <c r="U360" s="60">
        <f t="shared" si="772"/>
        <v>2217813.31</v>
      </c>
      <c r="V360" s="60">
        <f t="shared" si="773"/>
        <v>2217813.31</v>
      </c>
      <c r="W360" s="60"/>
      <c r="X360" s="60"/>
      <c r="Y360" s="60"/>
      <c r="Z360" s="60">
        <f t="shared" si="775"/>
        <v>2815993.82</v>
      </c>
      <c r="AA360" s="60">
        <f t="shared" si="776"/>
        <v>2217813.31</v>
      </c>
      <c r="AB360" s="60">
        <f t="shared" si="777"/>
        <v>2217813.31</v>
      </c>
      <c r="AC360" s="60"/>
      <c r="AD360" s="60"/>
      <c r="AE360" s="60"/>
      <c r="AF360" s="60">
        <f t="shared" si="779"/>
        <v>2815993.82</v>
      </c>
      <c r="AG360" s="60">
        <f t="shared" si="780"/>
        <v>2217813.31</v>
      </c>
      <c r="AH360" s="60">
        <f t="shared" si="781"/>
        <v>2217813.31</v>
      </c>
      <c r="AI360" s="60"/>
      <c r="AJ360" s="60"/>
      <c r="AK360" s="60"/>
      <c r="AL360" s="60">
        <f t="shared" si="783"/>
        <v>2815993.82</v>
      </c>
      <c r="AM360" s="60">
        <f t="shared" si="784"/>
        <v>2217813.31</v>
      </c>
      <c r="AN360" s="60">
        <f t="shared" si="785"/>
        <v>2217813.31</v>
      </c>
    </row>
    <row r="361" spans="1:40" ht="25.5">
      <c r="A361" s="117"/>
      <c r="B361" s="188" t="s">
        <v>221</v>
      </c>
      <c r="C361" s="35" t="s">
        <v>85</v>
      </c>
      <c r="D361" s="35" t="s">
        <v>21</v>
      </c>
      <c r="E361" s="35" t="s">
        <v>100</v>
      </c>
      <c r="F361" s="100" t="s">
        <v>320</v>
      </c>
      <c r="G361" s="36"/>
      <c r="H361" s="64">
        <f>H362</f>
        <v>23128800</v>
      </c>
      <c r="I361" s="64">
        <f t="shared" ref="I361:M362" si="857">I362</f>
        <v>0</v>
      </c>
      <c r="J361" s="64">
        <f t="shared" si="857"/>
        <v>0</v>
      </c>
      <c r="K361" s="64">
        <f t="shared" si="857"/>
        <v>-1197400</v>
      </c>
      <c r="L361" s="64">
        <f t="shared" si="857"/>
        <v>0</v>
      </c>
      <c r="M361" s="64">
        <f t="shared" si="857"/>
        <v>0</v>
      </c>
      <c r="N361" s="64">
        <f t="shared" ref="N361:P363" si="858">H361+K361</f>
        <v>21931400</v>
      </c>
      <c r="O361" s="64">
        <f t="shared" si="858"/>
        <v>0</v>
      </c>
      <c r="P361" s="64">
        <f t="shared" si="858"/>
        <v>0</v>
      </c>
      <c r="Q361" s="64">
        <f t="shared" ref="Q361:S362" si="859">Q362</f>
        <v>183500</v>
      </c>
      <c r="R361" s="64">
        <f t="shared" si="859"/>
        <v>0</v>
      </c>
      <c r="S361" s="64">
        <f t="shared" si="859"/>
        <v>0</v>
      </c>
      <c r="T361" s="64">
        <f t="shared" si="771"/>
        <v>22114900</v>
      </c>
      <c r="U361" s="64">
        <f t="shared" si="772"/>
        <v>0</v>
      </c>
      <c r="V361" s="64">
        <f t="shared" si="773"/>
        <v>0</v>
      </c>
      <c r="W361" s="64">
        <f t="shared" ref="W361:Y362" si="860">W362</f>
        <v>0</v>
      </c>
      <c r="X361" s="64">
        <f t="shared" si="860"/>
        <v>0</v>
      </c>
      <c r="Y361" s="64">
        <f t="shared" si="860"/>
        <v>0</v>
      </c>
      <c r="Z361" s="64">
        <f t="shared" si="775"/>
        <v>22114900</v>
      </c>
      <c r="AA361" s="64">
        <f t="shared" si="776"/>
        <v>0</v>
      </c>
      <c r="AB361" s="64">
        <f t="shared" si="777"/>
        <v>0</v>
      </c>
      <c r="AC361" s="64">
        <f t="shared" ref="AC361:AE362" si="861">AC362</f>
        <v>2869605.16</v>
      </c>
      <c r="AD361" s="64">
        <f t="shared" si="861"/>
        <v>0</v>
      </c>
      <c r="AE361" s="64">
        <f t="shared" si="861"/>
        <v>0</v>
      </c>
      <c r="AF361" s="64">
        <f t="shared" si="779"/>
        <v>24984505.16</v>
      </c>
      <c r="AG361" s="64">
        <f t="shared" si="780"/>
        <v>0</v>
      </c>
      <c r="AH361" s="64">
        <f t="shared" si="781"/>
        <v>0</v>
      </c>
      <c r="AI361" s="64">
        <f t="shared" ref="AI361:AK362" si="862">AI362</f>
        <v>0</v>
      </c>
      <c r="AJ361" s="64">
        <f t="shared" si="862"/>
        <v>0</v>
      </c>
      <c r="AK361" s="64">
        <f t="shared" si="862"/>
        <v>0</v>
      </c>
      <c r="AL361" s="64">
        <f t="shared" si="783"/>
        <v>24984505.16</v>
      </c>
      <c r="AM361" s="64">
        <f t="shared" si="784"/>
        <v>0</v>
      </c>
      <c r="AN361" s="64">
        <f t="shared" si="785"/>
        <v>0</v>
      </c>
    </row>
    <row r="362" spans="1:40" ht="25.5">
      <c r="A362" s="117"/>
      <c r="B362" s="82" t="s">
        <v>186</v>
      </c>
      <c r="C362" s="35" t="s">
        <v>85</v>
      </c>
      <c r="D362" s="35" t="s">
        <v>21</v>
      </c>
      <c r="E362" s="35" t="s">
        <v>100</v>
      </c>
      <c r="F362" s="100" t="s">
        <v>320</v>
      </c>
      <c r="G362" s="55" t="s">
        <v>32</v>
      </c>
      <c r="H362" s="64">
        <f>H363</f>
        <v>23128800</v>
      </c>
      <c r="I362" s="64">
        <f t="shared" si="857"/>
        <v>0</v>
      </c>
      <c r="J362" s="64">
        <f t="shared" si="857"/>
        <v>0</v>
      </c>
      <c r="K362" s="64">
        <f t="shared" si="857"/>
        <v>-1197400</v>
      </c>
      <c r="L362" s="64">
        <f t="shared" si="857"/>
        <v>0</v>
      </c>
      <c r="M362" s="64">
        <f t="shared" si="857"/>
        <v>0</v>
      </c>
      <c r="N362" s="64">
        <f t="shared" si="858"/>
        <v>21931400</v>
      </c>
      <c r="O362" s="64">
        <f t="shared" si="858"/>
        <v>0</v>
      </c>
      <c r="P362" s="64">
        <f t="shared" si="858"/>
        <v>0</v>
      </c>
      <c r="Q362" s="64">
        <f t="shared" si="859"/>
        <v>183500</v>
      </c>
      <c r="R362" s="64">
        <f t="shared" si="859"/>
        <v>0</v>
      </c>
      <c r="S362" s="64">
        <f t="shared" si="859"/>
        <v>0</v>
      </c>
      <c r="T362" s="64">
        <f t="shared" si="771"/>
        <v>22114900</v>
      </c>
      <c r="U362" s="64">
        <f t="shared" si="772"/>
        <v>0</v>
      </c>
      <c r="V362" s="64">
        <f t="shared" si="773"/>
        <v>0</v>
      </c>
      <c r="W362" s="64">
        <f t="shared" si="860"/>
        <v>0</v>
      </c>
      <c r="X362" s="64">
        <f t="shared" si="860"/>
        <v>0</v>
      </c>
      <c r="Y362" s="64">
        <f t="shared" si="860"/>
        <v>0</v>
      </c>
      <c r="Z362" s="64">
        <f t="shared" si="775"/>
        <v>22114900</v>
      </c>
      <c r="AA362" s="64">
        <f t="shared" si="776"/>
        <v>0</v>
      </c>
      <c r="AB362" s="64">
        <f t="shared" si="777"/>
        <v>0</v>
      </c>
      <c r="AC362" s="64">
        <f t="shared" si="861"/>
        <v>2869605.16</v>
      </c>
      <c r="AD362" s="64">
        <f t="shared" si="861"/>
        <v>0</v>
      </c>
      <c r="AE362" s="64">
        <f t="shared" si="861"/>
        <v>0</v>
      </c>
      <c r="AF362" s="64">
        <f t="shared" si="779"/>
        <v>24984505.16</v>
      </c>
      <c r="AG362" s="64">
        <f t="shared" si="780"/>
        <v>0</v>
      </c>
      <c r="AH362" s="64">
        <f t="shared" si="781"/>
        <v>0</v>
      </c>
      <c r="AI362" s="64">
        <f t="shared" si="862"/>
        <v>0</v>
      </c>
      <c r="AJ362" s="64">
        <f t="shared" si="862"/>
        <v>0</v>
      </c>
      <c r="AK362" s="64">
        <f t="shared" si="862"/>
        <v>0</v>
      </c>
      <c r="AL362" s="64">
        <f t="shared" si="783"/>
        <v>24984505.16</v>
      </c>
      <c r="AM362" s="64">
        <f t="shared" si="784"/>
        <v>0</v>
      </c>
      <c r="AN362" s="64">
        <f t="shared" si="785"/>
        <v>0</v>
      </c>
    </row>
    <row r="363" spans="1:40" ht="25.5">
      <c r="A363" s="117"/>
      <c r="B363" s="86" t="s">
        <v>34</v>
      </c>
      <c r="C363" s="35" t="s">
        <v>85</v>
      </c>
      <c r="D363" s="35" t="s">
        <v>21</v>
      </c>
      <c r="E363" s="35" t="s">
        <v>100</v>
      </c>
      <c r="F363" s="100" t="s">
        <v>320</v>
      </c>
      <c r="G363" s="55" t="s">
        <v>33</v>
      </c>
      <c r="H363" s="64">
        <f>21607800+1521000</f>
        <v>23128800</v>
      </c>
      <c r="I363" s="64">
        <v>0</v>
      </c>
      <c r="J363" s="64">
        <v>0</v>
      </c>
      <c r="K363" s="64">
        <v>-1197400</v>
      </c>
      <c r="L363" s="64"/>
      <c r="M363" s="64"/>
      <c r="N363" s="64">
        <f t="shared" si="858"/>
        <v>21931400</v>
      </c>
      <c r="O363" s="64">
        <f t="shared" si="858"/>
        <v>0</v>
      </c>
      <c r="P363" s="64">
        <f t="shared" si="858"/>
        <v>0</v>
      </c>
      <c r="Q363" s="64">
        <f>-21660-108000-320000+315160+1620000-1577000+275000</f>
        <v>183500</v>
      </c>
      <c r="R363" s="64"/>
      <c r="S363" s="64"/>
      <c r="T363" s="64">
        <f t="shared" si="771"/>
        <v>22114900</v>
      </c>
      <c r="U363" s="64">
        <f t="shared" si="772"/>
        <v>0</v>
      </c>
      <c r="V363" s="64">
        <f t="shared" si="773"/>
        <v>0</v>
      </c>
      <c r="W363" s="64"/>
      <c r="X363" s="64"/>
      <c r="Y363" s="64"/>
      <c r="Z363" s="64">
        <f t="shared" si="775"/>
        <v>22114900</v>
      </c>
      <c r="AA363" s="64">
        <f t="shared" si="776"/>
        <v>0</v>
      </c>
      <c r="AB363" s="64">
        <f t="shared" si="777"/>
        <v>0</v>
      </c>
      <c r="AC363" s="64">
        <f>2619605.16+250000</f>
        <v>2869605.16</v>
      </c>
      <c r="AD363" s="64"/>
      <c r="AE363" s="64"/>
      <c r="AF363" s="64">
        <f t="shared" si="779"/>
        <v>24984505.16</v>
      </c>
      <c r="AG363" s="64">
        <f t="shared" si="780"/>
        <v>0</v>
      </c>
      <c r="AH363" s="64">
        <f t="shared" si="781"/>
        <v>0</v>
      </c>
      <c r="AI363" s="64"/>
      <c r="AJ363" s="64"/>
      <c r="AK363" s="64"/>
      <c r="AL363" s="64">
        <f t="shared" si="783"/>
        <v>24984505.16</v>
      </c>
      <c r="AM363" s="64">
        <f t="shared" si="784"/>
        <v>0</v>
      </c>
      <c r="AN363" s="64">
        <f t="shared" si="785"/>
        <v>0</v>
      </c>
    </row>
    <row r="364" spans="1:40" ht="25.5">
      <c r="A364" s="117"/>
      <c r="B364" s="224" t="s">
        <v>436</v>
      </c>
      <c r="C364" s="35" t="s">
        <v>85</v>
      </c>
      <c r="D364" s="35" t="s">
        <v>21</v>
      </c>
      <c r="E364" s="35" t="s">
        <v>100</v>
      </c>
      <c r="F364" s="100" t="s">
        <v>435</v>
      </c>
      <c r="G364" s="220"/>
      <c r="H364" s="64"/>
      <c r="I364" s="64"/>
      <c r="J364" s="64"/>
      <c r="K364" s="64"/>
      <c r="L364" s="64"/>
      <c r="M364" s="64"/>
      <c r="N364" s="64"/>
      <c r="O364" s="64"/>
      <c r="P364" s="64"/>
      <c r="Q364" s="64"/>
      <c r="R364" s="64"/>
      <c r="S364" s="64"/>
      <c r="T364" s="64"/>
      <c r="U364" s="64"/>
      <c r="V364" s="64"/>
      <c r="W364" s="64">
        <f>W365</f>
        <v>7170705.25</v>
      </c>
      <c r="X364" s="64">
        <f t="shared" ref="X364:Y365" si="863">X365</f>
        <v>0</v>
      </c>
      <c r="Y364" s="64">
        <f t="shared" si="863"/>
        <v>0</v>
      </c>
      <c r="Z364" s="64">
        <f t="shared" ref="Z364:Z366" si="864">T364+W364</f>
        <v>7170705.25</v>
      </c>
      <c r="AA364" s="64">
        <f t="shared" ref="AA364:AA366" si="865">U364+X364</f>
        <v>0</v>
      </c>
      <c r="AB364" s="64">
        <f t="shared" ref="AB364:AB366" si="866">V364+Y364</f>
        <v>0</v>
      </c>
      <c r="AC364" s="64">
        <f>AC365</f>
        <v>0</v>
      </c>
      <c r="AD364" s="64">
        <f t="shared" ref="AD364:AE365" si="867">AD365</f>
        <v>0</v>
      </c>
      <c r="AE364" s="64">
        <f t="shared" si="867"/>
        <v>0</v>
      </c>
      <c r="AF364" s="64">
        <f t="shared" si="779"/>
        <v>7170705.25</v>
      </c>
      <c r="AG364" s="64">
        <f t="shared" si="780"/>
        <v>0</v>
      </c>
      <c r="AH364" s="64">
        <f t="shared" si="781"/>
        <v>0</v>
      </c>
      <c r="AI364" s="64">
        <f>AI365</f>
        <v>0</v>
      </c>
      <c r="AJ364" s="64">
        <f t="shared" ref="AJ364:AK365" si="868">AJ365</f>
        <v>0</v>
      </c>
      <c r="AK364" s="64">
        <f t="shared" si="868"/>
        <v>0</v>
      </c>
      <c r="AL364" s="64">
        <f t="shared" si="783"/>
        <v>7170705.25</v>
      </c>
      <c r="AM364" s="64">
        <f t="shared" si="784"/>
        <v>0</v>
      </c>
      <c r="AN364" s="64">
        <f t="shared" si="785"/>
        <v>0</v>
      </c>
    </row>
    <row r="365" spans="1:40" ht="25.5">
      <c r="A365" s="117"/>
      <c r="B365" s="225" t="s">
        <v>186</v>
      </c>
      <c r="C365" s="35" t="s">
        <v>85</v>
      </c>
      <c r="D365" s="35" t="s">
        <v>21</v>
      </c>
      <c r="E365" s="35" t="s">
        <v>100</v>
      </c>
      <c r="F365" s="100" t="s">
        <v>435</v>
      </c>
      <c r="G365" s="220" t="s">
        <v>32</v>
      </c>
      <c r="H365" s="64"/>
      <c r="I365" s="64"/>
      <c r="J365" s="64"/>
      <c r="K365" s="64"/>
      <c r="L365" s="64"/>
      <c r="M365" s="64"/>
      <c r="N365" s="64"/>
      <c r="O365" s="64"/>
      <c r="P365" s="64"/>
      <c r="Q365" s="64"/>
      <c r="R365" s="64"/>
      <c r="S365" s="64"/>
      <c r="T365" s="64"/>
      <c r="U365" s="64"/>
      <c r="V365" s="64"/>
      <c r="W365" s="64">
        <f>W366</f>
        <v>7170705.25</v>
      </c>
      <c r="X365" s="64">
        <f t="shared" si="863"/>
        <v>0</v>
      </c>
      <c r="Y365" s="64">
        <f t="shared" si="863"/>
        <v>0</v>
      </c>
      <c r="Z365" s="64">
        <f t="shared" si="864"/>
        <v>7170705.25</v>
      </c>
      <c r="AA365" s="64">
        <f t="shared" si="865"/>
        <v>0</v>
      </c>
      <c r="AB365" s="64">
        <f t="shared" si="866"/>
        <v>0</v>
      </c>
      <c r="AC365" s="64">
        <f>AC366</f>
        <v>0</v>
      </c>
      <c r="AD365" s="64">
        <f t="shared" si="867"/>
        <v>0</v>
      </c>
      <c r="AE365" s="64">
        <f t="shared" si="867"/>
        <v>0</v>
      </c>
      <c r="AF365" s="64">
        <f t="shared" si="779"/>
        <v>7170705.25</v>
      </c>
      <c r="AG365" s="64">
        <f t="shared" si="780"/>
        <v>0</v>
      </c>
      <c r="AH365" s="64">
        <f t="shared" si="781"/>
        <v>0</v>
      </c>
      <c r="AI365" s="64">
        <f>AI366</f>
        <v>0</v>
      </c>
      <c r="AJ365" s="64">
        <f t="shared" si="868"/>
        <v>0</v>
      </c>
      <c r="AK365" s="64">
        <f t="shared" si="868"/>
        <v>0</v>
      </c>
      <c r="AL365" s="64">
        <f t="shared" si="783"/>
        <v>7170705.25</v>
      </c>
      <c r="AM365" s="64">
        <f t="shared" si="784"/>
        <v>0</v>
      </c>
      <c r="AN365" s="64">
        <f t="shared" si="785"/>
        <v>0</v>
      </c>
    </row>
    <row r="366" spans="1:40" ht="25.5">
      <c r="A366" s="117"/>
      <c r="B366" s="226" t="s">
        <v>34</v>
      </c>
      <c r="C366" s="35" t="s">
        <v>85</v>
      </c>
      <c r="D366" s="35" t="s">
        <v>21</v>
      </c>
      <c r="E366" s="35" t="s">
        <v>100</v>
      </c>
      <c r="F366" s="100" t="s">
        <v>435</v>
      </c>
      <c r="G366" s="220" t="s">
        <v>33</v>
      </c>
      <c r="H366" s="64"/>
      <c r="I366" s="64"/>
      <c r="J366" s="64"/>
      <c r="K366" s="64"/>
      <c r="L366" s="64"/>
      <c r="M366" s="64"/>
      <c r="N366" s="64"/>
      <c r="O366" s="64"/>
      <c r="P366" s="64"/>
      <c r="Q366" s="64"/>
      <c r="R366" s="64"/>
      <c r="S366" s="64"/>
      <c r="T366" s="64"/>
      <c r="U366" s="64"/>
      <c r="V366" s="64"/>
      <c r="W366" s="64">
        <v>7170705.25</v>
      </c>
      <c r="X366" s="64"/>
      <c r="Y366" s="64"/>
      <c r="Z366" s="64">
        <f t="shared" si="864"/>
        <v>7170705.25</v>
      </c>
      <c r="AA366" s="64">
        <f t="shared" si="865"/>
        <v>0</v>
      </c>
      <c r="AB366" s="64">
        <f t="shared" si="866"/>
        <v>0</v>
      </c>
      <c r="AC366" s="64"/>
      <c r="AD366" s="64"/>
      <c r="AE366" s="64"/>
      <c r="AF366" s="64">
        <f t="shared" si="779"/>
        <v>7170705.25</v>
      </c>
      <c r="AG366" s="64">
        <f t="shared" si="780"/>
        <v>0</v>
      </c>
      <c r="AH366" s="64">
        <f t="shared" si="781"/>
        <v>0</v>
      </c>
      <c r="AI366" s="64"/>
      <c r="AJ366" s="64"/>
      <c r="AK366" s="64"/>
      <c r="AL366" s="64">
        <f t="shared" si="783"/>
        <v>7170705.25</v>
      </c>
      <c r="AM366" s="64">
        <f t="shared" si="784"/>
        <v>0</v>
      </c>
      <c r="AN366" s="64">
        <f t="shared" si="785"/>
        <v>0</v>
      </c>
    </row>
    <row r="367" spans="1:40">
      <c r="A367" s="105"/>
      <c r="B367" s="85"/>
      <c r="C367" s="4"/>
      <c r="D367" s="4"/>
      <c r="E367" s="4"/>
      <c r="F367" s="5"/>
      <c r="G367" s="17"/>
      <c r="H367" s="57"/>
      <c r="I367" s="57"/>
      <c r="J367" s="57"/>
      <c r="K367" s="57"/>
      <c r="L367" s="57"/>
      <c r="M367" s="57"/>
      <c r="N367" s="57"/>
      <c r="O367" s="57"/>
      <c r="P367" s="57"/>
      <c r="Q367" s="57"/>
      <c r="R367" s="57"/>
      <c r="S367" s="57"/>
      <c r="T367" s="57"/>
      <c r="U367" s="57"/>
      <c r="V367" s="57"/>
      <c r="W367" s="57"/>
      <c r="X367" s="57"/>
      <c r="Y367" s="57"/>
      <c r="Z367" s="57"/>
      <c r="AA367" s="57"/>
      <c r="AB367" s="57"/>
      <c r="AC367" s="57"/>
      <c r="AD367" s="57"/>
      <c r="AE367" s="57"/>
      <c r="AF367" s="57"/>
      <c r="AG367" s="57"/>
      <c r="AH367" s="57"/>
      <c r="AI367" s="57"/>
      <c r="AJ367" s="57"/>
      <c r="AK367" s="57"/>
      <c r="AL367" s="57"/>
      <c r="AM367" s="57"/>
      <c r="AN367" s="57"/>
    </row>
    <row r="368" spans="1:40" ht="45">
      <c r="A368" s="186" t="s">
        <v>6</v>
      </c>
      <c r="B368" s="157" t="s">
        <v>291</v>
      </c>
      <c r="C368" s="8" t="s">
        <v>28</v>
      </c>
      <c r="D368" s="8" t="s">
        <v>21</v>
      </c>
      <c r="E368" s="8" t="s">
        <v>100</v>
      </c>
      <c r="F368" s="7" t="s">
        <v>101</v>
      </c>
      <c r="G368" s="18"/>
      <c r="H368" s="58">
        <f t="shared" ref="H368:M368" si="869">H380+H374+H377</f>
        <v>12826000</v>
      </c>
      <c r="I368" s="58">
        <f t="shared" si="869"/>
        <v>200000</v>
      </c>
      <c r="J368" s="58">
        <f t="shared" si="869"/>
        <v>200000</v>
      </c>
      <c r="K368" s="58">
        <f t="shared" si="869"/>
        <v>-2590000</v>
      </c>
      <c r="L368" s="58">
        <f t="shared" si="869"/>
        <v>0</v>
      </c>
      <c r="M368" s="58">
        <f t="shared" si="869"/>
        <v>0</v>
      </c>
      <c r="N368" s="58">
        <f t="shared" si="682"/>
        <v>10236000</v>
      </c>
      <c r="O368" s="58">
        <f t="shared" si="683"/>
        <v>200000</v>
      </c>
      <c r="P368" s="58">
        <f t="shared" si="684"/>
        <v>200000</v>
      </c>
      <c r="Q368" s="58">
        <f>Q380+Q374+Q377+Q383</f>
        <v>969411.52</v>
      </c>
      <c r="R368" s="58">
        <f t="shared" ref="R368:S368" si="870">R380+R374+R377+R383</f>
        <v>0</v>
      </c>
      <c r="S368" s="58">
        <f t="shared" si="870"/>
        <v>0</v>
      </c>
      <c r="T368" s="58">
        <f t="shared" ref="T368:T382" si="871">N368+Q368</f>
        <v>11205411.52</v>
      </c>
      <c r="U368" s="58">
        <f t="shared" ref="U368:U382" si="872">O368+R368</f>
        <v>200000</v>
      </c>
      <c r="V368" s="58">
        <f t="shared" ref="V368:V382" si="873">P368+S368</f>
        <v>200000</v>
      </c>
      <c r="W368" s="58">
        <f>W380+W374+W377+W383</f>
        <v>0</v>
      </c>
      <c r="X368" s="58">
        <f t="shared" ref="X368:Y368" si="874">X380+X374+X377+X383</f>
        <v>0</v>
      </c>
      <c r="Y368" s="58">
        <f t="shared" si="874"/>
        <v>0</v>
      </c>
      <c r="Z368" s="58">
        <f t="shared" ref="Z368:Z405" si="875">T368+W368</f>
        <v>11205411.52</v>
      </c>
      <c r="AA368" s="58">
        <f t="shared" ref="AA368:AA405" si="876">U368+X368</f>
        <v>200000</v>
      </c>
      <c r="AB368" s="58">
        <f t="shared" ref="AB368:AB405" si="877">V368+Y368</f>
        <v>200000</v>
      </c>
      <c r="AC368" s="58">
        <f>AC380+AC374+AC377+AC383+AC369</f>
        <v>56760</v>
      </c>
      <c r="AD368" s="58">
        <f t="shared" ref="AD368:AE368" si="878">AD380+AD374+AD377+AD383+AD369</f>
        <v>0</v>
      </c>
      <c r="AE368" s="58">
        <f t="shared" si="878"/>
        <v>0</v>
      </c>
      <c r="AF368" s="58">
        <f t="shared" ref="AF368:AF405" si="879">Z368+AC368</f>
        <v>11262171.52</v>
      </c>
      <c r="AG368" s="58">
        <f t="shared" ref="AG368:AG405" si="880">AA368+AD368</f>
        <v>200000</v>
      </c>
      <c r="AH368" s="58">
        <f t="shared" ref="AH368:AH405" si="881">AB368+AE368</f>
        <v>200000</v>
      </c>
      <c r="AI368" s="58">
        <f>AI380+AI374+AI377+AI383+AI369</f>
        <v>1502314.48</v>
      </c>
      <c r="AJ368" s="58">
        <f t="shared" ref="AJ368:AK368" si="882">AJ380+AJ374+AJ377+AJ383+AJ369</f>
        <v>0</v>
      </c>
      <c r="AK368" s="58">
        <f t="shared" si="882"/>
        <v>0</v>
      </c>
      <c r="AL368" s="58">
        <f t="shared" ref="AL368:AL405" si="883">AF368+AI368</f>
        <v>12764486</v>
      </c>
      <c r="AM368" s="58">
        <f t="shared" ref="AM368:AM405" si="884">AG368+AJ368</f>
        <v>200000</v>
      </c>
      <c r="AN368" s="58">
        <f t="shared" ref="AN368:AN405" si="885">AH368+AK368</f>
        <v>200000</v>
      </c>
    </row>
    <row r="369" spans="1:40">
      <c r="A369" s="117"/>
      <c r="B369" s="245" t="s">
        <v>450</v>
      </c>
      <c r="C369" s="247" t="s">
        <v>28</v>
      </c>
      <c r="D369" s="247" t="s">
        <v>21</v>
      </c>
      <c r="E369" s="247" t="s">
        <v>100</v>
      </c>
      <c r="F369" s="247" t="s">
        <v>451</v>
      </c>
      <c r="G369" s="248"/>
      <c r="H369" s="64"/>
      <c r="I369" s="64"/>
      <c r="J369" s="64"/>
      <c r="K369" s="64"/>
      <c r="L369" s="64"/>
      <c r="M369" s="64"/>
      <c r="N369" s="64"/>
      <c r="O369" s="64"/>
      <c r="P369" s="64"/>
      <c r="Q369" s="64"/>
      <c r="R369" s="64"/>
      <c r="S369" s="64"/>
      <c r="T369" s="64"/>
      <c r="U369" s="64"/>
      <c r="V369" s="64"/>
      <c r="W369" s="64"/>
      <c r="X369" s="64"/>
      <c r="Y369" s="64"/>
      <c r="Z369" s="64"/>
      <c r="AA369" s="64"/>
      <c r="AB369" s="64"/>
      <c r="AC369" s="64">
        <f>AC370+AC372</f>
        <v>332880</v>
      </c>
      <c r="AD369" s="64">
        <f t="shared" ref="AD369:AE369" si="886">AD370+AD372</f>
        <v>0</v>
      </c>
      <c r="AE369" s="64">
        <f t="shared" si="886"/>
        <v>0</v>
      </c>
      <c r="AF369" s="61">
        <f t="shared" ref="AF369:AF373" si="887">Z369+AC369</f>
        <v>332880</v>
      </c>
      <c r="AG369" s="61">
        <f t="shared" ref="AG369:AG373" si="888">AA369+AD369</f>
        <v>0</v>
      </c>
      <c r="AH369" s="61">
        <f t="shared" ref="AH369:AH373" si="889">AB369+AE369</f>
        <v>0</v>
      </c>
      <c r="AI369" s="64">
        <f>AI370+AI372</f>
        <v>0</v>
      </c>
      <c r="AJ369" s="64">
        <f t="shared" ref="AJ369:AK369" si="890">AJ370+AJ372</f>
        <v>0</v>
      </c>
      <c r="AK369" s="64">
        <f t="shared" si="890"/>
        <v>0</v>
      </c>
      <c r="AL369" s="61">
        <f t="shared" si="883"/>
        <v>332880</v>
      </c>
      <c r="AM369" s="61">
        <f t="shared" si="884"/>
        <v>0</v>
      </c>
      <c r="AN369" s="61">
        <f t="shared" si="885"/>
        <v>0</v>
      </c>
    </row>
    <row r="370" spans="1:40" ht="25.5">
      <c r="A370" s="117"/>
      <c r="B370" s="244" t="s">
        <v>139</v>
      </c>
      <c r="C370" s="247" t="s">
        <v>28</v>
      </c>
      <c r="D370" s="247" t="s">
        <v>21</v>
      </c>
      <c r="E370" s="247" t="s">
        <v>100</v>
      </c>
      <c r="F370" s="247" t="s">
        <v>451</v>
      </c>
      <c r="G370" s="248" t="s">
        <v>137</v>
      </c>
      <c r="H370" s="64"/>
      <c r="I370" s="64"/>
      <c r="J370" s="64"/>
      <c r="K370" s="64"/>
      <c r="L370" s="64"/>
      <c r="M370" s="64"/>
      <c r="N370" s="64"/>
      <c r="O370" s="64"/>
      <c r="P370" s="64"/>
      <c r="Q370" s="64"/>
      <c r="R370" s="64"/>
      <c r="S370" s="64"/>
      <c r="T370" s="64"/>
      <c r="U370" s="64"/>
      <c r="V370" s="64"/>
      <c r="W370" s="64"/>
      <c r="X370" s="64"/>
      <c r="Y370" s="64"/>
      <c r="Z370" s="64"/>
      <c r="AA370" s="64"/>
      <c r="AB370" s="64"/>
      <c r="AC370" s="64">
        <f>AC371</f>
        <v>330000</v>
      </c>
      <c r="AD370" s="64">
        <f t="shared" ref="AD370:AE370" si="891">AD371</f>
        <v>0</v>
      </c>
      <c r="AE370" s="64">
        <f t="shared" si="891"/>
        <v>0</v>
      </c>
      <c r="AF370" s="61">
        <f t="shared" si="887"/>
        <v>330000</v>
      </c>
      <c r="AG370" s="61">
        <f t="shared" si="888"/>
        <v>0</v>
      </c>
      <c r="AH370" s="61">
        <f t="shared" si="889"/>
        <v>0</v>
      </c>
      <c r="AI370" s="64">
        <f>AI371</f>
        <v>0</v>
      </c>
      <c r="AJ370" s="64">
        <f t="shared" ref="AJ370:AK370" si="892">AJ371</f>
        <v>0</v>
      </c>
      <c r="AK370" s="64">
        <f t="shared" si="892"/>
        <v>0</v>
      </c>
      <c r="AL370" s="61">
        <f t="shared" si="883"/>
        <v>330000</v>
      </c>
      <c r="AM370" s="61">
        <f t="shared" si="884"/>
        <v>0</v>
      </c>
      <c r="AN370" s="61">
        <f t="shared" si="885"/>
        <v>0</v>
      </c>
    </row>
    <row r="371" spans="1:40">
      <c r="A371" s="117"/>
      <c r="B371" s="246" t="s">
        <v>140</v>
      </c>
      <c r="C371" s="247" t="s">
        <v>28</v>
      </c>
      <c r="D371" s="247" t="s">
        <v>21</v>
      </c>
      <c r="E371" s="247" t="s">
        <v>100</v>
      </c>
      <c r="F371" s="247" t="s">
        <v>451</v>
      </c>
      <c r="G371" s="248" t="s">
        <v>138</v>
      </c>
      <c r="H371" s="64"/>
      <c r="I371" s="64"/>
      <c r="J371" s="64"/>
      <c r="K371" s="64"/>
      <c r="L371" s="64"/>
      <c r="M371" s="64"/>
      <c r="N371" s="64"/>
      <c r="O371" s="64"/>
      <c r="P371" s="64"/>
      <c r="Q371" s="64"/>
      <c r="R371" s="64"/>
      <c r="S371" s="64"/>
      <c r="T371" s="64"/>
      <c r="U371" s="64"/>
      <c r="V371" s="64"/>
      <c r="W371" s="64"/>
      <c r="X371" s="64"/>
      <c r="Y371" s="64"/>
      <c r="Z371" s="64"/>
      <c r="AA371" s="64"/>
      <c r="AB371" s="64"/>
      <c r="AC371" s="64">
        <v>330000</v>
      </c>
      <c r="AD371" s="64"/>
      <c r="AE371" s="64"/>
      <c r="AF371" s="61">
        <f t="shared" si="887"/>
        <v>330000</v>
      </c>
      <c r="AG371" s="61">
        <f t="shared" si="888"/>
        <v>0</v>
      </c>
      <c r="AH371" s="61">
        <f t="shared" si="889"/>
        <v>0</v>
      </c>
      <c r="AI371" s="64"/>
      <c r="AJ371" s="64"/>
      <c r="AK371" s="64"/>
      <c r="AL371" s="61">
        <f t="shared" si="883"/>
        <v>330000</v>
      </c>
      <c r="AM371" s="61">
        <f t="shared" si="884"/>
        <v>0</v>
      </c>
      <c r="AN371" s="61">
        <f t="shared" si="885"/>
        <v>0</v>
      </c>
    </row>
    <row r="372" spans="1:40">
      <c r="A372" s="117"/>
      <c r="B372" s="240" t="s">
        <v>47</v>
      </c>
      <c r="C372" s="247" t="s">
        <v>28</v>
      </c>
      <c r="D372" s="247" t="s">
        <v>21</v>
      </c>
      <c r="E372" s="247" t="s">
        <v>100</v>
      </c>
      <c r="F372" s="247" t="s">
        <v>451</v>
      </c>
      <c r="G372" s="248" t="s">
        <v>45</v>
      </c>
      <c r="H372" s="64"/>
      <c r="I372" s="64"/>
      <c r="J372" s="64"/>
      <c r="K372" s="64"/>
      <c r="L372" s="64"/>
      <c r="M372" s="64"/>
      <c r="N372" s="64"/>
      <c r="O372" s="64"/>
      <c r="P372" s="64"/>
      <c r="Q372" s="64"/>
      <c r="R372" s="64"/>
      <c r="S372" s="64"/>
      <c r="T372" s="64"/>
      <c r="U372" s="64"/>
      <c r="V372" s="64"/>
      <c r="W372" s="64"/>
      <c r="X372" s="64"/>
      <c r="Y372" s="64"/>
      <c r="Z372" s="64"/>
      <c r="AA372" s="64"/>
      <c r="AB372" s="64"/>
      <c r="AC372" s="64">
        <f>AC373</f>
        <v>2880</v>
      </c>
      <c r="AD372" s="64">
        <f t="shared" ref="AD372:AE372" si="893">AD373</f>
        <v>0</v>
      </c>
      <c r="AE372" s="64">
        <f t="shared" si="893"/>
        <v>0</v>
      </c>
      <c r="AF372" s="61">
        <f t="shared" si="887"/>
        <v>2880</v>
      </c>
      <c r="AG372" s="61">
        <f t="shared" si="888"/>
        <v>0</v>
      </c>
      <c r="AH372" s="61">
        <f t="shared" si="889"/>
        <v>0</v>
      </c>
      <c r="AI372" s="64">
        <f>AI373</f>
        <v>0</v>
      </c>
      <c r="AJ372" s="64">
        <f t="shared" ref="AJ372:AK372" si="894">AJ373</f>
        <v>0</v>
      </c>
      <c r="AK372" s="64">
        <f t="shared" si="894"/>
        <v>0</v>
      </c>
      <c r="AL372" s="61">
        <f t="shared" si="883"/>
        <v>2880</v>
      </c>
      <c r="AM372" s="61">
        <f t="shared" si="884"/>
        <v>0</v>
      </c>
      <c r="AN372" s="61">
        <f t="shared" si="885"/>
        <v>0</v>
      </c>
    </row>
    <row r="373" spans="1:40">
      <c r="A373" s="117"/>
      <c r="B373" s="246" t="s">
        <v>393</v>
      </c>
      <c r="C373" s="247" t="s">
        <v>28</v>
      </c>
      <c r="D373" s="247" t="s">
        <v>21</v>
      </c>
      <c r="E373" s="247" t="s">
        <v>100</v>
      </c>
      <c r="F373" s="247" t="s">
        <v>451</v>
      </c>
      <c r="G373" s="248" t="s">
        <v>392</v>
      </c>
      <c r="H373" s="64"/>
      <c r="I373" s="64"/>
      <c r="J373" s="64"/>
      <c r="K373" s="64"/>
      <c r="L373" s="64"/>
      <c r="M373" s="64"/>
      <c r="N373" s="64"/>
      <c r="O373" s="64"/>
      <c r="P373" s="64"/>
      <c r="Q373" s="64"/>
      <c r="R373" s="64"/>
      <c r="S373" s="64"/>
      <c r="T373" s="64"/>
      <c r="U373" s="64"/>
      <c r="V373" s="64"/>
      <c r="W373" s="64"/>
      <c r="X373" s="64"/>
      <c r="Y373" s="64"/>
      <c r="Z373" s="64"/>
      <c r="AA373" s="64"/>
      <c r="AB373" s="64"/>
      <c r="AC373" s="64">
        <v>2880</v>
      </c>
      <c r="AD373" s="64"/>
      <c r="AE373" s="64"/>
      <c r="AF373" s="61">
        <f t="shared" si="887"/>
        <v>2880</v>
      </c>
      <c r="AG373" s="61">
        <f t="shared" si="888"/>
        <v>0</v>
      </c>
      <c r="AH373" s="61">
        <f t="shared" si="889"/>
        <v>0</v>
      </c>
      <c r="AI373" s="64"/>
      <c r="AJ373" s="64"/>
      <c r="AK373" s="64"/>
      <c r="AL373" s="61">
        <f t="shared" si="883"/>
        <v>2880</v>
      </c>
      <c r="AM373" s="61">
        <f t="shared" si="884"/>
        <v>0</v>
      </c>
      <c r="AN373" s="61">
        <f t="shared" si="885"/>
        <v>0</v>
      </c>
    </row>
    <row r="374" spans="1:40">
      <c r="A374" s="181"/>
      <c r="B374" s="102" t="s">
        <v>170</v>
      </c>
      <c r="C374" s="35" t="s">
        <v>28</v>
      </c>
      <c r="D374" s="35" t="s">
        <v>21</v>
      </c>
      <c r="E374" s="35" t="s">
        <v>100</v>
      </c>
      <c r="F374" s="35" t="s">
        <v>169</v>
      </c>
      <c r="G374" s="36"/>
      <c r="H374" s="61">
        <f>H375</f>
        <v>5000000</v>
      </c>
      <c r="I374" s="61">
        <f t="shared" ref="I374:M375" si="895">I375</f>
        <v>0</v>
      </c>
      <c r="J374" s="61">
        <f t="shared" si="895"/>
        <v>0</v>
      </c>
      <c r="K374" s="61">
        <f t="shared" si="895"/>
        <v>0</v>
      </c>
      <c r="L374" s="61">
        <f t="shared" si="895"/>
        <v>0</v>
      </c>
      <c r="M374" s="61">
        <f t="shared" si="895"/>
        <v>0</v>
      </c>
      <c r="N374" s="61">
        <f t="shared" si="682"/>
        <v>5000000</v>
      </c>
      <c r="O374" s="61">
        <f t="shared" si="683"/>
        <v>0</v>
      </c>
      <c r="P374" s="61">
        <f t="shared" si="684"/>
        <v>0</v>
      </c>
      <c r="Q374" s="61">
        <f t="shared" ref="Q374:S375" si="896">Q375</f>
        <v>0</v>
      </c>
      <c r="R374" s="61">
        <f t="shared" si="896"/>
        <v>0</v>
      </c>
      <c r="S374" s="61">
        <f t="shared" si="896"/>
        <v>0</v>
      </c>
      <c r="T374" s="61">
        <f t="shared" si="871"/>
        <v>5000000</v>
      </c>
      <c r="U374" s="61">
        <f t="shared" si="872"/>
        <v>0</v>
      </c>
      <c r="V374" s="61">
        <f t="shared" si="873"/>
        <v>0</v>
      </c>
      <c r="W374" s="61">
        <f t="shared" ref="W374:Y375" si="897">W375</f>
        <v>0</v>
      </c>
      <c r="X374" s="61">
        <f t="shared" si="897"/>
        <v>0</v>
      </c>
      <c r="Y374" s="61">
        <f t="shared" si="897"/>
        <v>0</v>
      </c>
      <c r="Z374" s="61">
        <f t="shared" si="875"/>
        <v>5000000</v>
      </c>
      <c r="AA374" s="61">
        <f t="shared" si="876"/>
        <v>0</v>
      </c>
      <c r="AB374" s="61">
        <f t="shared" si="877"/>
        <v>0</v>
      </c>
      <c r="AC374" s="61">
        <f t="shared" ref="AC374:AE375" si="898">AC375</f>
        <v>0</v>
      </c>
      <c r="AD374" s="61">
        <f t="shared" si="898"/>
        <v>0</v>
      </c>
      <c r="AE374" s="61">
        <f t="shared" si="898"/>
        <v>0</v>
      </c>
      <c r="AF374" s="61">
        <f t="shared" si="879"/>
        <v>5000000</v>
      </c>
      <c r="AG374" s="61">
        <f t="shared" si="880"/>
        <v>0</v>
      </c>
      <c r="AH374" s="61">
        <f t="shared" si="881"/>
        <v>0</v>
      </c>
      <c r="AI374" s="61">
        <f t="shared" ref="AI374:AK375" si="899">AI375</f>
        <v>0</v>
      </c>
      <c r="AJ374" s="61">
        <f t="shared" si="899"/>
        <v>0</v>
      </c>
      <c r="AK374" s="61">
        <f t="shared" si="899"/>
        <v>0</v>
      </c>
      <c r="AL374" s="61">
        <f t="shared" si="883"/>
        <v>5000000</v>
      </c>
      <c r="AM374" s="61">
        <f t="shared" si="884"/>
        <v>0</v>
      </c>
      <c r="AN374" s="61">
        <f t="shared" si="885"/>
        <v>0</v>
      </c>
    </row>
    <row r="375" spans="1:40" ht="25.5">
      <c r="A375" s="181"/>
      <c r="B375" s="74" t="s">
        <v>41</v>
      </c>
      <c r="C375" s="35" t="s">
        <v>28</v>
      </c>
      <c r="D375" s="35" t="s">
        <v>21</v>
      </c>
      <c r="E375" s="35" t="s">
        <v>100</v>
      </c>
      <c r="F375" s="35" t="s">
        <v>169</v>
      </c>
      <c r="G375" s="36" t="s">
        <v>39</v>
      </c>
      <c r="H375" s="61">
        <f>H376</f>
        <v>5000000</v>
      </c>
      <c r="I375" s="61">
        <f t="shared" si="895"/>
        <v>0</v>
      </c>
      <c r="J375" s="61">
        <f t="shared" si="895"/>
        <v>0</v>
      </c>
      <c r="K375" s="61">
        <f t="shared" si="895"/>
        <v>0</v>
      </c>
      <c r="L375" s="61">
        <f t="shared" si="895"/>
        <v>0</v>
      </c>
      <c r="M375" s="61">
        <f t="shared" si="895"/>
        <v>0</v>
      </c>
      <c r="N375" s="61">
        <f t="shared" si="682"/>
        <v>5000000</v>
      </c>
      <c r="O375" s="61">
        <f t="shared" si="683"/>
        <v>0</v>
      </c>
      <c r="P375" s="61">
        <f t="shared" si="684"/>
        <v>0</v>
      </c>
      <c r="Q375" s="61">
        <f t="shared" si="896"/>
        <v>0</v>
      </c>
      <c r="R375" s="61">
        <f t="shared" si="896"/>
        <v>0</v>
      </c>
      <c r="S375" s="61">
        <f t="shared" si="896"/>
        <v>0</v>
      </c>
      <c r="T375" s="61">
        <f t="shared" si="871"/>
        <v>5000000</v>
      </c>
      <c r="U375" s="61">
        <f t="shared" si="872"/>
        <v>0</v>
      </c>
      <c r="V375" s="61">
        <f t="shared" si="873"/>
        <v>0</v>
      </c>
      <c r="W375" s="61">
        <f t="shared" si="897"/>
        <v>0</v>
      </c>
      <c r="X375" s="61">
        <f t="shared" si="897"/>
        <v>0</v>
      </c>
      <c r="Y375" s="61">
        <f t="shared" si="897"/>
        <v>0</v>
      </c>
      <c r="Z375" s="61">
        <f t="shared" si="875"/>
        <v>5000000</v>
      </c>
      <c r="AA375" s="61">
        <f t="shared" si="876"/>
        <v>0</v>
      </c>
      <c r="AB375" s="61">
        <f t="shared" si="877"/>
        <v>0</v>
      </c>
      <c r="AC375" s="61">
        <f t="shared" si="898"/>
        <v>0</v>
      </c>
      <c r="AD375" s="61">
        <f t="shared" si="898"/>
        <v>0</v>
      </c>
      <c r="AE375" s="61">
        <f t="shared" si="898"/>
        <v>0</v>
      </c>
      <c r="AF375" s="61">
        <f t="shared" si="879"/>
        <v>5000000</v>
      </c>
      <c r="AG375" s="61">
        <f t="shared" si="880"/>
        <v>0</v>
      </c>
      <c r="AH375" s="61">
        <f t="shared" si="881"/>
        <v>0</v>
      </c>
      <c r="AI375" s="61">
        <f t="shared" si="899"/>
        <v>0</v>
      </c>
      <c r="AJ375" s="61">
        <f t="shared" si="899"/>
        <v>0</v>
      </c>
      <c r="AK375" s="61">
        <f t="shared" si="899"/>
        <v>0</v>
      </c>
      <c r="AL375" s="61">
        <f t="shared" si="883"/>
        <v>5000000</v>
      </c>
      <c r="AM375" s="61">
        <f t="shared" si="884"/>
        <v>0</v>
      </c>
      <c r="AN375" s="61">
        <f t="shared" si="885"/>
        <v>0</v>
      </c>
    </row>
    <row r="376" spans="1:40">
      <c r="A376" s="185"/>
      <c r="B376" s="102" t="s">
        <v>42</v>
      </c>
      <c r="C376" s="35" t="s">
        <v>28</v>
      </c>
      <c r="D376" s="35" t="s">
        <v>21</v>
      </c>
      <c r="E376" s="35" t="s">
        <v>100</v>
      </c>
      <c r="F376" s="35" t="s">
        <v>169</v>
      </c>
      <c r="G376" s="36" t="s">
        <v>40</v>
      </c>
      <c r="H376" s="61">
        <v>5000000</v>
      </c>
      <c r="I376" s="61"/>
      <c r="J376" s="61"/>
      <c r="K376" s="61"/>
      <c r="L376" s="61"/>
      <c r="M376" s="61"/>
      <c r="N376" s="61">
        <f t="shared" si="682"/>
        <v>5000000</v>
      </c>
      <c r="O376" s="61">
        <f t="shared" si="683"/>
        <v>0</v>
      </c>
      <c r="P376" s="61">
        <f t="shared" si="684"/>
        <v>0</v>
      </c>
      <c r="Q376" s="61"/>
      <c r="R376" s="61"/>
      <c r="S376" s="61"/>
      <c r="T376" s="61">
        <f t="shared" si="871"/>
        <v>5000000</v>
      </c>
      <c r="U376" s="61">
        <f t="shared" si="872"/>
        <v>0</v>
      </c>
      <c r="V376" s="61">
        <f t="shared" si="873"/>
        <v>0</v>
      </c>
      <c r="W376" s="61"/>
      <c r="X376" s="61"/>
      <c r="Y376" s="61"/>
      <c r="Z376" s="61">
        <f t="shared" si="875"/>
        <v>5000000</v>
      </c>
      <c r="AA376" s="61">
        <f t="shared" si="876"/>
        <v>0</v>
      </c>
      <c r="AB376" s="61">
        <f t="shared" si="877"/>
        <v>0</v>
      </c>
      <c r="AC376" s="61"/>
      <c r="AD376" s="61"/>
      <c r="AE376" s="61"/>
      <c r="AF376" s="61">
        <f t="shared" si="879"/>
        <v>5000000</v>
      </c>
      <c r="AG376" s="61">
        <f t="shared" si="880"/>
        <v>0</v>
      </c>
      <c r="AH376" s="61">
        <f t="shared" si="881"/>
        <v>0</v>
      </c>
      <c r="AI376" s="61"/>
      <c r="AJ376" s="61"/>
      <c r="AK376" s="61"/>
      <c r="AL376" s="61">
        <f t="shared" si="883"/>
        <v>5000000</v>
      </c>
      <c r="AM376" s="61">
        <f t="shared" si="884"/>
        <v>0</v>
      </c>
      <c r="AN376" s="61">
        <f t="shared" si="885"/>
        <v>0</v>
      </c>
    </row>
    <row r="377" spans="1:40" ht="24.75" customHeight="1">
      <c r="A377" s="181"/>
      <c r="B377" s="74" t="s">
        <v>221</v>
      </c>
      <c r="C377" s="5" t="s">
        <v>28</v>
      </c>
      <c r="D377" s="5" t="s">
        <v>21</v>
      </c>
      <c r="E377" s="5" t="s">
        <v>100</v>
      </c>
      <c r="F377" s="73" t="s">
        <v>320</v>
      </c>
      <c r="G377" s="101"/>
      <c r="H377" s="61">
        <f>H378</f>
        <v>7626000</v>
      </c>
      <c r="I377" s="61">
        <f t="shared" ref="I377:M377" si="900">I378</f>
        <v>0</v>
      </c>
      <c r="J377" s="61">
        <f t="shared" si="900"/>
        <v>0</v>
      </c>
      <c r="K377" s="61">
        <f t="shared" si="900"/>
        <v>-2590000</v>
      </c>
      <c r="L377" s="61">
        <f t="shared" si="900"/>
        <v>0</v>
      </c>
      <c r="M377" s="61">
        <f t="shared" si="900"/>
        <v>0</v>
      </c>
      <c r="N377" s="61">
        <f t="shared" ref="N377:P379" si="901">H377+K377</f>
        <v>5036000</v>
      </c>
      <c r="O377" s="61">
        <f t="shared" si="901"/>
        <v>0</v>
      </c>
      <c r="P377" s="61">
        <f t="shared" si="901"/>
        <v>0</v>
      </c>
      <c r="Q377" s="61">
        <f t="shared" ref="Q377:S378" si="902">Q378</f>
        <v>146060</v>
      </c>
      <c r="R377" s="61">
        <f t="shared" si="902"/>
        <v>0</v>
      </c>
      <c r="S377" s="61">
        <f t="shared" si="902"/>
        <v>0</v>
      </c>
      <c r="T377" s="61">
        <f t="shared" si="871"/>
        <v>5182060</v>
      </c>
      <c r="U377" s="61">
        <f t="shared" si="872"/>
        <v>0</v>
      </c>
      <c r="V377" s="61">
        <f t="shared" si="873"/>
        <v>0</v>
      </c>
      <c r="W377" s="61">
        <f t="shared" ref="W377:Y378" si="903">W378</f>
        <v>0</v>
      </c>
      <c r="X377" s="61">
        <f t="shared" si="903"/>
        <v>0</v>
      </c>
      <c r="Y377" s="61">
        <f t="shared" si="903"/>
        <v>0</v>
      </c>
      <c r="Z377" s="61">
        <f t="shared" si="875"/>
        <v>5182060</v>
      </c>
      <c r="AA377" s="61">
        <f t="shared" si="876"/>
        <v>0</v>
      </c>
      <c r="AB377" s="61">
        <f t="shared" si="877"/>
        <v>0</v>
      </c>
      <c r="AC377" s="61">
        <f t="shared" ref="AC377:AE378" si="904">AC378</f>
        <v>-276120</v>
      </c>
      <c r="AD377" s="61">
        <f t="shared" si="904"/>
        <v>0</v>
      </c>
      <c r="AE377" s="61">
        <f t="shared" si="904"/>
        <v>0</v>
      </c>
      <c r="AF377" s="61">
        <f t="shared" si="879"/>
        <v>4905940</v>
      </c>
      <c r="AG377" s="61">
        <f t="shared" si="880"/>
        <v>0</v>
      </c>
      <c r="AH377" s="61">
        <f t="shared" si="881"/>
        <v>0</v>
      </c>
      <c r="AI377" s="61">
        <f t="shared" ref="AI377:AK378" si="905">AI378</f>
        <v>0</v>
      </c>
      <c r="AJ377" s="61">
        <f t="shared" si="905"/>
        <v>0</v>
      </c>
      <c r="AK377" s="61">
        <f t="shared" si="905"/>
        <v>0</v>
      </c>
      <c r="AL377" s="61">
        <f t="shared" si="883"/>
        <v>4905940</v>
      </c>
      <c r="AM377" s="61">
        <f t="shared" si="884"/>
        <v>0</v>
      </c>
      <c r="AN377" s="61">
        <f t="shared" si="885"/>
        <v>0</v>
      </c>
    </row>
    <row r="378" spans="1:40" ht="25.5" customHeight="1">
      <c r="A378" s="181"/>
      <c r="B378" s="156" t="s">
        <v>186</v>
      </c>
      <c r="C378" s="5" t="s">
        <v>28</v>
      </c>
      <c r="D378" s="5" t="s">
        <v>21</v>
      </c>
      <c r="E378" s="5" t="s">
        <v>100</v>
      </c>
      <c r="F378" s="73" t="s">
        <v>320</v>
      </c>
      <c r="G378" s="101" t="s">
        <v>32</v>
      </c>
      <c r="H378" s="61">
        <f>H379</f>
        <v>7626000</v>
      </c>
      <c r="I378" s="61">
        <f t="shared" ref="I378:M378" si="906">I379</f>
        <v>0</v>
      </c>
      <c r="J378" s="61">
        <f t="shared" si="906"/>
        <v>0</v>
      </c>
      <c r="K378" s="61">
        <f t="shared" si="906"/>
        <v>-2590000</v>
      </c>
      <c r="L378" s="61">
        <f t="shared" si="906"/>
        <v>0</v>
      </c>
      <c r="M378" s="61">
        <f t="shared" si="906"/>
        <v>0</v>
      </c>
      <c r="N378" s="61">
        <f t="shared" si="901"/>
        <v>5036000</v>
      </c>
      <c r="O378" s="61">
        <f t="shared" si="901"/>
        <v>0</v>
      </c>
      <c r="P378" s="61">
        <f t="shared" si="901"/>
        <v>0</v>
      </c>
      <c r="Q378" s="61">
        <f t="shared" si="902"/>
        <v>146060</v>
      </c>
      <c r="R378" s="61">
        <f t="shared" si="902"/>
        <v>0</v>
      </c>
      <c r="S378" s="61">
        <f t="shared" si="902"/>
        <v>0</v>
      </c>
      <c r="T378" s="61">
        <f t="shared" si="871"/>
        <v>5182060</v>
      </c>
      <c r="U378" s="61">
        <f t="shared" si="872"/>
        <v>0</v>
      </c>
      <c r="V378" s="61">
        <f t="shared" si="873"/>
        <v>0</v>
      </c>
      <c r="W378" s="61">
        <f t="shared" si="903"/>
        <v>0</v>
      </c>
      <c r="X378" s="61">
        <f t="shared" si="903"/>
        <v>0</v>
      </c>
      <c r="Y378" s="61">
        <f t="shared" si="903"/>
        <v>0</v>
      </c>
      <c r="Z378" s="61">
        <f t="shared" si="875"/>
        <v>5182060</v>
      </c>
      <c r="AA378" s="61">
        <f t="shared" si="876"/>
        <v>0</v>
      </c>
      <c r="AB378" s="61">
        <f t="shared" si="877"/>
        <v>0</v>
      </c>
      <c r="AC378" s="61">
        <f t="shared" si="904"/>
        <v>-276120</v>
      </c>
      <c r="AD378" s="61">
        <f t="shared" si="904"/>
        <v>0</v>
      </c>
      <c r="AE378" s="61">
        <f t="shared" si="904"/>
        <v>0</v>
      </c>
      <c r="AF378" s="61">
        <f t="shared" si="879"/>
        <v>4905940</v>
      </c>
      <c r="AG378" s="61">
        <f t="shared" si="880"/>
        <v>0</v>
      </c>
      <c r="AH378" s="61">
        <f t="shared" si="881"/>
        <v>0</v>
      </c>
      <c r="AI378" s="61">
        <f t="shared" si="905"/>
        <v>0</v>
      </c>
      <c r="AJ378" s="61">
        <f t="shared" si="905"/>
        <v>0</v>
      </c>
      <c r="AK378" s="61">
        <f t="shared" si="905"/>
        <v>0</v>
      </c>
      <c r="AL378" s="61">
        <f t="shared" si="883"/>
        <v>4905940</v>
      </c>
      <c r="AM378" s="61">
        <f t="shared" si="884"/>
        <v>0</v>
      </c>
      <c r="AN378" s="61">
        <f t="shared" si="885"/>
        <v>0</v>
      </c>
    </row>
    <row r="379" spans="1:40" ht="30.75" customHeight="1">
      <c r="A379" s="181"/>
      <c r="B379" s="71" t="s">
        <v>34</v>
      </c>
      <c r="C379" s="5" t="s">
        <v>28</v>
      </c>
      <c r="D379" s="5" t="s">
        <v>21</v>
      </c>
      <c r="E379" s="5" t="s">
        <v>100</v>
      </c>
      <c r="F379" s="73" t="s">
        <v>320</v>
      </c>
      <c r="G379" s="101" t="s">
        <v>33</v>
      </c>
      <c r="H379" s="60">
        <v>7626000</v>
      </c>
      <c r="I379" s="61"/>
      <c r="J379" s="61"/>
      <c r="K379" s="61">
        <v>-2590000</v>
      </c>
      <c r="L379" s="61"/>
      <c r="M379" s="61"/>
      <c r="N379" s="61">
        <f t="shared" si="901"/>
        <v>5036000</v>
      </c>
      <c r="O379" s="61">
        <f t="shared" si="901"/>
        <v>0</v>
      </c>
      <c r="P379" s="61">
        <f t="shared" si="901"/>
        <v>0</v>
      </c>
      <c r="Q379" s="61">
        <f>-127960-803000+1077020</f>
        <v>146060</v>
      </c>
      <c r="R379" s="61"/>
      <c r="S379" s="61"/>
      <c r="T379" s="61">
        <f t="shared" si="871"/>
        <v>5182060</v>
      </c>
      <c r="U379" s="61">
        <f t="shared" si="872"/>
        <v>0</v>
      </c>
      <c r="V379" s="61">
        <f t="shared" si="873"/>
        <v>0</v>
      </c>
      <c r="W379" s="61"/>
      <c r="X379" s="61"/>
      <c r="Y379" s="61"/>
      <c r="Z379" s="61">
        <f t="shared" si="875"/>
        <v>5182060</v>
      </c>
      <c r="AA379" s="61">
        <f t="shared" si="876"/>
        <v>0</v>
      </c>
      <c r="AB379" s="61">
        <f t="shared" si="877"/>
        <v>0</v>
      </c>
      <c r="AC379" s="61">
        <v>-276120</v>
      </c>
      <c r="AD379" s="61"/>
      <c r="AE379" s="61"/>
      <c r="AF379" s="61">
        <f t="shared" si="879"/>
        <v>4905940</v>
      </c>
      <c r="AG379" s="61">
        <f t="shared" si="880"/>
        <v>0</v>
      </c>
      <c r="AH379" s="61">
        <f t="shared" si="881"/>
        <v>0</v>
      </c>
      <c r="AI379" s="61"/>
      <c r="AJ379" s="61"/>
      <c r="AK379" s="61"/>
      <c r="AL379" s="61">
        <f t="shared" si="883"/>
        <v>4905940</v>
      </c>
      <c r="AM379" s="61">
        <f t="shared" si="884"/>
        <v>0</v>
      </c>
      <c r="AN379" s="61">
        <f t="shared" si="885"/>
        <v>0</v>
      </c>
    </row>
    <row r="380" spans="1:40">
      <c r="A380" s="276"/>
      <c r="B380" s="171" t="s">
        <v>234</v>
      </c>
      <c r="C380" s="5" t="s">
        <v>28</v>
      </c>
      <c r="D380" s="5" t="s">
        <v>21</v>
      </c>
      <c r="E380" s="5" t="s">
        <v>100</v>
      </c>
      <c r="F380" s="73" t="s">
        <v>196</v>
      </c>
      <c r="G380" s="17"/>
      <c r="H380" s="57">
        <f t="shared" ref="H380:M381" si="907">H381</f>
        <v>200000</v>
      </c>
      <c r="I380" s="57">
        <f t="shared" si="907"/>
        <v>200000</v>
      </c>
      <c r="J380" s="57">
        <f t="shared" si="907"/>
        <v>200000</v>
      </c>
      <c r="K380" s="57">
        <f t="shared" si="907"/>
        <v>0</v>
      </c>
      <c r="L380" s="57">
        <f t="shared" si="907"/>
        <v>0</v>
      </c>
      <c r="M380" s="57">
        <f t="shared" si="907"/>
        <v>0</v>
      </c>
      <c r="N380" s="57">
        <f t="shared" si="682"/>
        <v>200000</v>
      </c>
      <c r="O380" s="57">
        <f t="shared" si="683"/>
        <v>200000</v>
      </c>
      <c r="P380" s="57">
        <f t="shared" si="684"/>
        <v>200000</v>
      </c>
      <c r="Q380" s="57">
        <f t="shared" ref="Q380:S381" si="908">Q381</f>
        <v>-200000</v>
      </c>
      <c r="R380" s="57">
        <f t="shared" si="908"/>
        <v>-200000</v>
      </c>
      <c r="S380" s="57">
        <f t="shared" si="908"/>
        <v>-200000</v>
      </c>
      <c r="T380" s="57">
        <f t="shared" si="871"/>
        <v>0</v>
      </c>
      <c r="U380" s="57">
        <f t="shared" si="872"/>
        <v>0</v>
      </c>
      <c r="V380" s="57">
        <f t="shared" si="873"/>
        <v>0</v>
      </c>
      <c r="W380" s="57">
        <f t="shared" ref="W380:Y381" si="909">W381</f>
        <v>0</v>
      </c>
      <c r="X380" s="57">
        <f t="shared" si="909"/>
        <v>0</v>
      </c>
      <c r="Y380" s="57">
        <f t="shared" si="909"/>
        <v>0</v>
      </c>
      <c r="Z380" s="57">
        <f t="shared" si="875"/>
        <v>0</v>
      </c>
      <c r="AA380" s="57">
        <f t="shared" si="876"/>
        <v>0</v>
      </c>
      <c r="AB380" s="57">
        <f t="shared" si="877"/>
        <v>0</v>
      </c>
      <c r="AC380" s="57">
        <f t="shared" ref="AC380:AE381" si="910">AC381</f>
        <v>0</v>
      </c>
      <c r="AD380" s="57">
        <f t="shared" si="910"/>
        <v>0</v>
      </c>
      <c r="AE380" s="57">
        <f t="shared" si="910"/>
        <v>0</v>
      </c>
      <c r="AF380" s="57">
        <f t="shared" si="879"/>
        <v>0</v>
      </c>
      <c r="AG380" s="57">
        <f t="shared" si="880"/>
        <v>0</v>
      </c>
      <c r="AH380" s="57">
        <f t="shared" si="881"/>
        <v>0</v>
      </c>
      <c r="AI380" s="57">
        <f t="shared" ref="AI380:AK381" si="911">AI381</f>
        <v>0</v>
      </c>
      <c r="AJ380" s="57">
        <f t="shared" si="911"/>
        <v>0</v>
      </c>
      <c r="AK380" s="57">
        <f t="shared" si="911"/>
        <v>0</v>
      </c>
      <c r="AL380" s="57">
        <f t="shared" si="883"/>
        <v>0</v>
      </c>
      <c r="AM380" s="57">
        <f t="shared" si="884"/>
        <v>0</v>
      </c>
      <c r="AN380" s="57">
        <f t="shared" si="885"/>
        <v>0</v>
      </c>
    </row>
    <row r="381" spans="1:40" ht="13.5" customHeight="1">
      <c r="A381" s="274"/>
      <c r="B381" s="26" t="s">
        <v>35</v>
      </c>
      <c r="C381" s="5" t="s">
        <v>28</v>
      </c>
      <c r="D381" s="5" t="s">
        <v>21</v>
      </c>
      <c r="E381" s="5" t="s">
        <v>100</v>
      </c>
      <c r="F381" s="73" t="s">
        <v>196</v>
      </c>
      <c r="G381" s="17" t="s">
        <v>36</v>
      </c>
      <c r="H381" s="57">
        <f t="shared" si="907"/>
        <v>200000</v>
      </c>
      <c r="I381" s="57">
        <f t="shared" si="907"/>
        <v>200000</v>
      </c>
      <c r="J381" s="57">
        <f t="shared" si="907"/>
        <v>200000</v>
      </c>
      <c r="K381" s="57">
        <f t="shared" si="907"/>
        <v>0</v>
      </c>
      <c r="L381" s="57">
        <f t="shared" si="907"/>
        <v>0</v>
      </c>
      <c r="M381" s="57">
        <f t="shared" si="907"/>
        <v>0</v>
      </c>
      <c r="N381" s="57">
        <f t="shared" si="682"/>
        <v>200000</v>
      </c>
      <c r="O381" s="57">
        <f t="shared" si="683"/>
        <v>200000</v>
      </c>
      <c r="P381" s="57">
        <f t="shared" si="684"/>
        <v>200000</v>
      </c>
      <c r="Q381" s="57">
        <f t="shared" si="908"/>
        <v>-200000</v>
      </c>
      <c r="R381" s="57">
        <f t="shared" si="908"/>
        <v>-200000</v>
      </c>
      <c r="S381" s="57">
        <f t="shared" si="908"/>
        <v>-200000</v>
      </c>
      <c r="T381" s="57">
        <f t="shared" si="871"/>
        <v>0</v>
      </c>
      <c r="U381" s="57">
        <f t="shared" si="872"/>
        <v>0</v>
      </c>
      <c r="V381" s="57">
        <f t="shared" si="873"/>
        <v>0</v>
      </c>
      <c r="W381" s="57">
        <f t="shared" si="909"/>
        <v>0</v>
      </c>
      <c r="X381" s="57">
        <f t="shared" si="909"/>
        <v>0</v>
      </c>
      <c r="Y381" s="57">
        <f t="shared" si="909"/>
        <v>0</v>
      </c>
      <c r="Z381" s="57">
        <f t="shared" si="875"/>
        <v>0</v>
      </c>
      <c r="AA381" s="57">
        <f t="shared" si="876"/>
        <v>0</v>
      </c>
      <c r="AB381" s="57">
        <f t="shared" si="877"/>
        <v>0</v>
      </c>
      <c r="AC381" s="57">
        <f t="shared" si="910"/>
        <v>0</v>
      </c>
      <c r="AD381" s="57">
        <f t="shared" si="910"/>
        <v>0</v>
      </c>
      <c r="AE381" s="57">
        <f t="shared" si="910"/>
        <v>0</v>
      </c>
      <c r="AF381" s="57">
        <f t="shared" si="879"/>
        <v>0</v>
      </c>
      <c r="AG381" s="57">
        <f t="shared" si="880"/>
        <v>0</v>
      </c>
      <c r="AH381" s="57">
        <f t="shared" si="881"/>
        <v>0</v>
      </c>
      <c r="AI381" s="57">
        <f t="shared" si="911"/>
        <v>0</v>
      </c>
      <c r="AJ381" s="57">
        <f t="shared" si="911"/>
        <v>0</v>
      </c>
      <c r="AK381" s="57">
        <f t="shared" si="911"/>
        <v>0</v>
      </c>
      <c r="AL381" s="57">
        <f t="shared" si="883"/>
        <v>0</v>
      </c>
      <c r="AM381" s="57">
        <f t="shared" si="884"/>
        <v>0</v>
      </c>
      <c r="AN381" s="57">
        <f t="shared" si="885"/>
        <v>0</v>
      </c>
    </row>
    <row r="382" spans="1:40" ht="14.25" customHeight="1">
      <c r="A382" s="274"/>
      <c r="B382" s="26" t="s">
        <v>38</v>
      </c>
      <c r="C382" s="5" t="s">
        <v>28</v>
      </c>
      <c r="D382" s="5" t="s">
        <v>21</v>
      </c>
      <c r="E382" s="5" t="s">
        <v>100</v>
      </c>
      <c r="F382" s="73" t="s">
        <v>196</v>
      </c>
      <c r="G382" s="17" t="s">
        <v>37</v>
      </c>
      <c r="H382" s="61">
        <v>200000</v>
      </c>
      <c r="I382" s="61">
        <v>200000</v>
      </c>
      <c r="J382" s="61">
        <v>200000</v>
      </c>
      <c r="K382" s="61"/>
      <c r="L382" s="61"/>
      <c r="M382" s="61"/>
      <c r="N382" s="61">
        <f t="shared" si="682"/>
        <v>200000</v>
      </c>
      <c r="O382" s="61">
        <f t="shared" si="683"/>
        <v>200000</v>
      </c>
      <c r="P382" s="61">
        <f t="shared" si="684"/>
        <v>200000</v>
      </c>
      <c r="Q382" s="61">
        <v>-200000</v>
      </c>
      <c r="R382" s="61">
        <v>-200000</v>
      </c>
      <c r="S382" s="61">
        <v>-200000</v>
      </c>
      <c r="T382" s="61">
        <f t="shared" si="871"/>
        <v>0</v>
      </c>
      <c r="U382" s="61">
        <f t="shared" si="872"/>
        <v>0</v>
      </c>
      <c r="V382" s="61">
        <f t="shared" si="873"/>
        <v>0</v>
      </c>
      <c r="W382" s="61"/>
      <c r="X382" s="61"/>
      <c r="Y382" s="61"/>
      <c r="Z382" s="61">
        <f t="shared" si="875"/>
        <v>0</v>
      </c>
      <c r="AA382" s="61">
        <f t="shared" si="876"/>
        <v>0</v>
      </c>
      <c r="AB382" s="61">
        <f t="shared" si="877"/>
        <v>0</v>
      </c>
      <c r="AC382" s="61"/>
      <c r="AD382" s="61"/>
      <c r="AE382" s="61"/>
      <c r="AF382" s="61">
        <f t="shared" si="879"/>
        <v>0</v>
      </c>
      <c r="AG382" s="61">
        <f t="shared" si="880"/>
        <v>0</v>
      </c>
      <c r="AH382" s="61">
        <f t="shared" si="881"/>
        <v>0</v>
      </c>
      <c r="AI382" s="61"/>
      <c r="AJ382" s="61"/>
      <c r="AK382" s="61"/>
      <c r="AL382" s="61">
        <f t="shared" si="883"/>
        <v>0</v>
      </c>
      <c r="AM382" s="61">
        <f t="shared" si="884"/>
        <v>0</v>
      </c>
      <c r="AN382" s="61">
        <f t="shared" si="885"/>
        <v>0</v>
      </c>
    </row>
    <row r="383" spans="1:40" ht="14.25" customHeight="1">
      <c r="A383" s="181"/>
      <c r="B383" s="171" t="s">
        <v>234</v>
      </c>
      <c r="C383" s="39" t="s">
        <v>28</v>
      </c>
      <c r="D383" s="39" t="s">
        <v>21</v>
      </c>
      <c r="E383" s="39" t="s">
        <v>100</v>
      </c>
      <c r="F383" s="73" t="s">
        <v>408</v>
      </c>
      <c r="G383" s="38"/>
      <c r="H383" s="61"/>
      <c r="I383" s="61"/>
      <c r="J383" s="61"/>
      <c r="K383" s="61"/>
      <c r="L383" s="61"/>
      <c r="M383" s="61"/>
      <c r="N383" s="61"/>
      <c r="O383" s="61"/>
      <c r="P383" s="61"/>
      <c r="Q383" s="61">
        <f>Q384</f>
        <v>1023351.52</v>
      </c>
      <c r="R383" s="61">
        <f t="shared" ref="R383:S384" si="912">R384</f>
        <v>200000</v>
      </c>
      <c r="S383" s="61">
        <f t="shared" si="912"/>
        <v>200000</v>
      </c>
      <c r="T383" s="61">
        <f t="shared" ref="T383:T386" si="913">N383+Q383</f>
        <v>1023351.52</v>
      </c>
      <c r="U383" s="61">
        <f t="shared" ref="U383:U386" si="914">O383+R383</f>
        <v>200000</v>
      </c>
      <c r="V383" s="61">
        <f t="shared" ref="V383:V386" si="915">P383+S383</f>
        <v>200000</v>
      </c>
      <c r="W383" s="61">
        <f>W384</f>
        <v>0</v>
      </c>
      <c r="X383" s="61">
        <f t="shared" ref="X383:Y384" si="916">X384</f>
        <v>0</v>
      </c>
      <c r="Y383" s="61">
        <f t="shared" si="916"/>
        <v>0</v>
      </c>
      <c r="Z383" s="61">
        <f t="shared" si="875"/>
        <v>1023351.52</v>
      </c>
      <c r="AA383" s="61">
        <f t="shared" si="876"/>
        <v>200000</v>
      </c>
      <c r="AB383" s="61">
        <f t="shared" si="877"/>
        <v>200000</v>
      </c>
      <c r="AC383" s="61">
        <f>AC384</f>
        <v>0</v>
      </c>
      <c r="AD383" s="61">
        <f t="shared" ref="AD383:AE384" si="917">AD384</f>
        <v>0</v>
      </c>
      <c r="AE383" s="61">
        <f t="shared" si="917"/>
        <v>0</v>
      </c>
      <c r="AF383" s="61">
        <f t="shared" si="879"/>
        <v>1023351.52</v>
      </c>
      <c r="AG383" s="61">
        <f t="shared" si="880"/>
        <v>200000</v>
      </c>
      <c r="AH383" s="61">
        <f t="shared" si="881"/>
        <v>200000</v>
      </c>
      <c r="AI383" s="61">
        <f>AI384</f>
        <v>1502314.48</v>
      </c>
      <c r="AJ383" s="61">
        <f t="shared" ref="AJ383:AK384" si="918">AJ384</f>
        <v>0</v>
      </c>
      <c r="AK383" s="61">
        <f t="shared" si="918"/>
        <v>0</v>
      </c>
      <c r="AL383" s="61">
        <f t="shared" si="883"/>
        <v>2525666</v>
      </c>
      <c r="AM383" s="61">
        <f t="shared" si="884"/>
        <v>200000</v>
      </c>
      <c r="AN383" s="61">
        <f t="shared" si="885"/>
        <v>200000</v>
      </c>
    </row>
    <row r="384" spans="1:40" ht="14.25" customHeight="1">
      <c r="A384" s="181"/>
      <c r="B384" s="26" t="s">
        <v>35</v>
      </c>
      <c r="C384" s="39" t="s">
        <v>28</v>
      </c>
      <c r="D384" s="39" t="s">
        <v>21</v>
      </c>
      <c r="E384" s="39" t="s">
        <v>100</v>
      </c>
      <c r="F384" s="73" t="s">
        <v>408</v>
      </c>
      <c r="G384" s="101" t="s">
        <v>36</v>
      </c>
      <c r="H384" s="61"/>
      <c r="I384" s="61"/>
      <c r="J384" s="61"/>
      <c r="K384" s="61"/>
      <c r="L384" s="61"/>
      <c r="M384" s="61"/>
      <c r="N384" s="61"/>
      <c r="O384" s="61"/>
      <c r="P384" s="61"/>
      <c r="Q384" s="61">
        <f>Q385</f>
        <v>1023351.52</v>
      </c>
      <c r="R384" s="61">
        <f t="shared" si="912"/>
        <v>200000</v>
      </c>
      <c r="S384" s="61">
        <f t="shared" si="912"/>
        <v>200000</v>
      </c>
      <c r="T384" s="61">
        <f t="shared" si="913"/>
        <v>1023351.52</v>
      </c>
      <c r="U384" s="61">
        <f t="shared" si="914"/>
        <v>200000</v>
      </c>
      <c r="V384" s="61">
        <f t="shared" si="915"/>
        <v>200000</v>
      </c>
      <c r="W384" s="61">
        <f>W385</f>
        <v>0</v>
      </c>
      <c r="X384" s="61">
        <f t="shared" si="916"/>
        <v>0</v>
      </c>
      <c r="Y384" s="61">
        <f t="shared" si="916"/>
        <v>0</v>
      </c>
      <c r="Z384" s="61">
        <f t="shared" si="875"/>
        <v>1023351.52</v>
      </c>
      <c r="AA384" s="61">
        <f t="shared" si="876"/>
        <v>200000</v>
      </c>
      <c r="AB384" s="61">
        <f t="shared" si="877"/>
        <v>200000</v>
      </c>
      <c r="AC384" s="61">
        <f>AC385</f>
        <v>0</v>
      </c>
      <c r="AD384" s="61">
        <f t="shared" si="917"/>
        <v>0</v>
      </c>
      <c r="AE384" s="61">
        <f t="shared" si="917"/>
        <v>0</v>
      </c>
      <c r="AF384" s="61">
        <f t="shared" si="879"/>
        <v>1023351.52</v>
      </c>
      <c r="AG384" s="61">
        <f t="shared" si="880"/>
        <v>200000</v>
      </c>
      <c r="AH384" s="61">
        <f t="shared" si="881"/>
        <v>200000</v>
      </c>
      <c r="AI384" s="61">
        <f>AI385</f>
        <v>1502314.48</v>
      </c>
      <c r="AJ384" s="61">
        <f t="shared" si="918"/>
        <v>0</v>
      </c>
      <c r="AK384" s="61">
        <f t="shared" si="918"/>
        <v>0</v>
      </c>
      <c r="AL384" s="61">
        <f t="shared" si="883"/>
        <v>2525666</v>
      </c>
      <c r="AM384" s="61">
        <f t="shared" si="884"/>
        <v>200000</v>
      </c>
      <c r="AN384" s="61">
        <f t="shared" si="885"/>
        <v>200000</v>
      </c>
    </row>
    <row r="385" spans="1:40" ht="14.25" customHeight="1">
      <c r="A385" s="181"/>
      <c r="B385" s="26" t="s">
        <v>38</v>
      </c>
      <c r="C385" s="39" t="s">
        <v>28</v>
      </c>
      <c r="D385" s="39" t="s">
        <v>21</v>
      </c>
      <c r="E385" s="39" t="s">
        <v>100</v>
      </c>
      <c r="F385" s="73" t="s">
        <v>408</v>
      </c>
      <c r="G385" s="101" t="s">
        <v>37</v>
      </c>
      <c r="H385" s="61"/>
      <c r="I385" s="61"/>
      <c r="J385" s="61"/>
      <c r="K385" s="61"/>
      <c r="L385" s="61"/>
      <c r="M385" s="61"/>
      <c r="N385" s="61"/>
      <c r="O385" s="61"/>
      <c r="P385" s="61"/>
      <c r="Q385" s="61">
        <v>1023351.52</v>
      </c>
      <c r="R385" s="61">
        <v>200000</v>
      </c>
      <c r="S385" s="61">
        <v>200000</v>
      </c>
      <c r="T385" s="61">
        <f t="shared" si="913"/>
        <v>1023351.52</v>
      </c>
      <c r="U385" s="61">
        <f t="shared" si="914"/>
        <v>200000</v>
      </c>
      <c r="V385" s="61">
        <f t="shared" si="915"/>
        <v>200000</v>
      </c>
      <c r="W385" s="61"/>
      <c r="X385" s="61"/>
      <c r="Y385" s="61"/>
      <c r="Z385" s="61">
        <f t="shared" si="875"/>
        <v>1023351.52</v>
      </c>
      <c r="AA385" s="61">
        <f t="shared" si="876"/>
        <v>200000</v>
      </c>
      <c r="AB385" s="61">
        <f t="shared" si="877"/>
        <v>200000</v>
      </c>
      <c r="AC385" s="61"/>
      <c r="AD385" s="61"/>
      <c r="AE385" s="61"/>
      <c r="AF385" s="61">
        <f t="shared" si="879"/>
        <v>1023351.52</v>
      </c>
      <c r="AG385" s="61">
        <f t="shared" si="880"/>
        <v>200000</v>
      </c>
      <c r="AH385" s="61">
        <f t="shared" si="881"/>
        <v>200000</v>
      </c>
      <c r="AI385" s="61">
        <v>1502314.48</v>
      </c>
      <c r="AJ385" s="61"/>
      <c r="AK385" s="61"/>
      <c r="AL385" s="61">
        <f t="shared" si="883"/>
        <v>2525666</v>
      </c>
      <c r="AM385" s="61">
        <f t="shared" si="884"/>
        <v>200000</v>
      </c>
      <c r="AN385" s="61">
        <f t="shared" si="885"/>
        <v>200000</v>
      </c>
    </row>
    <row r="386" spans="1:40">
      <c r="A386" s="105"/>
      <c r="B386" s="85"/>
      <c r="C386" s="5"/>
      <c r="D386" s="5"/>
      <c r="E386" s="5"/>
      <c r="F386" s="5"/>
      <c r="G386" s="17"/>
      <c r="H386" s="57"/>
      <c r="I386" s="57"/>
      <c r="J386" s="57"/>
      <c r="K386" s="57"/>
      <c r="L386" s="57"/>
      <c r="M386" s="57"/>
      <c r="N386" s="57"/>
      <c r="O386" s="57"/>
      <c r="P386" s="57"/>
      <c r="Q386" s="57"/>
      <c r="R386" s="57"/>
      <c r="S386" s="57"/>
      <c r="T386" s="61">
        <f t="shared" si="913"/>
        <v>0</v>
      </c>
      <c r="U386" s="61">
        <f t="shared" si="914"/>
        <v>0</v>
      </c>
      <c r="V386" s="61">
        <f t="shared" si="915"/>
        <v>0</v>
      </c>
      <c r="W386" s="57"/>
      <c r="X386" s="57"/>
      <c r="Y386" s="57"/>
      <c r="Z386" s="61">
        <f t="shared" si="875"/>
        <v>0</v>
      </c>
      <c r="AA386" s="61">
        <f t="shared" si="876"/>
        <v>0</v>
      </c>
      <c r="AB386" s="61">
        <f t="shared" si="877"/>
        <v>0</v>
      </c>
      <c r="AC386" s="57"/>
      <c r="AD386" s="57"/>
      <c r="AE386" s="57"/>
      <c r="AF386" s="61">
        <f t="shared" si="879"/>
        <v>0</v>
      </c>
      <c r="AG386" s="61">
        <f t="shared" si="880"/>
        <v>0</v>
      </c>
      <c r="AH386" s="61">
        <f t="shared" si="881"/>
        <v>0</v>
      </c>
      <c r="AI386" s="57"/>
      <c r="AJ386" s="57"/>
      <c r="AK386" s="57"/>
      <c r="AL386" s="61">
        <f t="shared" si="883"/>
        <v>0</v>
      </c>
      <c r="AM386" s="61">
        <f t="shared" si="884"/>
        <v>0</v>
      </c>
      <c r="AN386" s="61">
        <f t="shared" si="885"/>
        <v>0</v>
      </c>
    </row>
    <row r="387" spans="1:40" ht="45">
      <c r="A387" s="186" t="s">
        <v>7</v>
      </c>
      <c r="B387" s="96" t="s">
        <v>292</v>
      </c>
      <c r="C387" s="20" t="s">
        <v>15</v>
      </c>
      <c r="D387" s="9" t="s">
        <v>21</v>
      </c>
      <c r="E387" s="9" t="s">
        <v>100</v>
      </c>
      <c r="F387" s="20" t="s">
        <v>101</v>
      </c>
      <c r="G387" s="17"/>
      <c r="H387" s="58">
        <f>H388+H393+H403</f>
        <v>2241600</v>
      </c>
      <c r="I387" s="58">
        <f t="shared" ref="I387:J387" si="919">I388+I393+I403</f>
        <v>772400</v>
      </c>
      <c r="J387" s="58">
        <f t="shared" si="919"/>
        <v>772400</v>
      </c>
      <c r="K387" s="58">
        <f t="shared" ref="K387:M387" si="920">K388+K393+K403</f>
        <v>0</v>
      </c>
      <c r="L387" s="58">
        <f t="shared" si="920"/>
        <v>0</v>
      </c>
      <c r="M387" s="58">
        <f t="shared" si="920"/>
        <v>0</v>
      </c>
      <c r="N387" s="58">
        <f t="shared" si="682"/>
        <v>2241600</v>
      </c>
      <c r="O387" s="58">
        <f t="shared" si="683"/>
        <v>772400</v>
      </c>
      <c r="P387" s="58">
        <f t="shared" si="684"/>
        <v>772400</v>
      </c>
      <c r="Q387" s="58">
        <f>Q388+Q393+Q403+Q398</f>
        <v>143800</v>
      </c>
      <c r="R387" s="58">
        <f t="shared" ref="R387:S387" si="921">R388+R393+R403+R398</f>
        <v>0</v>
      </c>
      <c r="S387" s="58">
        <f t="shared" si="921"/>
        <v>0</v>
      </c>
      <c r="T387" s="58">
        <f t="shared" ref="T387:T405" si="922">N387+Q387</f>
        <v>2385400</v>
      </c>
      <c r="U387" s="58">
        <f t="shared" ref="U387:U405" si="923">O387+R387</f>
        <v>772400</v>
      </c>
      <c r="V387" s="58">
        <f t="shared" ref="V387:V405" si="924">P387+S387</f>
        <v>772400</v>
      </c>
      <c r="W387" s="58">
        <f>W388+W393+W403+W398</f>
        <v>0</v>
      </c>
      <c r="X387" s="58">
        <f t="shared" ref="X387:Y387" si="925">X388+X393+X403+X398</f>
        <v>0</v>
      </c>
      <c r="Y387" s="58">
        <f t="shared" si="925"/>
        <v>0</v>
      </c>
      <c r="Z387" s="58">
        <f t="shared" si="875"/>
        <v>2385400</v>
      </c>
      <c r="AA387" s="58">
        <f t="shared" si="876"/>
        <v>772400</v>
      </c>
      <c r="AB387" s="58">
        <f t="shared" si="877"/>
        <v>772400</v>
      </c>
      <c r="AC387" s="58">
        <f>AC388+AC393+AC403+AC398</f>
        <v>-1293000</v>
      </c>
      <c r="AD387" s="58">
        <f t="shared" ref="AD387:AE387" si="926">AD388+AD393+AD403+AD398</f>
        <v>0</v>
      </c>
      <c r="AE387" s="58">
        <f t="shared" si="926"/>
        <v>0</v>
      </c>
      <c r="AF387" s="58">
        <f t="shared" si="879"/>
        <v>1092400</v>
      </c>
      <c r="AG387" s="58">
        <f t="shared" si="880"/>
        <v>772400</v>
      </c>
      <c r="AH387" s="58">
        <f t="shared" si="881"/>
        <v>772400</v>
      </c>
      <c r="AI387" s="58">
        <f>AI388+AI393+AI403+AI398</f>
        <v>0</v>
      </c>
      <c r="AJ387" s="58">
        <f t="shared" ref="AJ387:AK387" si="927">AJ388+AJ393+AJ403+AJ398</f>
        <v>0</v>
      </c>
      <c r="AK387" s="58">
        <f t="shared" si="927"/>
        <v>0</v>
      </c>
      <c r="AL387" s="58">
        <f t="shared" si="883"/>
        <v>1092400</v>
      </c>
      <c r="AM387" s="58">
        <f t="shared" si="884"/>
        <v>772400</v>
      </c>
      <c r="AN387" s="58">
        <f t="shared" si="885"/>
        <v>772400</v>
      </c>
    </row>
    <row r="388" spans="1:40">
      <c r="A388" s="276"/>
      <c r="B388" s="56" t="s">
        <v>235</v>
      </c>
      <c r="C388" s="5" t="s">
        <v>15</v>
      </c>
      <c r="D388" s="5" t="s">
        <v>21</v>
      </c>
      <c r="E388" s="5" t="s">
        <v>100</v>
      </c>
      <c r="F388" s="5" t="s">
        <v>115</v>
      </c>
      <c r="G388" s="17"/>
      <c r="H388" s="57">
        <f>H389+H391</f>
        <v>507700</v>
      </c>
      <c r="I388" s="57">
        <f t="shared" ref="I388:J388" si="928">I389+I391</f>
        <v>507700</v>
      </c>
      <c r="J388" s="57">
        <f t="shared" si="928"/>
        <v>507700</v>
      </c>
      <c r="K388" s="57">
        <f t="shared" ref="K388:M388" si="929">K389+K391</f>
        <v>0</v>
      </c>
      <c r="L388" s="57">
        <f t="shared" si="929"/>
        <v>0</v>
      </c>
      <c r="M388" s="57">
        <f t="shared" si="929"/>
        <v>0</v>
      </c>
      <c r="N388" s="57">
        <f t="shared" si="682"/>
        <v>507700</v>
      </c>
      <c r="O388" s="57">
        <f t="shared" si="683"/>
        <v>507700</v>
      </c>
      <c r="P388" s="57">
        <f t="shared" si="684"/>
        <v>507700</v>
      </c>
      <c r="Q388" s="57">
        <f t="shared" ref="Q388:S388" si="930">Q389+Q391</f>
        <v>0</v>
      </c>
      <c r="R388" s="57">
        <f t="shared" si="930"/>
        <v>0</v>
      </c>
      <c r="S388" s="57">
        <f t="shared" si="930"/>
        <v>0</v>
      </c>
      <c r="T388" s="57">
        <f t="shared" si="922"/>
        <v>507700</v>
      </c>
      <c r="U388" s="57">
        <f t="shared" si="923"/>
        <v>507700</v>
      </c>
      <c r="V388" s="57">
        <f t="shared" si="924"/>
        <v>507700</v>
      </c>
      <c r="W388" s="57">
        <f t="shared" ref="W388:Y388" si="931">W389+W391</f>
        <v>0</v>
      </c>
      <c r="X388" s="57">
        <f t="shared" si="931"/>
        <v>0</v>
      </c>
      <c r="Y388" s="57">
        <f t="shared" si="931"/>
        <v>0</v>
      </c>
      <c r="Z388" s="57">
        <f t="shared" si="875"/>
        <v>507700</v>
      </c>
      <c r="AA388" s="57">
        <f t="shared" si="876"/>
        <v>507700</v>
      </c>
      <c r="AB388" s="57">
        <f t="shared" si="877"/>
        <v>507700</v>
      </c>
      <c r="AC388" s="57">
        <f t="shared" ref="AC388:AE388" si="932">AC389+AC391</f>
        <v>0</v>
      </c>
      <c r="AD388" s="57">
        <f t="shared" si="932"/>
        <v>0</v>
      </c>
      <c r="AE388" s="57">
        <f t="shared" si="932"/>
        <v>0</v>
      </c>
      <c r="AF388" s="57">
        <f t="shared" si="879"/>
        <v>507700</v>
      </c>
      <c r="AG388" s="57">
        <f t="shared" si="880"/>
        <v>507700</v>
      </c>
      <c r="AH388" s="57">
        <f t="shared" si="881"/>
        <v>507700</v>
      </c>
      <c r="AI388" s="57">
        <f t="shared" ref="AI388:AK388" si="933">AI389+AI391</f>
        <v>0</v>
      </c>
      <c r="AJ388" s="57">
        <f t="shared" si="933"/>
        <v>0</v>
      </c>
      <c r="AK388" s="57">
        <f t="shared" si="933"/>
        <v>0</v>
      </c>
      <c r="AL388" s="57">
        <f t="shared" si="883"/>
        <v>507700</v>
      </c>
      <c r="AM388" s="57">
        <f t="shared" si="884"/>
        <v>507700</v>
      </c>
      <c r="AN388" s="57">
        <f t="shared" si="885"/>
        <v>507700</v>
      </c>
    </row>
    <row r="389" spans="1:40" ht="25.5">
      <c r="A389" s="274"/>
      <c r="B389" s="56" t="s">
        <v>186</v>
      </c>
      <c r="C389" s="5" t="s">
        <v>15</v>
      </c>
      <c r="D389" s="5" t="s">
        <v>21</v>
      </c>
      <c r="E389" s="5" t="s">
        <v>100</v>
      </c>
      <c r="F389" s="5" t="s">
        <v>115</v>
      </c>
      <c r="G389" s="17" t="s">
        <v>32</v>
      </c>
      <c r="H389" s="57">
        <f>H390</f>
        <v>422200</v>
      </c>
      <c r="I389" s="57">
        <f t="shared" ref="I389:M389" si="934">I390</f>
        <v>422200</v>
      </c>
      <c r="J389" s="57">
        <f t="shared" si="934"/>
        <v>422200</v>
      </c>
      <c r="K389" s="57">
        <f t="shared" si="934"/>
        <v>0</v>
      </c>
      <c r="L389" s="57">
        <f t="shared" si="934"/>
        <v>0</v>
      </c>
      <c r="M389" s="57">
        <f t="shared" si="934"/>
        <v>0</v>
      </c>
      <c r="N389" s="57">
        <f t="shared" si="682"/>
        <v>422200</v>
      </c>
      <c r="O389" s="57">
        <f t="shared" si="683"/>
        <v>422200</v>
      </c>
      <c r="P389" s="57">
        <f t="shared" si="684"/>
        <v>422200</v>
      </c>
      <c r="Q389" s="57">
        <f t="shared" ref="Q389:S389" si="935">Q390</f>
        <v>0</v>
      </c>
      <c r="R389" s="57">
        <f t="shared" si="935"/>
        <v>0</v>
      </c>
      <c r="S389" s="57">
        <f t="shared" si="935"/>
        <v>0</v>
      </c>
      <c r="T389" s="57">
        <f t="shared" si="922"/>
        <v>422200</v>
      </c>
      <c r="U389" s="57">
        <f t="shared" si="923"/>
        <v>422200</v>
      </c>
      <c r="V389" s="57">
        <f t="shared" si="924"/>
        <v>422200</v>
      </c>
      <c r="W389" s="57">
        <f t="shared" ref="W389:Y389" si="936">W390</f>
        <v>0</v>
      </c>
      <c r="X389" s="57">
        <f t="shared" si="936"/>
        <v>0</v>
      </c>
      <c r="Y389" s="57">
        <f t="shared" si="936"/>
        <v>0</v>
      </c>
      <c r="Z389" s="57">
        <f t="shared" si="875"/>
        <v>422200</v>
      </c>
      <c r="AA389" s="57">
        <f t="shared" si="876"/>
        <v>422200</v>
      </c>
      <c r="AB389" s="57">
        <f t="shared" si="877"/>
        <v>422200</v>
      </c>
      <c r="AC389" s="57">
        <f t="shared" ref="AC389:AE389" si="937">AC390</f>
        <v>0</v>
      </c>
      <c r="AD389" s="57">
        <f t="shared" si="937"/>
        <v>0</v>
      </c>
      <c r="AE389" s="57">
        <f t="shared" si="937"/>
        <v>0</v>
      </c>
      <c r="AF389" s="57">
        <f t="shared" si="879"/>
        <v>422200</v>
      </c>
      <c r="AG389" s="57">
        <f t="shared" si="880"/>
        <v>422200</v>
      </c>
      <c r="AH389" s="57">
        <f t="shared" si="881"/>
        <v>422200</v>
      </c>
      <c r="AI389" s="57">
        <f t="shared" ref="AI389:AK389" si="938">AI390</f>
        <v>-20000</v>
      </c>
      <c r="AJ389" s="57">
        <f t="shared" si="938"/>
        <v>0</v>
      </c>
      <c r="AK389" s="57">
        <f t="shared" si="938"/>
        <v>0</v>
      </c>
      <c r="AL389" s="57">
        <f t="shared" si="883"/>
        <v>402200</v>
      </c>
      <c r="AM389" s="57">
        <f t="shared" si="884"/>
        <v>422200</v>
      </c>
      <c r="AN389" s="57">
        <f t="shared" si="885"/>
        <v>422200</v>
      </c>
    </row>
    <row r="390" spans="1:40" ht="25.5">
      <c r="A390" s="274"/>
      <c r="B390" s="28" t="s">
        <v>34</v>
      </c>
      <c r="C390" s="5" t="s">
        <v>15</v>
      </c>
      <c r="D390" s="5" t="s">
        <v>21</v>
      </c>
      <c r="E390" s="5" t="s">
        <v>100</v>
      </c>
      <c r="F390" s="5" t="s">
        <v>115</v>
      </c>
      <c r="G390" s="17" t="s">
        <v>33</v>
      </c>
      <c r="H390" s="60">
        <v>422200</v>
      </c>
      <c r="I390" s="60">
        <v>422200</v>
      </c>
      <c r="J390" s="60">
        <v>422200</v>
      </c>
      <c r="K390" s="60"/>
      <c r="L390" s="60"/>
      <c r="M390" s="60"/>
      <c r="N390" s="60">
        <f t="shared" ref="N390:N476" si="939">H390+K390</f>
        <v>422200</v>
      </c>
      <c r="O390" s="60">
        <f t="shared" ref="O390:O476" si="940">I390+L390</f>
        <v>422200</v>
      </c>
      <c r="P390" s="60">
        <f t="shared" ref="P390:P476" si="941">J390+M390</f>
        <v>422200</v>
      </c>
      <c r="Q390" s="60"/>
      <c r="R390" s="60"/>
      <c r="S390" s="60"/>
      <c r="T390" s="60">
        <f t="shared" si="922"/>
        <v>422200</v>
      </c>
      <c r="U390" s="60">
        <f t="shared" si="923"/>
        <v>422200</v>
      </c>
      <c r="V390" s="60">
        <f t="shared" si="924"/>
        <v>422200</v>
      </c>
      <c r="W390" s="60"/>
      <c r="X390" s="60"/>
      <c r="Y390" s="60"/>
      <c r="Z390" s="60">
        <f t="shared" si="875"/>
        <v>422200</v>
      </c>
      <c r="AA390" s="60">
        <f t="shared" si="876"/>
        <v>422200</v>
      </c>
      <c r="AB390" s="60">
        <f t="shared" si="877"/>
        <v>422200</v>
      </c>
      <c r="AC390" s="60"/>
      <c r="AD390" s="60"/>
      <c r="AE390" s="60"/>
      <c r="AF390" s="60">
        <f t="shared" si="879"/>
        <v>422200</v>
      </c>
      <c r="AG390" s="60">
        <f t="shared" si="880"/>
        <v>422200</v>
      </c>
      <c r="AH390" s="60">
        <f t="shared" si="881"/>
        <v>422200</v>
      </c>
      <c r="AI390" s="60">
        <v>-20000</v>
      </c>
      <c r="AJ390" s="60"/>
      <c r="AK390" s="60"/>
      <c r="AL390" s="60">
        <f t="shared" si="883"/>
        <v>402200</v>
      </c>
      <c r="AM390" s="60">
        <f t="shared" si="884"/>
        <v>422200</v>
      </c>
      <c r="AN390" s="60">
        <f t="shared" si="885"/>
        <v>422200</v>
      </c>
    </row>
    <row r="391" spans="1:40">
      <c r="A391" s="274"/>
      <c r="B391" s="56" t="s">
        <v>35</v>
      </c>
      <c r="C391" s="5" t="s">
        <v>15</v>
      </c>
      <c r="D391" s="5" t="s">
        <v>21</v>
      </c>
      <c r="E391" s="5" t="s">
        <v>100</v>
      </c>
      <c r="F391" s="5" t="s">
        <v>115</v>
      </c>
      <c r="G391" s="55" t="s">
        <v>36</v>
      </c>
      <c r="H391" s="60">
        <f>H392</f>
        <v>85500</v>
      </c>
      <c r="I391" s="60">
        <f t="shared" ref="I391:M391" si="942">I392</f>
        <v>85500</v>
      </c>
      <c r="J391" s="60">
        <f t="shared" si="942"/>
        <v>85500</v>
      </c>
      <c r="K391" s="60">
        <f t="shared" si="942"/>
        <v>0</v>
      </c>
      <c r="L391" s="60">
        <f t="shared" si="942"/>
        <v>0</v>
      </c>
      <c r="M391" s="60">
        <f t="shared" si="942"/>
        <v>0</v>
      </c>
      <c r="N391" s="60">
        <f t="shared" si="939"/>
        <v>85500</v>
      </c>
      <c r="O391" s="60">
        <f t="shared" si="940"/>
        <v>85500</v>
      </c>
      <c r="P391" s="60">
        <f t="shared" si="941"/>
        <v>85500</v>
      </c>
      <c r="Q391" s="60">
        <f t="shared" ref="Q391:S391" si="943">Q392</f>
        <v>0</v>
      </c>
      <c r="R391" s="60">
        <f t="shared" si="943"/>
        <v>0</v>
      </c>
      <c r="S391" s="60">
        <f t="shared" si="943"/>
        <v>0</v>
      </c>
      <c r="T391" s="60">
        <f t="shared" si="922"/>
        <v>85500</v>
      </c>
      <c r="U391" s="60">
        <f t="shared" si="923"/>
        <v>85500</v>
      </c>
      <c r="V391" s="60">
        <f t="shared" si="924"/>
        <v>85500</v>
      </c>
      <c r="W391" s="60">
        <f t="shared" ref="W391:Y391" si="944">W392</f>
        <v>0</v>
      </c>
      <c r="X391" s="60">
        <f t="shared" si="944"/>
        <v>0</v>
      </c>
      <c r="Y391" s="60">
        <f t="shared" si="944"/>
        <v>0</v>
      </c>
      <c r="Z391" s="60">
        <f t="shared" si="875"/>
        <v>85500</v>
      </c>
      <c r="AA391" s="60">
        <f t="shared" si="876"/>
        <v>85500</v>
      </c>
      <c r="AB391" s="60">
        <f t="shared" si="877"/>
        <v>85500</v>
      </c>
      <c r="AC391" s="60">
        <f t="shared" ref="AC391:AE391" si="945">AC392</f>
        <v>0</v>
      </c>
      <c r="AD391" s="60">
        <f t="shared" si="945"/>
        <v>0</v>
      </c>
      <c r="AE391" s="60">
        <f t="shared" si="945"/>
        <v>0</v>
      </c>
      <c r="AF391" s="60">
        <f t="shared" si="879"/>
        <v>85500</v>
      </c>
      <c r="AG391" s="60">
        <f t="shared" si="880"/>
        <v>85500</v>
      </c>
      <c r="AH391" s="60">
        <f t="shared" si="881"/>
        <v>85500</v>
      </c>
      <c r="AI391" s="60">
        <f t="shared" ref="AI391:AK391" si="946">AI392</f>
        <v>20000</v>
      </c>
      <c r="AJ391" s="60">
        <f t="shared" si="946"/>
        <v>0</v>
      </c>
      <c r="AK391" s="60">
        <f t="shared" si="946"/>
        <v>0</v>
      </c>
      <c r="AL391" s="60">
        <f t="shared" si="883"/>
        <v>105500</v>
      </c>
      <c r="AM391" s="60">
        <f t="shared" si="884"/>
        <v>85500</v>
      </c>
      <c r="AN391" s="60">
        <f t="shared" si="885"/>
        <v>85500</v>
      </c>
    </row>
    <row r="392" spans="1:40">
      <c r="A392" s="274"/>
      <c r="B392" s="56" t="s">
        <v>161</v>
      </c>
      <c r="C392" s="5" t="s">
        <v>15</v>
      </c>
      <c r="D392" s="5" t="s">
        <v>21</v>
      </c>
      <c r="E392" s="5" t="s">
        <v>100</v>
      </c>
      <c r="F392" s="5" t="s">
        <v>115</v>
      </c>
      <c r="G392" s="55" t="s">
        <v>162</v>
      </c>
      <c r="H392" s="60">
        <v>85500</v>
      </c>
      <c r="I392" s="60">
        <v>85500</v>
      </c>
      <c r="J392" s="60">
        <v>85500</v>
      </c>
      <c r="K392" s="60"/>
      <c r="L392" s="60"/>
      <c r="M392" s="60"/>
      <c r="N392" s="60">
        <f t="shared" si="939"/>
        <v>85500</v>
      </c>
      <c r="O392" s="60">
        <f t="shared" si="940"/>
        <v>85500</v>
      </c>
      <c r="P392" s="60">
        <f t="shared" si="941"/>
        <v>85500</v>
      </c>
      <c r="Q392" s="60"/>
      <c r="R392" s="60"/>
      <c r="S392" s="60"/>
      <c r="T392" s="60">
        <f t="shared" si="922"/>
        <v>85500</v>
      </c>
      <c r="U392" s="60">
        <f t="shared" si="923"/>
        <v>85500</v>
      </c>
      <c r="V392" s="60">
        <f t="shared" si="924"/>
        <v>85500</v>
      </c>
      <c r="W392" s="60"/>
      <c r="X392" s="60"/>
      <c r="Y392" s="60"/>
      <c r="Z392" s="60">
        <f t="shared" si="875"/>
        <v>85500</v>
      </c>
      <c r="AA392" s="60">
        <f t="shared" si="876"/>
        <v>85500</v>
      </c>
      <c r="AB392" s="60">
        <f t="shared" si="877"/>
        <v>85500</v>
      </c>
      <c r="AC392" s="60"/>
      <c r="AD392" s="60"/>
      <c r="AE392" s="60"/>
      <c r="AF392" s="60">
        <f t="shared" si="879"/>
        <v>85500</v>
      </c>
      <c r="AG392" s="60">
        <f t="shared" si="880"/>
        <v>85500</v>
      </c>
      <c r="AH392" s="60">
        <f t="shared" si="881"/>
        <v>85500</v>
      </c>
      <c r="AI392" s="60">
        <v>20000</v>
      </c>
      <c r="AJ392" s="60"/>
      <c r="AK392" s="60"/>
      <c r="AL392" s="60">
        <f t="shared" si="883"/>
        <v>105500</v>
      </c>
      <c r="AM392" s="60">
        <f t="shared" si="884"/>
        <v>85500</v>
      </c>
      <c r="AN392" s="60">
        <f t="shared" si="885"/>
        <v>85500</v>
      </c>
    </row>
    <row r="393" spans="1:40">
      <c r="A393" s="280"/>
      <c r="B393" s="56" t="s">
        <v>236</v>
      </c>
      <c r="C393" s="5" t="s">
        <v>15</v>
      </c>
      <c r="D393" s="5" t="s">
        <v>21</v>
      </c>
      <c r="E393" s="5" t="s">
        <v>100</v>
      </c>
      <c r="F393" s="5" t="s">
        <v>116</v>
      </c>
      <c r="G393" s="17"/>
      <c r="H393" s="57">
        <f>H394+H396</f>
        <v>264700</v>
      </c>
      <c r="I393" s="57">
        <f t="shared" ref="I393:J393" si="947">I394+I396</f>
        <v>264700</v>
      </c>
      <c r="J393" s="57">
        <f t="shared" si="947"/>
        <v>264700</v>
      </c>
      <c r="K393" s="57">
        <f t="shared" ref="K393:M393" si="948">K394+K396</f>
        <v>0</v>
      </c>
      <c r="L393" s="57">
        <f t="shared" si="948"/>
        <v>0</v>
      </c>
      <c r="M393" s="57">
        <f t="shared" si="948"/>
        <v>0</v>
      </c>
      <c r="N393" s="57">
        <f t="shared" si="939"/>
        <v>264700</v>
      </c>
      <c r="O393" s="57">
        <f t="shared" si="940"/>
        <v>264700</v>
      </c>
      <c r="P393" s="57">
        <f t="shared" si="941"/>
        <v>264700</v>
      </c>
      <c r="Q393" s="57">
        <f t="shared" ref="Q393:S393" si="949">Q394+Q396</f>
        <v>0</v>
      </c>
      <c r="R393" s="57">
        <f t="shared" si="949"/>
        <v>0</v>
      </c>
      <c r="S393" s="57">
        <f t="shared" si="949"/>
        <v>0</v>
      </c>
      <c r="T393" s="57">
        <f t="shared" si="922"/>
        <v>264700</v>
      </c>
      <c r="U393" s="57">
        <f t="shared" si="923"/>
        <v>264700</v>
      </c>
      <c r="V393" s="57">
        <f t="shared" si="924"/>
        <v>264700</v>
      </c>
      <c r="W393" s="57">
        <f t="shared" ref="W393:Y393" si="950">W394+W396</f>
        <v>0</v>
      </c>
      <c r="X393" s="57">
        <f t="shared" si="950"/>
        <v>0</v>
      </c>
      <c r="Y393" s="57">
        <f t="shared" si="950"/>
        <v>0</v>
      </c>
      <c r="Z393" s="57">
        <f t="shared" si="875"/>
        <v>264700</v>
      </c>
      <c r="AA393" s="57">
        <f t="shared" si="876"/>
        <v>264700</v>
      </c>
      <c r="AB393" s="57">
        <f t="shared" si="877"/>
        <v>264700</v>
      </c>
      <c r="AC393" s="57">
        <f t="shared" ref="AC393:AE393" si="951">AC394+AC396</f>
        <v>0</v>
      </c>
      <c r="AD393" s="57">
        <f t="shared" si="951"/>
        <v>0</v>
      </c>
      <c r="AE393" s="57">
        <f t="shared" si="951"/>
        <v>0</v>
      </c>
      <c r="AF393" s="57">
        <f t="shared" si="879"/>
        <v>264700</v>
      </c>
      <c r="AG393" s="57">
        <f t="shared" si="880"/>
        <v>264700</v>
      </c>
      <c r="AH393" s="57">
        <f t="shared" si="881"/>
        <v>264700</v>
      </c>
      <c r="AI393" s="57">
        <f t="shared" ref="AI393:AK393" si="952">AI394+AI396</f>
        <v>0</v>
      </c>
      <c r="AJ393" s="57">
        <f t="shared" si="952"/>
        <v>0</v>
      </c>
      <c r="AK393" s="57">
        <f t="shared" si="952"/>
        <v>0</v>
      </c>
      <c r="AL393" s="57">
        <f t="shared" si="883"/>
        <v>264700</v>
      </c>
      <c r="AM393" s="57">
        <f t="shared" si="884"/>
        <v>264700</v>
      </c>
      <c r="AN393" s="57">
        <f t="shared" si="885"/>
        <v>264700</v>
      </c>
    </row>
    <row r="394" spans="1:40" ht="25.5">
      <c r="A394" s="274"/>
      <c r="B394" s="56" t="s">
        <v>186</v>
      </c>
      <c r="C394" s="5" t="s">
        <v>15</v>
      </c>
      <c r="D394" s="5" t="s">
        <v>21</v>
      </c>
      <c r="E394" s="5" t="s">
        <v>100</v>
      </c>
      <c r="F394" s="5" t="s">
        <v>116</v>
      </c>
      <c r="G394" s="17" t="s">
        <v>32</v>
      </c>
      <c r="H394" s="57">
        <f>H395</f>
        <v>190700</v>
      </c>
      <c r="I394" s="57">
        <f t="shared" ref="I394:M394" si="953">I395</f>
        <v>190700</v>
      </c>
      <c r="J394" s="57">
        <f t="shared" si="953"/>
        <v>190700</v>
      </c>
      <c r="K394" s="57">
        <f t="shared" si="953"/>
        <v>0</v>
      </c>
      <c r="L394" s="57">
        <f t="shared" si="953"/>
        <v>0</v>
      </c>
      <c r="M394" s="57">
        <f t="shared" si="953"/>
        <v>0</v>
      </c>
      <c r="N394" s="57">
        <f t="shared" si="939"/>
        <v>190700</v>
      </c>
      <c r="O394" s="57">
        <f t="shared" si="940"/>
        <v>190700</v>
      </c>
      <c r="P394" s="57">
        <f t="shared" si="941"/>
        <v>190700</v>
      </c>
      <c r="Q394" s="57">
        <f t="shared" ref="Q394:S394" si="954">Q395</f>
        <v>0</v>
      </c>
      <c r="R394" s="57">
        <f t="shared" si="954"/>
        <v>0</v>
      </c>
      <c r="S394" s="57">
        <f t="shared" si="954"/>
        <v>0</v>
      </c>
      <c r="T394" s="57">
        <f t="shared" si="922"/>
        <v>190700</v>
      </c>
      <c r="U394" s="57">
        <f t="shared" si="923"/>
        <v>190700</v>
      </c>
      <c r="V394" s="57">
        <f t="shared" si="924"/>
        <v>190700</v>
      </c>
      <c r="W394" s="57">
        <f t="shared" ref="W394:Y394" si="955">W395</f>
        <v>0</v>
      </c>
      <c r="X394" s="57">
        <f t="shared" si="955"/>
        <v>0</v>
      </c>
      <c r="Y394" s="57">
        <f t="shared" si="955"/>
        <v>0</v>
      </c>
      <c r="Z394" s="57">
        <f t="shared" si="875"/>
        <v>190700</v>
      </c>
      <c r="AA394" s="57">
        <f t="shared" si="876"/>
        <v>190700</v>
      </c>
      <c r="AB394" s="57">
        <f t="shared" si="877"/>
        <v>190700</v>
      </c>
      <c r="AC394" s="57">
        <f t="shared" ref="AC394:AE394" si="956">AC395</f>
        <v>0</v>
      </c>
      <c r="AD394" s="57">
        <f t="shared" si="956"/>
        <v>0</v>
      </c>
      <c r="AE394" s="57">
        <f t="shared" si="956"/>
        <v>0</v>
      </c>
      <c r="AF394" s="57">
        <f t="shared" si="879"/>
        <v>190700</v>
      </c>
      <c r="AG394" s="57">
        <f t="shared" si="880"/>
        <v>190700</v>
      </c>
      <c r="AH394" s="57">
        <f t="shared" si="881"/>
        <v>190700</v>
      </c>
      <c r="AI394" s="57">
        <f t="shared" ref="AI394:AK394" si="957">AI395</f>
        <v>0</v>
      </c>
      <c r="AJ394" s="57">
        <f t="shared" si="957"/>
        <v>0</v>
      </c>
      <c r="AK394" s="57">
        <f t="shared" si="957"/>
        <v>0</v>
      </c>
      <c r="AL394" s="57">
        <f t="shared" si="883"/>
        <v>190700</v>
      </c>
      <c r="AM394" s="57">
        <f t="shared" si="884"/>
        <v>190700</v>
      </c>
      <c r="AN394" s="57">
        <f t="shared" si="885"/>
        <v>190700</v>
      </c>
    </row>
    <row r="395" spans="1:40" ht="25.5">
      <c r="A395" s="277"/>
      <c r="B395" s="28" t="s">
        <v>34</v>
      </c>
      <c r="C395" s="5" t="s">
        <v>15</v>
      </c>
      <c r="D395" s="5" t="s">
        <v>21</v>
      </c>
      <c r="E395" s="5" t="s">
        <v>100</v>
      </c>
      <c r="F395" s="5" t="s">
        <v>116</v>
      </c>
      <c r="G395" s="17" t="s">
        <v>33</v>
      </c>
      <c r="H395" s="60">
        <v>190700</v>
      </c>
      <c r="I395" s="60">
        <v>190700</v>
      </c>
      <c r="J395" s="60">
        <v>190700</v>
      </c>
      <c r="K395" s="60"/>
      <c r="L395" s="60"/>
      <c r="M395" s="60"/>
      <c r="N395" s="60">
        <f t="shared" si="939"/>
        <v>190700</v>
      </c>
      <c r="O395" s="60">
        <f t="shared" si="940"/>
        <v>190700</v>
      </c>
      <c r="P395" s="60">
        <f t="shared" si="941"/>
        <v>190700</v>
      </c>
      <c r="Q395" s="60"/>
      <c r="R395" s="60"/>
      <c r="S395" s="60"/>
      <c r="T395" s="60">
        <f t="shared" si="922"/>
        <v>190700</v>
      </c>
      <c r="U395" s="60">
        <f t="shared" si="923"/>
        <v>190700</v>
      </c>
      <c r="V395" s="60">
        <f t="shared" si="924"/>
        <v>190700</v>
      </c>
      <c r="W395" s="60"/>
      <c r="X395" s="60"/>
      <c r="Y395" s="60"/>
      <c r="Z395" s="60">
        <f t="shared" si="875"/>
        <v>190700</v>
      </c>
      <c r="AA395" s="60">
        <f t="shared" si="876"/>
        <v>190700</v>
      </c>
      <c r="AB395" s="60">
        <f t="shared" si="877"/>
        <v>190700</v>
      </c>
      <c r="AC395" s="60"/>
      <c r="AD395" s="60"/>
      <c r="AE395" s="60"/>
      <c r="AF395" s="60">
        <f t="shared" si="879"/>
        <v>190700</v>
      </c>
      <c r="AG395" s="60">
        <f t="shared" si="880"/>
        <v>190700</v>
      </c>
      <c r="AH395" s="60">
        <f t="shared" si="881"/>
        <v>190700</v>
      </c>
      <c r="AI395" s="60"/>
      <c r="AJ395" s="60"/>
      <c r="AK395" s="60"/>
      <c r="AL395" s="60">
        <f t="shared" si="883"/>
        <v>190700</v>
      </c>
      <c r="AM395" s="60">
        <f t="shared" si="884"/>
        <v>190700</v>
      </c>
      <c r="AN395" s="60">
        <f t="shared" si="885"/>
        <v>190700</v>
      </c>
    </row>
    <row r="396" spans="1:40">
      <c r="A396" s="185"/>
      <c r="B396" s="82" t="s">
        <v>35</v>
      </c>
      <c r="C396" s="5" t="s">
        <v>15</v>
      </c>
      <c r="D396" s="5" t="s">
        <v>21</v>
      </c>
      <c r="E396" s="5" t="s">
        <v>100</v>
      </c>
      <c r="F396" s="5" t="s">
        <v>116</v>
      </c>
      <c r="G396" s="55" t="s">
        <v>36</v>
      </c>
      <c r="H396" s="60">
        <f>H397</f>
        <v>74000</v>
      </c>
      <c r="I396" s="60">
        <f t="shared" ref="I396:M396" si="958">I397</f>
        <v>74000</v>
      </c>
      <c r="J396" s="60">
        <f t="shared" si="958"/>
        <v>74000</v>
      </c>
      <c r="K396" s="60">
        <f t="shared" si="958"/>
        <v>0</v>
      </c>
      <c r="L396" s="60">
        <f t="shared" si="958"/>
        <v>0</v>
      </c>
      <c r="M396" s="60">
        <f t="shared" si="958"/>
        <v>0</v>
      </c>
      <c r="N396" s="60">
        <f t="shared" si="939"/>
        <v>74000</v>
      </c>
      <c r="O396" s="60">
        <f t="shared" si="940"/>
        <v>74000</v>
      </c>
      <c r="P396" s="60">
        <f t="shared" si="941"/>
        <v>74000</v>
      </c>
      <c r="Q396" s="60">
        <f t="shared" ref="Q396:S396" si="959">Q397</f>
        <v>0</v>
      </c>
      <c r="R396" s="60">
        <f t="shared" si="959"/>
        <v>0</v>
      </c>
      <c r="S396" s="60">
        <f t="shared" si="959"/>
        <v>0</v>
      </c>
      <c r="T396" s="60">
        <f t="shared" si="922"/>
        <v>74000</v>
      </c>
      <c r="U396" s="60">
        <f t="shared" si="923"/>
        <v>74000</v>
      </c>
      <c r="V396" s="60">
        <f t="shared" si="924"/>
        <v>74000</v>
      </c>
      <c r="W396" s="60">
        <f t="shared" ref="W396:Y396" si="960">W397</f>
        <v>0</v>
      </c>
      <c r="X396" s="60">
        <f t="shared" si="960"/>
        <v>0</v>
      </c>
      <c r="Y396" s="60">
        <f t="shared" si="960"/>
        <v>0</v>
      </c>
      <c r="Z396" s="60">
        <f t="shared" si="875"/>
        <v>74000</v>
      </c>
      <c r="AA396" s="60">
        <f t="shared" si="876"/>
        <v>74000</v>
      </c>
      <c r="AB396" s="60">
        <f t="shared" si="877"/>
        <v>74000</v>
      </c>
      <c r="AC396" s="60">
        <f t="shared" ref="AC396:AE396" si="961">AC397</f>
        <v>0</v>
      </c>
      <c r="AD396" s="60">
        <f t="shared" si="961"/>
        <v>0</v>
      </c>
      <c r="AE396" s="60">
        <f t="shared" si="961"/>
        <v>0</v>
      </c>
      <c r="AF396" s="60">
        <f t="shared" si="879"/>
        <v>74000</v>
      </c>
      <c r="AG396" s="60">
        <f t="shared" si="880"/>
        <v>74000</v>
      </c>
      <c r="AH396" s="60">
        <f t="shared" si="881"/>
        <v>74000</v>
      </c>
      <c r="AI396" s="60">
        <f t="shared" ref="AI396:AK396" si="962">AI397</f>
        <v>0</v>
      </c>
      <c r="AJ396" s="60">
        <f t="shared" si="962"/>
        <v>0</v>
      </c>
      <c r="AK396" s="60">
        <f t="shared" si="962"/>
        <v>0</v>
      </c>
      <c r="AL396" s="60">
        <f t="shared" si="883"/>
        <v>74000</v>
      </c>
      <c r="AM396" s="60">
        <f t="shared" si="884"/>
        <v>74000</v>
      </c>
      <c r="AN396" s="60">
        <f t="shared" si="885"/>
        <v>74000</v>
      </c>
    </row>
    <row r="397" spans="1:40">
      <c r="A397" s="185"/>
      <c r="B397" s="82" t="s">
        <v>161</v>
      </c>
      <c r="C397" s="5" t="s">
        <v>15</v>
      </c>
      <c r="D397" s="5" t="s">
        <v>21</v>
      </c>
      <c r="E397" s="5" t="s">
        <v>100</v>
      </c>
      <c r="F397" s="5" t="s">
        <v>116</v>
      </c>
      <c r="G397" s="55" t="s">
        <v>162</v>
      </c>
      <c r="H397" s="60">
        <v>74000</v>
      </c>
      <c r="I397" s="60">
        <v>74000</v>
      </c>
      <c r="J397" s="60">
        <v>74000</v>
      </c>
      <c r="K397" s="60"/>
      <c r="L397" s="60"/>
      <c r="M397" s="60"/>
      <c r="N397" s="60">
        <f t="shared" si="939"/>
        <v>74000</v>
      </c>
      <c r="O397" s="60">
        <f t="shared" si="940"/>
        <v>74000</v>
      </c>
      <c r="P397" s="60">
        <f t="shared" si="941"/>
        <v>74000</v>
      </c>
      <c r="Q397" s="60"/>
      <c r="R397" s="60"/>
      <c r="S397" s="60"/>
      <c r="T397" s="60">
        <f t="shared" si="922"/>
        <v>74000</v>
      </c>
      <c r="U397" s="60">
        <f t="shared" si="923"/>
        <v>74000</v>
      </c>
      <c r="V397" s="60">
        <f t="shared" si="924"/>
        <v>74000</v>
      </c>
      <c r="W397" s="60"/>
      <c r="X397" s="60"/>
      <c r="Y397" s="60"/>
      <c r="Z397" s="60">
        <f t="shared" si="875"/>
        <v>74000</v>
      </c>
      <c r="AA397" s="60">
        <f t="shared" si="876"/>
        <v>74000</v>
      </c>
      <c r="AB397" s="60">
        <f t="shared" si="877"/>
        <v>74000</v>
      </c>
      <c r="AC397" s="60"/>
      <c r="AD397" s="60"/>
      <c r="AE397" s="60"/>
      <c r="AF397" s="60">
        <f t="shared" si="879"/>
        <v>74000</v>
      </c>
      <c r="AG397" s="60">
        <f t="shared" si="880"/>
        <v>74000</v>
      </c>
      <c r="AH397" s="60">
        <f t="shared" si="881"/>
        <v>74000</v>
      </c>
      <c r="AI397" s="60"/>
      <c r="AJ397" s="60"/>
      <c r="AK397" s="60"/>
      <c r="AL397" s="60">
        <f t="shared" si="883"/>
        <v>74000</v>
      </c>
      <c r="AM397" s="60">
        <f t="shared" si="884"/>
        <v>74000</v>
      </c>
      <c r="AN397" s="60">
        <f t="shared" si="885"/>
        <v>74000</v>
      </c>
    </row>
    <row r="398" spans="1:40">
      <c r="A398" s="185"/>
      <c r="B398" s="82" t="s">
        <v>170</v>
      </c>
      <c r="C398" s="5" t="s">
        <v>15</v>
      </c>
      <c r="D398" s="5" t="s">
        <v>21</v>
      </c>
      <c r="E398" s="5" t="s">
        <v>100</v>
      </c>
      <c r="F398" s="5" t="s">
        <v>169</v>
      </c>
      <c r="G398" s="220"/>
      <c r="H398" s="60"/>
      <c r="I398" s="60"/>
      <c r="J398" s="60"/>
      <c r="K398" s="60"/>
      <c r="L398" s="60"/>
      <c r="M398" s="60"/>
      <c r="N398" s="60"/>
      <c r="O398" s="60"/>
      <c r="P398" s="60"/>
      <c r="Q398" s="60">
        <f>Q399+Q401</f>
        <v>320000</v>
      </c>
      <c r="R398" s="60">
        <f t="shared" ref="R398:S398" si="963">R399+R401</f>
        <v>0</v>
      </c>
      <c r="S398" s="60">
        <f t="shared" si="963"/>
        <v>0</v>
      </c>
      <c r="T398" s="60">
        <f t="shared" ref="T398:T402" si="964">N398+Q398</f>
        <v>320000</v>
      </c>
      <c r="U398" s="60">
        <f t="shared" ref="U398:U402" si="965">O398+R398</f>
        <v>0</v>
      </c>
      <c r="V398" s="60">
        <f t="shared" ref="V398:V402" si="966">P398+S398</f>
        <v>0</v>
      </c>
      <c r="W398" s="60">
        <f>W399+W401</f>
        <v>0</v>
      </c>
      <c r="X398" s="60">
        <f t="shared" ref="X398:Y398" si="967">X399+X401</f>
        <v>0</v>
      </c>
      <c r="Y398" s="60">
        <f t="shared" si="967"/>
        <v>0</v>
      </c>
      <c r="Z398" s="60">
        <f t="shared" si="875"/>
        <v>320000</v>
      </c>
      <c r="AA398" s="60">
        <f t="shared" si="876"/>
        <v>0</v>
      </c>
      <c r="AB398" s="60">
        <f t="shared" si="877"/>
        <v>0</v>
      </c>
      <c r="AC398" s="60">
        <f>AC399+AC401</f>
        <v>0</v>
      </c>
      <c r="AD398" s="60">
        <f t="shared" ref="AD398:AE398" si="968">AD399+AD401</f>
        <v>0</v>
      </c>
      <c r="AE398" s="60">
        <f t="shared" si="968"/>
        <v>0</v>
      </c>
      <c r="AF398" s="60">
        <f t="shared" si="879"/>
        <v>320000</v>
      </c>
      <c r="AG398" s="60">
        <f t="shared" si="880"/>
        <v>0</v>
      </c>
      <c r="AH398" s="60">
        <f t="shared" si="881"/>
        <v>0</v>
      </c>
      <c r="AI398" s="60">
        <f>AI399+AI401</f>
        <v>0</v>
      </c>
      <c r="AJ398" s="60">
        <f t="shared" ref="AJ398:AK398" si="969">AJ399+AJ401</f>
        <v>0</v>
      </c>
      <c r="AK398" s="60">
        <f t="shared" si="969"/>
        <v>0</v>
      </c>
      <c r="AL398" s="60">
        <f t="shared" si="883"/>
        <v>320000</v>
      </c>
      <c r="AM398" s="60">
        <f t="shared" si="884"/>
        <v>0</v>
      </c>
      <c r="AN398" s="60">
        <f t="shared" si="885"/>
        <v>0</v>
      </c>
    </row>
    <row r="399" spans="1:40" ht="25.5">
      <c r="A399" s="185"/>
      <c r="B399" s="82" t="s">
        <v>186</v>
      </c>
      <c r="C399" s="5" t="s">
        <v>15</v>
      </c>
      <c r="D399" s="5" t="s">
        <v>21</v>
      </c>
      <c r="E399" s="5" t="s">
        <v>100</v>
      </c>
      <c r="F399" s="5" t="s">
        <v>169</v>
      </c>
      <c r="G399" s="220" t="s">
        <v>32</v>
      </c>
      <c r="H399" s="60"/>
      <c r="I399" s="60"/>
      <c r="J399" s="60"/>
      <c r="K399" s="60"/>
      <c r="L399" s="60"/>
      <c r="M399" s="60"/>
      <c r="N399" s="60"/>
      <c r="O399" s="60"/>
      <c r="P399" s="60"/>
      <c r="Q399" s="60">
        <f>Q400</f>
        <v>290000</v>
      </c>
      <c r="R399" s="60">
        <f t="shared" ref="R399:S399" si="970">R400</f>
        <v>0</v>
      </c>
      <c r="S399" s="60">
        <f t="shared" si="970"/>
        <v>0</v>
      </c>
      <c r="T399" s="60">
        <f t="shared" si="964"/>
        <v>290000</v>
      </c>
      <c r="U399" s="60">
        <f t="shared" si="965"/>
        <v>0</v>
      </c>
      <c r="V399" s="60">
        <f t="shared" si="966"/>
        <v>0</v>
      </c>
      <c r="W399" s="60">
        <f>W400</f>
        <v>30000</v>
      </c>
      <c r="X399" s="60">
        <f t="shared" ref="X399:Y399" si="971">X400</f>
        <v>0</v>
      </c>
      <c r="Y399" s="60">
        <f t="shared" si="971"/>
        <v>0</v>
      </c>
      <c r="Z399" s="60">
        <f t="shared" si="875"/>
        <v>320000</v>
      </c>
      <c r="AA399" s="60">
        <f t="shared" si="876"/>
        <v>0</v>
      </c>
      <c r="AB399" s="60">
        <f t="shared" si="877"/>
        <v>0</v>
      </c>
      <c r="AC399" s="60">
        <f>AC400</f>
        <v>0</v>
      </c>
      <c r="AD399" s="60">
        <f t="shared" ref="AD399:AE399" si="972">AD400</f>
        <v>0</v>
      </c>
      <c r="AE399" s="60">
        <f t="shared" si="972"/>
        <v>0</v>
      </c>
      <c r="AF399" s="60">
        <f t="shared" si="879"/>
        <v>320000</v>
      </c>
      <c r="AG399" s="60">
        <f t="shared" si="880"/>
        <v>0</v>
      </c>
      <c r="AH399" s="60">
        <f t="shared" si="881"/>
        <v>0</v>
      </c>
      <c r="AI399" s="60">
        <f>AI400</f>
        <v>0</v>
      </c>
      <c r="AJ399" s="60">
        <f t="shared" ref="AJ399:AK399" si="973">AJ400</f>
        <v>0</v>
      </c>
      <c r="AK399" s="60">
        <f t="shared" si="973"/>
        <v>0</v>
      </c>
      <c r="AL399" s="60">
        <f t="shared" si="883"/>
        <v>320000</v>
      </c>
      <c r="AM399" s="60">
        <f t="shared" si="884"/>
        <v>0</v>
      </c>
      <c r="AN399" s="60">
        <f t="shared" si="885"/>
        <v>0</v>
      </c>
    </row>
    <row r="400" spans="1:40" ht="25.5">
      <c r="A400" s="185"/>
      <c r="B400" s="82" t="s">
        <v>34</v>
      </c>
      <c r="C400" s="5" t="s">
        <v>15</v>
      </c>
      <c r="D400" s="5" t="s">
        <v>21</v>
      </c>
      <c r="E400" s="5" t="s">
        <v>100</v>
      </c>
      <c r="F400" s="5" t="s">
        <v>169</v>
      </c>
      <c r="G400" s="220" t="s">
        <v>33</v>
      </c>
      <c r="H400" s="60"/>
      <c r="I400" s="60"/>
      <c r="J400" s="60"/>
      <c r="K400" s="60"/>
      <c r="L400" s="60"/>
      <c r="M400" s="60"/>
      <c r="N400" s="60"/>
      <c r="O400" s="60"/>
      <c r="P400" s="60"/>
      <c r="Q400" s="60">
        <f>270000+20000</f>
        <v>290000</v>
      </c>
      <c r="R400" s="60"/>
      <c r="S400" s="60"/>
      <c r="T400" s="60">
        <f t="shared" si="964"/>
        <v>290000</v>
      </c>
      <c r="U400" s="60">
        <f t="shared" si="965"/>
        <v>0</v>
      </c>
      <c r="V400" s="60">
        <f t="shared" si="966"/>
        <v>0</v>
      </c>
      <c r="W400" s="60">
        <v>30000</v>
      </c>
      <c r="X400" s="60"/>
      <c r="Y400" s="60"/>
      <c r="Z400" s="60">
        <f t="shared" si="875"/>
        <v>320000</v>
      </c>
      <c r="AA400" s="60">
        <f t="shared" si="876"/>
        <v>0</v>
      </c>
      <c r="AB400" s="60">
        <f t="shared" si="877"/>
        <v>0</v>
      </c>
      <c r="AC400" s="60"/>
      <c r="AD400" s="60"/>
      <c r="AE400" s="60"/>
      <c r="AF400" s="60">
        <f t="shared" si="879"/>
        <v>320000</v>
      </c>
      <c r="AG400" s="60">
        <f t="shared" si="880"/>
        <v>0</v>
      </c>
      <c r="AH400" s="60">
        <f t="shared" si="881"/>
        <v>0</v>
      </c>
      <c r="AI400" s="60"/>
      <c r="AJ400" s="60"/>
      <c r="AK400" s="60"/>
      <c r="AL400" s="60">
        <f t="shared" si="883"/>
        <v>320000</v>
      </c>
      <c r="AM400" s="60">
        <f t="shared" si="884"/>
        <v>0</v>
      </c>
      <c r="AN400" s="60">
        <f t="shared" si="885"/>
        <v>0</v>
      </c>
    </row>
    <row r="401" spans="1:40">
      <c r="A401" s="185"/>
      <c r="B401" s="82" t="s">
        <v>35</v>
      </c>
      <c r="C401" s="5" t="s">
        <v>15</v>
      </c>
      <c r="D401" s="5" t="s">
        <v>21</v>
      </c>
      <c r="E401" s="5" t="s">
        <v>100</v>
      </c>
      <c r="F401" s="5" t="s">
        <v>169</v>
      </c>
      <c r="G401" s="220" t="s">
        <v>36</v>
      </c>
      <c r="H401" s="60"/>
      <c r="I401" s="60"/>
      <c r="J401" s="60"/>
      <c r="K401" s="60"/>
      <c r="L401" s="60"/>
      <c r="M401" s="60"/>
      <c r="N401" s="60"/>
      <c r="O401" s="60"/>
      <c r="P401" s="60"/>
      <c r="Q401" s="60">
        <f>Q402</f>
        <v>30000</v>
      </c>
      <c r="R401" s="60">
        <f t="shared" ref="R401:S401" si="974">R402</f>
        <v>0</v>
      </c>
      <c r="S401" s="60">
        <f t="shared" si="974"/>
        <v>0</v>
      </c>
      <c r="T401" s="60">
        <f t="shared" si="964"/>
        <v>30000</v>
      </c>
      <c r="U401" s="60">
        <f t="shared" si="965"/>
        <v>0</v>
      </c>
      <c r="V401" s="60">
        <f t="shared" si="966"/>
        <v>0</v>
      </c>
      <c r="W401" s="60">
        <f>W402</f>
        <v>-30000</v>
      </c>
      <c r="X401" s="60">
        <f t="shared" ref="X401:Y401" si="975">X402</f>
        <v>0</v>
      </c>
      <c r="Y401" s="60">
        <f t="shared" si="975"/>
        <v>0</v>
      </c>
      <c r="Z401" s="60">
        <f t="shared" si="875"/>
        <v>0</v>
      </c>
      <c r="AA401" s="60">
        <f t="shared" si="876"/>
        <v>0</v>
      </c>
      <c r="AB401" s="60">
        <f t="shared" si="877"/>
        <v>0</v>
      </c>
      <c r="AC401" s="60">
        <f>AC402</f>
        <v>0</v>
      </c>
      <c r="AD401" s="60">
        <f t="shared" ref="AD401:AE401" si="976">AD402</f>
        <v>0</v>
      </c>
      <c r="AE401" s="60">
        <f t="shared" si="976"/>
        <v>0</v>
      </c>
      <c r="AF401" s="60">
        <f t="shared" si="879"/>
        <v>0</v>
      </c>
      <c r="AG401" s="60">
        <f t="shared" si="880"/>
        <v>0</v>
      </c>
      <c r="AH401" s="60">
        <f t="shared" si="881"/>
        <v>0</v>
      </c>
      <c r="AI401" s="60">
        <f>AI402</f>
        <v>0</v>
      </c>
      <c r="AJ401" s="60">
        <f t="shared" ref="AJ401:AK401" si="977">AJ402</f>
        <v>0</v>
      </c>
      <c r="AK401" s="60">
        <f t="shared" si="977"/>
        <v>0</v>
      </c>
      <c r="AL401" s="60">
        <f t="shared" si="883"/>
        <v>0</v>
      </c>
      <c r="AM401" s="60">
        <f t="shared" si="884"/>
        <v>0</v>
      </c>
      <c r="AN401" s="60">
        <f t="shared" si="885"/>
        <v>0</v>
      </c>
    </row>
    <row r="402" spans="1:40">
      <c r="A402" s="185"/>
      <c r="B402" s="82" t="s">
        <v>161</v>
      </c>
      <c r="C402" s="5" t="s">
        <v>15</v>
      </c>
      <c r="D402" s="5" t="s">
        <v>21</v>
      </c>
      <c r="E402" s="5" t="s">
        <v>100</v>
      </c>
      <c r="F402" s="5" t="s">
        <v>169</v>
      </c>
      <c r="G402" s="220" t="s">
        <v>162</v>
      </c>
      <c r="H402" s="60"/>
      <c r="I402" s="60"/>
      <c r="J402" s="60"/>
      <c r="K402" s="60"/>
      <c r="L402" s="60"/>
      <c r="M402" s="60"/>
      <c r="N402" s="60"/>
      <c r="O402" s="60"/>
      <c r="P402" s="60"/>
      <c r="Q402" s="60">
        <v>30000</v>
      </c>
      <c r="R402" s="60"/>
      <c r="S402" s="60"/>
      <c r="T402" s="60">
        <f t="shared" si="964"/>
        <v>30000</v>
      </c>
      <c r="U402" s="60">
        <f t="shared" si="965"/>
        <v>0</v>
      </c>
      <c r="V402" s="60">
        <f t="shared" si="966"/>
        <v>0</v>
      </c>
      <c r="W402" s="60">
        <v>-30000</v>
      </c>
      <c r="X402" s="60"/>
      <c r="Y402" s="60"/>
      <c r="Z402" s="60">
        <f t="shared" si="875"/>
        <v>0</v>
      </c>
      <c r="AA402" s="60">
        <f t="shared" si="876"/>
        <v>0</v>
      </c>
      <c r="AB402" s="60">
        <f t="shared" si="877"/>
        <v>0</v>
      </c>
      <c r="AC402" s="60"/>
      <c r="AD402" s="60"/>
      <c r="AE402" s="60"/>
      <c r="AF402" s="60">
        <f t="shared" si="879"/>
        <v>0</v>
      </c>
      <c r="AG402" s="60">
        <f t="shared" si="880"/>
        <v>0</v>
      </c>
      <c r="AH402" s="60">
        <f t="shared" si="881"/>
        <v>0</v>
      </c>
      <c r="AI402" s="60"/>
      <c r="AJ402" s="60"/>
      <c r="AK402" s="60"/>
      <c r="AL402" s="60">
        <f t="shared" si="883"/>
        <v>0</v>
      </c>
      <c r="AM402" s="60">
        <f t="shared" si="884"/>
        <v>0</v>
      </c>
      <c r="AN402" s="60">
        <f t="shared" si="885"/>
        <v>0</v>
      </c>
    </row>
    <row r="403" spans="1:40" ht="25.5">
      <c r="A403" s="185"/>
      <c r="B403" s="188" t="s">
        <v>221</v>
      </c>
      <c r="C403" s="54" t="s">
        <v>15</v>
      </c>
      <c r="D403" s="5" t="s">
        <v>21</v>
      </c>
      <c r="E403" s="5" t="s">
        <v>100</v>
      </c>
      <c r="F403" s="73" t="s">
        <v>320</v>
      </c>
      <c r="G403" s="101"/>
      <c r="H403" s="60">
        <f>H404</f>
        <v>1469200</v>
      </c>
      <c r="I403" s="60">
        <f t="shared" ref="I403:M404" si="978">I404</f>
        <v>0</v>
      </c>
      <c r="J403" s="60">
        <f t="shared" si="978"/>
        <v>0</v>
      </c>
      <c r="K403" s="60">
        <f t="shared" si="978"/>
        <v>0</v>
      </c>
      <c r="L403" s="60">
        <f t="shared" si="978"/>
        <v>0</v>
      </c>
      <c r="M403" s="60">
        <f t="shared" si="978"/>
        <v>0</v>
      </c>
      <c r="N403" s="60">
        <f t="shared" si="939"/>
        <v>1469200</v>
      </c>
      <c r="O403" s="60">
        <f t="shared" si="940"/>
        <v>0</v>
      </c>
      <c r="P403" s="60">
        <f t="shared" si="941"/>
        <v>0</v>
      </c>
      <c r="Q403" s="60">
        <f t="shared" ref="Q403:S404" si="979">Q404</f>
        <v>-176200</v>
      </c>
      <c r="R403" s="60">
        <f t="shared" si="979"/>
        <v>0</v>
      </c>
      <c r="S403" s="60">
        <f t="shared" si="979"/>
        <v>0</v>
      </c>
      <c r="T403" s="60">
        <f t="shared" si="922"/>
        <v>1293000</v>
      </c>
      <c r="U403" s="60">
        <f t="shared" si="923"/>
        <v>0</v>
      </c>
      <c r="V403" s="60">
        <f t="shared" si="924"/>
        <v>0</v>
      </c>
      <c r="W403" s="60">
        <f t="shared" ref="W403:Y404" si="980">W404</f>
        <v>0</v>
      </c>
      <c r="X403" s="60">
        <f t="shared" si="980"/>
        <v>0</v>
      </c>
      <c r="Y403" s="60">
        <f t="shared" si="980"/>
        <v>0</v>
      </c>
      <c r="Z403" s="60">
        <f t="shared" si="875"/>
        <v>1293000</v>
      </c>
      <c r="AA403" s="60">
        <f t="shared" si="876"/>
        <v>0</v>
      </c>
      <c r="AB403" s="60">
        <f t="shared" si="877"/>
        <v>0</v>
      </c>
      <c r="AC403" s="60">
        <f t="shared" ref="AC403:AE404" si="981">AC404</f>
        <v>-1293000</v>
      </c>
      <c r="AD403" s="60">
        <f t="shared" si="981"/>
        <v>0</v>
      </c>
      <c r="AE403" s="60">
        <f t="shared" si="981"/>
        <v>0</v>
      </c>
      <c r="AF403" s="60">
        <f t="shared" si="879"/>
        <v>0</v>
      </c>
      <c r="AG403" s="60">
        <f t="shared" si="880"/>
        <v>0</v>
      </c>
      <c r="AH403" s="60">
        <f t="shared" si="881"/>
        <v>0</v>
      </c>
      <c r="AI403" s="60">
        <f t="shared" ref="AI403:AK404" si="982">AI404</f>
        <v>0</v>
      </c>
      <c r="AJ403" s="60">
        <f t="shared" si="982"/>
        <v>0</v>
      </c>
      <c r="AK403" s="60">
        <f t="shared" si="982"/>
        <v>0</v>
      </c>
      <c r="AL403" s="60">
        <f t="shared" si="883"/>
        <v>0</v>
      </c>
      <c r="AM403" s="60">
        <f t="shared" si="884"/>
        <v>0</v>
      </c>
      <c r="AN403" s="60">
        <f t="shared" si="885"/>
        <v>0</v>
      </c>
    </row>
    <row r="404" spans="1:40" ht="25.5">
      <c r="A404" s="185"/>
      <c r="B404" s="126" t="s">
        <v>186</v>
      </c>
      <c r="C404" s="100" t="s">
        <v>15</v>
      </c>
      <c r="D404" s="5" t="s">
        <v>21</v>
      </c>
      <c r="E404" s="5" t="s">
        <v>100</v>
      </c>
      <c r="F404" s="73" t="s">
        <v>320</v>
      </c>
      <c r="G404" s="101" t="s">
        <v>32</v>
      </c>
      <c r="H404" s="60">
        <f>H405</f>
        <v>1469200</v>
      </c>
      <c r="I404" s="60">
        <f t="shared" si="978"/>
        <v>0</v>
      </c>
      <c r="J404" s="60">
        <f t="shared" si="978"/>
        <v>0</v>
      </c>
      <c r="K404" s="60">
        <f t="shared" si="978"/>
        <v>0</v>
      </c>
      <c r="L404" s="60">
        <f t="shared" si="978"/>
        <v>0</v>
      </c>
      <c r="M404" s="60">
        <f t="shared" si="978"/>
        <v>0</v>
      </c>
      <c r="N404" s="60">
        <f t="shared" si="939"/>
        <v>1469200</v>
      </c>
      <c r="O404" s="60">
        <f t="shared" si="940"/>
        <v>0</v>
      </c>
      <c r="P404" s="60">
        <f t="shared" si="941"/>
        <v>0</v>
      </c>
      <c r="Q404" s="60">
        <f t="shared" si="979"/>
        <v>-176200</v>
      </c>
      <c r="R404" s="60">
        <f t="shared" si="979"/>
        <v>0</v>
      </c>
      <c r="S404" s="60">
        <f t="shared" si="979"/>
        <v>0</v>
      </c>
      <c r="T404" s="60">
        <f t="shared" si="922"/>
        <v>1293000</v>
      </c>
      <c r="U404" s="60">
        <f t="shared" si="923"/>
        <v>0</v>
      </c>
      <c r="V404" s="60">
        <f t="shared" si="924"/>
        <v>0</v>
      </c>
      <c r="W404" s="60">
        <f t="shared" si="980"/>
        <v>0</v>
      </c>
      <c r="X404" s="60">
        <f t="shared" si="980"/>
        <v>0</v>
      </c>
      <c r="Y404" s="60">
        <f t="shared" si="980"/>
        <v>0</v>
      </c>
      <c r="Z404" s="60">
        <f t="shared" si="875"/>
        <v>1293000</v>
      </c>
      <c r="AA404" s="60">
        <f t="shared" si="876"/>
        <v>0</v>
      </c>
      <c r="AB404" s="60">
        <f t="shared" si="877"/>
        <v>0</v>
      </c>
      <c r="AC404" s="60">
        <f t="shared" si="981"/>
        <v>-1293000</v>
      </c>
      <c r="AD404" s="60">
        <f t="shared" si="981"/>
        <v>0</v>
      </c>
      <c r="AE404" s="60">
        <f t="shared" si="981"/>
        <v>0</v>
      </c>
      <c r="AF404" s="60">
        <f t="shared" si="879"/>
        <v>0</v>
      </c>
      <c r="AG404" s="60">
        <f t="shared" si="880"/>
        <v>0</v>
      </c>
      <c r="AH404" s="60">
        <f t="shared" si="881"/>
        <v>0</v>
      </c>
      <c r="AI404" s="60">
        <f t="shared" si="982"/>
        <v>0</v>
      </c>
      <c r="AJ404" s="60">
        <f t="shared" si="982"/>
        <v>0</v>
      </c>
      <c r="AK404" s="60">
        <f t="shared" si="982"/>
        <v>0</v>
      </c>
      <c r="AL404" s="60">
        <f t="shared" si="883"/>
        <v>0</v>
      </c>
      <c r="AM404" s="60">
        <f t="shared" si="884"/>
        <v>0</v>
      </c>
      <c r="AN404" s="60">
        <f t="shared" si="885"/>
        <v>0</v>
      </c>
    </row>
    <row r="405" spans="1:40" ht="25.5">
      <c r="A405" s="185"/>
      <c r="B405" s="71" t="s">
        <v>34</v>
      </c>
      <c r="C405" s="54" t="s">
        <v>15</v>
      </c>
      <c r="D405" s="5" t="s">
        <v>21</v>
      </c>
      <c r="E405" s="5" t="s">
        <v>100</v>
      </c>
      <c r="F405" s="73" t="s">
        <v>320</v>
      </c>
      <c r="G405" s="101" t="s">
        <v>33</v>
      </c>
      <c r="H405" s="60">
        <v>1469200</v>
      </c>
      <c r="I405" s="60"/>
      <c r="J405" s="60"/>
      <c r="K405" s="60"/>
      <c r="L405" s="60"/>
      <c r="M405" s="60"/>
      <c r="N405" s="60">
        <f t="shared" si="939"/>
        <v>1469200</v>
      </c>
      <c r="O405" s="60">
        <f t="shared" si="940"/>
        <v>0</v>
      </c>
      <c r="P405" s="60">
        <f t="shared" si="941"/>
        <v>0</v>
      </c>
      <c r="Q405" s="60">
        <v>-176200</v>
      </c>
      <c r="R405" s="60"/>
      <c r="S405" s="60"/>
      <c r="T405" s="60">
        <f t="shared" si="922"/>
        <v>1293000</v>
      </c>
      <c r="U405" s="60">
        <f t="shared" si="923"/>
        <v>0</v>
      </c>
      <c r="V405" s="60">
        <f t="shared" si="924"/>
        <v>0</v>
      </c>
      <c r="W405" s="60"/>
      <c r="X405" s="60"/>
      <c r="Y405" s="60"/>
      <c r="Z405" s="60">
        <f t="shared" si="875"/>
        <v>1293000</v>
      </c>
      <c r="AA405" s="60">
        <f t="shared" si="876"/>
        <v>0</v>
      </c>
      <c r="AB405" s="60">
        <f t="shared" si="877"/>
        <v>0</v>
      </c>
      <c r="AC405" s="60">
        <v>-1293000</v>
      </c>
      <c r="AD405" s="60"/>
      <c r="AE405" s="60"/>
      <c r="AF405" s="60">
        <f t="shared" si="879"/>
        <v>0</v>
      </c>
      <c r="AG405" s="60">
        <f t="shared" si="880"/>
        <v>0</v>
      </c>
      <c r="AH405" s="60">
        <f t="shared" si="881"/>
        <v>0</v>
      </c>
      <c r="AI405" s="60"/>
      <c r="AJ405" s="60"/>
      <c r="AK405" s="60"/>
      <c r="AL405" s="60">
        <f t="shared" si="883"/>
        <v>0</v>
      </c>
      <c r="AM405" s="60">
        <f t="shared" si="884"/>
        <v>0</v>
      </c>
      <c r="AN405" s="60">
        <f t="shared" si="885"/>
        <v>0</v>
      </c>
    </row>
    <row r="406" spans="1:40">
      <c r="A406" s="185"/>
      <c r="B406" s="4"/>
      <c r="C406" s="4"/>
      <c r="D406" s="4"/>
      <c r="E406" s="4"/>
      <c r="F406" s="5"/>
      <c r="G406" s="17"/>
      <c r="H406" s="57"/>
      <c r="I406" s="57"/>
      <c r="J406" s="57"/>
      <c r="K406" s="57"/>
      <c r="L406" s="57"/>
      <c r="M406" s="57"/>
      <c r="N406" s="57"/>
      <c r="O406" s="57"/>
      <c r="P406" s="57"/>
      <c r="Q406" s="57"/>
      <c r="R406" s="57"/>
      <c r="S406" s="57"/>
      <c r="T406" s="57"/>
      <c r="U406" s="57"/>
      <c r="V406" s="57"/>
      <c r="W406" s="57"/>
      <c r="X406" s="57"/>
      <c r="Y406" s="57"/>
      <c r="Z406" s="57"/>
      <c r="AA406" s="57"/>
      <c r="AB406" s="57"/>
      <c r="AC406" s="57"/>
      <c r="AD406" s="57"/>
      <c r="AE406" s="57"/>
      <c r="AF406" s="57"/>
      <c r="AG406" s="57"/>
      <c r="AH406" s="57"/>
      <c r="AI406" s="57"/>
      <c r="AJ406" s="57"/>
      <c r="AK406" s="57"/>
      <c r="AL406" s="57"/>
      <c r="AM406" s="57"/>
      <c r="AN406" s="57"/>
    </row>
    <row r="407" spans="1:40" ht="45">
      <c r="A407" s="84">
        <v>8</v>
      </c>
      <c r="B407" s="155" t="s">
        <v>293</v>
      </c>
      <c r="C407" s="7" t="s">
        <v>151</v>
      </c>
      <c r="D407" s="7" t="s">
        <v>21</v>
      </c>
      <c r="E407" s="7" t="s">
        <v>100</v>
      </c>
      <c r="F407" s="7" t="s">
        <v>101</v>
      </c>
      <c r="G407" s="16"/>
      <c r="H407" s="59">
        <f t="shared" ref="H407:M407" si="983">H408+H439+H429</f>
        <v>2225019</v>
      </c>
      <c r="I407" s="59">
        <f t="shared" si="983"/>
        <v>365000</v>
      </c>
      <c r="J407" s="59">
        <f t="shared" si="983"/>
        <v>365000</v>
      </c>
      <c r="K407" s="59">
        <f t="shared" si="983"/>
        <v>2090120.77</v>
      </c>
      <c r="L407" s="59">
        <f t="shared" si="983"/>
        <v>0</v>
      </c>
      <c r="M407" s="59">
        <f t="shared" si="983"/>
        <v>0</v>
      </c>
      <c r="N407" s="59">
        <f t="shared" si="939"/>
        <v>4315139.7699999996</v>
      </c>
      <c r="O407" s="59">
        <f t="shared" si="940"/>
        <v>365000</v>
      </c>
      <c r="P407" s="59">
        <f t="shared" si="941"/>
        <v>365000</v>
      </c>
      <c r="Q407" s="59">
        <f>Q408+Q439+Q429+Q446</f>
        <v>8111782.8399999999</v>
      </c>
      <c r="R407" s="59">
        <f t="shared" ref="R407:S407" si="984">R408+R439+R429+R446</f>
        <v>0</v>
      </c>
      <c r="S407" s="59">
        <f t="shared" si="984"/>
        <v>0</v>
      </c>
      <c r="T407" s="59">
        <f t="shared" ref="T407:T445" si="985">N407+Q407</f>
        <v>12426922.609999999</v>
      </c>
      <c r="U407" s="59">
        <f t="shared" ref="U407:U445" si="986">O407+R407</f>
        <v>365000</v>
      </c>
      <c r="V407" s="59">
        <f t="shared" ref="V407:V445" si="987">P407+S407</f>
        <v>365000</v>
      </c>
      <c r="W407" s="59">
        <f>W408+W439+W429+W446</f>
        <v>190190190.19</v>
      </c>
      <c r="X407" s="59">
        <f t="shared" ref="X407:Y407" si="988">X408+X439+X429+X446</f>
        <v>0</v>
      </c>
      <c r="Y407" s="59">
        <f t="shared" si="988"/>
        <v>0</v>
      </c>
      <c r="Z407" s="59">
        <f t="shared" ref="Z407:Z449" si="989">T407+W407</f>
        <v>202617112.80000001</v>
      </c>
      <c r="AA407" s="59">
        <f t="shared" ref="AA407:AA449" si="990">U407+X407</f>
        <v>365000</v>
      </c>
      <c r="AB407" s="59">
        <f t="shared" ref="AB407:AB449" si="991">V407+Y407</f>
        <v>365000</v>
      </c>
      <c r="AC407" s="59">
        <f>AC408+AC439+AC429+AC446</f>
        <v>461056.1</v>
      </c>
      <c r="AD407" s="59">
        <f t="shared" ref="AD407:AE407" si="992">AD408+AD439+AD429+AD446</f>
        <v>0</v>
      </c>
      <c r="AE407" s="59">
        <f t="shared" si="992"/>
        <v>0</v>
      </c>
      <c r="AF407" s="59">
        <f t="shared" ref="AF407:AF449" si="993">Z407+AC407</f>
        <v>203078168.90000001</v>
      </c>
      <c r="AG407" s="59">
        <f t="shared" ref="AG407:AG449" si="994">AA407+AD407</f>
        <v>365000</v>
      </c>
      <c r="AH407" s="59">
        <f t="shared" ref="AH407:AH449" si="995">AB407+AE407</f>
        <v>365000</v>
      </c>
      <c r="AI407" s="59">
        <f>AI408+AI439+AI429+AI446</f>
        <v>-155000</v>
      </c>
      <c r="AJ407" s="59">
        <f t="shared" ref="AJ407:AK407" si="996">AJ408+AJ439+AJ429+AJ446</f>
        <v>0</v>
      </c>
      <c r="AK407" s="59">
        <f t="shared" si="996"/>
        <v>0</v>
      </c>
      <c r="AL407" s="59">
        <f t="shared" ref="AL407:AL449" si="997">AF407+AI407</f>
        <v>202923168.90000001</v>
      </c>
      <c r="AM407" s="59">
        <f t="shared" ref="AM407:AM449" si="998">AG407+AJ407</f>
        <v>365000</v>
      </c>
      <c r="AN407" s="59">
        <f t="shared" ref="AN407:AN449" si="999">AH407+AK407</f>
        <v>365000</v>
      </c>
    </row>
    <row r="408" spans="1:40">
      <c r="A408" s="83" t="s">
        <v>155</v>
      </c>
      <c r="B408" s="75" t="s">
        <v>152</v>
      </c>
      <c r="C408" s="6" t="s">
        <v>151</v>
      </c>
      <c r="D408" s="6" t="s">
        <v>3</v>
      </c>
      <c r="E408" s="6" t="s">
        <v>100</v>
      </c>
      <c r="F408" s="6" t="s">
        <v>101</v>
      </c>
      <c r="G408" s="18"/>
      <c r="H408" s="58">
        <f t="shared" ref="H408:M408" si="1000">H412+H415+H422</f>
        <v>1080019</v>
      </c>
      <c r="I408" s="58">
        <f t="shared" si="1000"/>
        <v>0</v>
      </c>
      <c r="J408" s="58">
        <f t="shared" si="1000"/>
        <v>0</v>
      </c>
      <c r="K408" s="58">
        <f t="shared" si="1000"/>
        <v>79104.41</v>
      </c>
      <c r="L408" s="58">
        <f t="shared" si="1000"/>
        <v>0</v>
      </c>
      <c r="M408" s="58">
        <f t="shared" si="1000"/>
        <v>0</v>
      </c>
      <c r="N408" s="58">
        <f t="shared" si="939"/>
        <v>1159123.4099999999</v>
      </c>
      <c r="O408" s="58">
        <f t="shared" si="940"/>
        <v>0</v>
      </c>
      <c r="P408" s="58">
        <f t="shared" si="941"/>
        <v>0</v>
      </c>
      <c r="Q408" s="58">
        <f>Q412+Q415+Q422+Q409</f>
        <v>6780602.8399999999</v>
      </c>
      <c r="R408" s="58">
        <f>R412+R415+R422+R409</f>
        <v>0</v>
      </c>
      <c r="S408" s="58">
        <f>S412+S415+S422+S409</f>
        <v>0</v>
      </c>
      <c r="T408" s="58">
        <f t="shared" si="985"/>
        <v>7939726.25</v>
      </c>
      <c r="U408" s="58">
        <f t="shared" si="986"/>
        <v>0</v>
      </c>
      <c r="V408" s="58">
        <f t="shared" si="987"/>
        <v>0</v>
      </c>
      <c r="W408" s="58">
        <f>W412+W415+W422+W409</f>
        <v>0</v>
      </c>
      <c r="X408" s="58">
        <f>X412+X415+X422+X409</f>
        <v>0</v>
      </c>
      <c r="Y408" s="58">
        <f>Y412+Y415+Y422+Y409</f>
        <v>0</v>
      </c>
      <c r="Z408" s="58">
        <f t="shared" si="989"/>
        <v>7939726.25</v>
      </c>
      <c r="AA408" s="58">
        <f t="shared" si="990"/>
        <v>0</v>
      </c>
      <c r="AB408" s="58">
        <f t="shared" si="991"/>
        <v>0</v>
      </c>
      <c r="AC408" s="58">
        <f>AC412+AC415+AC422+AC409</f>
        <v>-879.1</v>
      </c>
      <c r="AD408" s="58">
        <f>AD412+AD415+AD422+AD409</f>
        <v>0</v>
      </c>
      <c r="AE408" s="58">
        <f>AE412+AE415+AE422+AE409</f>
        <v>0</v>
      </c>
      <c r="AF408" s="58">
        <f t="shared" si="993"/>
        <v>7938847.1500000004</v>
      </c>
      <c r="AG408" s="58">
        <f t="shared" si="994"/>
        <v>0</v>
      </c>
      <c r="AH408" s="58">
        <f t="shared" si="995"/>
        <v>0</v>
      </c>
      <c r="AI408" s="58">
        <f>AI412+AI415+AI422+AI409</f>
        <v>0</v>
      </c>
      <c r="AJ408" s="58">
        <f>AJ412+AJ415+AJ422+AJ409</f>
        <v>0</v>
      </c>
      <c r="AK408" s="58">
        <f>AK412+AK415+AK422+AK409</f>
        <v>0</v>
      </c>
      <c r="AL408" s="58">
        <f t="shared" si="997"/>
        <v>7938847.1500000004</v>
      </c>
      <c r="AM408" s="58">
        <f t="shared" si="998"/>
        <v>0</v>
      </c>
      <c r="AN408" s="58">
        <f t="shared" si="999"/>
        <v>0</v>
      </c>
    </row>
    <row r="409" spans="1:40">
      <c r="A409" s="212"/>
      <c r="B409" s="74" t="s">
        <v>409</v>
      </c>
      <c r="C409" s="73" t="s">
        <v>151</v>
      </c>
      <c r="D409" s="73" t="s">
        <v>3</v>
      </c>
      <c r="E409" s="73" t="s">
        <v>100</v>
      </c>
      <c r="F409" s="73" t="s">
        <v>410</v>
      </c>
      <c r="G409" s="101"/>
      <c r="H409" s="64"/>
      <c r="I409" s="64"/>
      <c r="J409" s="64"/>
      <c r="K409" s="64"/>
      <c r="L409" s="64"/>
      <c r="M409" s="64"/>
      <c r="N409" s="64"/>
      <c r="O409" s="64"/>
      <c r="P409" s="64"/>
      <c r="Q409" s="64">
        <f>Q410</f>
        <v>5089351.84</v>
      </c>
      <c r="R409" s="64">
        <f t="shared" ref="R409:S410" si="1001">R410</f>
        <v>0</v>
      </c>
      <c r="S409" s="64">
        <f t="shared" si="1001"/>
        <v>0</v>
      </c>
      <c r="T409" s="57">
        <f t="shared" ref="T409:T411" si="1002">N409+Q409</f>
        <v>5089351.84</v>
      </c>
      <c r="U409" s="57">
        <f t="shared" ref="U409:U411" si="1003">O409+R409</f>
        <v>0</v>
      </c>
      <c r="V409" s="57">
        <f t="shared" ref="V409:V411" si="1004">P409+S409</f>
        <v>0</v>
      </c>
      <c r="W409" s="64">
        <f>W410</f>
        <v>0</v>
      </c>
      <c r="X409" s="64">
        <f t="shared" ref="X409:Y410" si="1005">X410</f>
        <v>0</v>
      </c>
      <c r="Y409" s="64">
        <f t="shared" si="1005"/>
        <v>0</v>
      </c>
      <c r="Z409" s="57">
        <f t="shared" si="989"/>
        <v>5089351.84</v>
      </c>
      <c r="AA409" s="57">
        <f t="shared" si="990"/>
        <v>0</v>
      </c>
      <c r="AB409" s="57">
        <f t="shared" si="991"/>
        <v>0</v>
      </c>
      <c r="AC409" s="64">
        <f>AC410</f>
        <v>0</v>
      </c>
      <c r="AD409" s="64">
        <f t="shared" ref="AD409:AE410" si="1006">AD410</f>
        <v>0</v>
      </c>
      <c r="AE409" s="64">
        <f t="shared" si="1006"/>
        <v>0</v>
      </c>
      <c r="AF409" s="57">
        <f t="shared" si="993"/>
        <v>5089351.84</v>
      </c>
      <c r="AG409" s="57">
        <f t="shared" si="994"/>
        <v>0</v>
      </c>
      <c r="AH409" s="57">
        <f t="shared" si="995"/>
        <v>0</v>
      </c>
      <c r="AI409" s="64">
        <f>AI410</f>
        <v>0</v>
      </c>
      <c r="AJ409" s="64">
        <f t="shared" ref="AJ409:AK410" si="1007">AJ410</f>
        <v>0</v>
      </c>
      <c r="AK409" s="64">
        <f t="shared" si="1007"/>
        <v>0</v>
      </c>
      <c r="AL409" s="57">
        <f t="shared" si="997"/>
        <v>5089351.84</v>
      </c>
      <c r="AM409" s="57">
        <f t="shared" si="998"/>
        <v>0</v>
      </c>
      <c r="AN409" s="57">
        <f t="shared" si="999"/>
        <v>0</v>
      </c>
    </row>
    <row r="410" spans="1:40" ht="25.5">
      <c r="A410" s="212"/>
      <c r="B410" s="74" t="s">
        <v>186</v>
      </c>
      <c r="C410" s="73" t="s">
        <v>151</v>
      </c>
      <c r="D410" s="73" t="s">
        <v>3</v>
      </c>
      <c r="E410" s="73" t="s">
        <v>100</v>
      </c>
      <c r="F410" s="73" t="s">
        <v>410</v>
      </c>
      <c r="G410" s="101" t="s">
        <v>32</v>
      </c>
      <c r="H410" s="64"/>
      <c r="I410" s="64"/>
      <c r="J410" s="64"/>
      <c r="K410" s="64"/>
      <c r="L410" s="64"/>
      <c r="M410" s="64"/>
      <c r="N410" s="64"/>
      <c r="O410" s="64"/>
      <c r="P410" s="64"/>
      <c r="Q410" s="64">
        <f>Q411</f>
        <v>5089351.84</v>
      </c>
      <c r="R410" s="64">
        <f t="shared" si="1001"/>
        <v>0</v>
      </c>
      <c r="S410" s="64">
        <f t="shared" si="1001"/>
        <v>0</v>
      </c>
      <c r="T410" s="57">
        <f t="shared" si="1002"/>
        <v>5089351.84</v>
      </c>
      <c r="U410" s="57">
        <f t="shared" si="1003"/>
        <v>0</v>
      </c>
      <c r="V410" s="57">
        <f t="shared" si="1004"/>
        <v>0</v>
      </c>
      <c r="W410" s="64">
        <f>W411</f>
        <v>0</v>
      </c>
      <c r="X410" s="64">
        <f t="shared" si="1005"/>
        <v>0</v>
      </c>
      <c r="Y410" s="64">
        <f t="shared" si="1005"/>
        <v>0</v>
      </c>
      <c r="Z410" s="57">
        <f t="shared" si="989"/>
        <v>5089351.84</v>
      </c>
      <c r="AA410" s="57">
        <f t="shared" si="990"/>
        <v>0</v>
      </c>
      <c r="AB410" s="57">
        <f t="shared" si="991"/>
        <v>0</v>
      </c>
      <c r="AC410" s="64">
        <f>AC411</f>
        <v>0</v>
      </c>
      <c r="AD410" s="64">
        <f t="shared" si="1006"/>
        <v>0</v>
      </c>
      <c r="AE410" s="64">
        <f t="shared" si="1006"/>
        <v>0</v>
      </c>
      <c r="AF410" s="57">
        <f t="shared" si="993"/>
        <v>5089351.84</v>
      </c>
      <c r="AG410" s="57">
        <f t="shared" si="994"/>
        <v>0</v>
      </c>
      <c r="AH410" s="57">
        <f t="shared" si="995"/>
        <v>0</v>
      </c>
      <c r="AI410" s="64">
        <f>AI411</f>
        <v>0</v>
      </c>
      <c r="AJ410" s="64">
        <f t="shared" si="1007"/>
        <v>0</v>
      </c>
      <c r="AK410" s="64">
        <f t="shared" si="1007"/>
        <v>0</v>
      </c>
      <c r="AL410" s="57">
        <f t="shared" si="997"/>
        <v>5089351.84</v>
      </c>
      <c r="AM410" s="57">
        <f t="shared" si="998"/>
        <v>0</v>
      </c>
      <c r="AN410" s="57">
        <f t="shared" si="999"/>
        <v>0</v>
      </c>
    </row>
    <row r="411" spans="1:40" ht="25.5">
      <c r="A411" s="212"/>
      <c r="B411" s="74" t="s">
        <v>34</v>
      </c>
      <c r="C411" s="73" t="s">
        <v>151</v>
      </c>
      <c r="D411" s="73" t="s">
        <v>3</v>
      </c>
      <c r="E411" s="73" t="s">
        <v>100</v>
      </c>
      <c r="F411" s="73" t="s">
        <v>410</v>
      </c>
      <c r="G411" s="101" t="s">
        <v>33</v>
      </c>
      <c r="H411" s="64"/>
      <c r="I411" s="64"/>
      <c r="J411" s="64"/>
      <c r="K411" s="64"/>
      <c r="L411" s="64"/>
      <c r="M411" s="64"/>
      <c r="N411" s="64"/>
      <c r="O411" s="64"/>
      <c r="P411" s="64"/>
      <c r="Q411" s="60">
        <v>5089351.84</v>
      </c>
      <c r="R411" s="64"/>
      <c r="S411" s="64"/>
      <c r="T411" s="57">
        <f t="shared" si="1002"/>
        <v>5089351.84</v>
      </c>
      <c r="U411" s="57">
        <f t="shared" si="1003"/>
        <v>0</v>
      </c>
      <c r="V411" s="57">
        <f t="shared" si="1004"/>
        <v>0</v>
      </c>
      <c r="W411" s="60"/>
      <c r="X411" s="64"/>
      <c r="Y411" s="64"/>
      <c r="Z411" s="57">
        <f t="shared" si="989"/>
        <v>5089351.84</v>
      </c>
      <c r="AA411" s="57">
        <f t="shared" si="990"/>
        <v>0</v>
      </c>
      <c r="AB411" s="57">
        <f t="shared" si="991"/>
        <v>0</v>
      </c>
      <c r="AC411" s="60"/>
      <c r="AD411" s="64"/>
      <c r="AE411" s="64"/>
      <c r="AF411" s="57">
        <f t="shared" si="993"/>
        <v>5089351.84</v>
      </c>
      <c r="AG411" s="57">
        <f t="shared" si="994"/>
        <v>0</v>
      </c>
      <c r="AH411" s="57">
        <f t="shared" si="995"/>
        <v>0</v>
      </c>
      <c r="AI411" s="60"/>
      <c r="AJ411" s="64"/>
      <c r="AK411" s="64"/>
      <c r="AL411" s="57">
        <f t="shared" si="997"/>
        <v>5089351.84</v>
      </c>
      <c r="AM411" s="57">
        <f t="shared" si="998"/>
        <v>0</v>
      </c>
      <c r="AN411" s="57">
        <f t="shared" si="999"/>
        <v>0</v>
      </c>
    </row>
    <row r="412" spans="1:40">
      <c r="A412" s="273"/>
      <c r="B412" s="74" t="s">
        <v>170</v>
      </c>
      <c r="C412" s="73" t="s">
        <v>151</v>
      </c>
      <c r="D412" s="73" t="s">
        <v>3</v>
      </c>
      <c r="E412" s="73" t="s">
        <v>100</v>
      </c>
      <c r="F412" s="73" t="s">
        <v>169</v>
      </c>
      <c r="G412" s="101"/>
      <c r="H412" s="57">
        <f>H413</f>
        <v>0</v>
      </c>
      <c r="I412" s="57">
        <f t="shared" ref="I412:M413" si="1008">I413</f>
        <v>0</v>
      </c>
      <c r="J412" s="57">
        <f t="shared" si="1008"/>
        <v>0</v>
      </c>
      <c r="K412" s="57">
        <f t="shared" si="1008"/>
        <v>79104.41</v>
      </c>
      <c r="L412" s="57">
        <f t="shared" si="1008"/>
        <v>0</v>
      </c>
      <c r="M412" s="57">
        <f t="shared" si="1008"/>
        <v>0</v>
      </c>
      <c r="N412" s="57">
        <f t="shared" si="939"/>
        <v>79104.41</v>
      </c>
      <c r="O412" s="57">
        <f t="shared" si="940"/>
        <v>0</v>
      </c>
      <c r="P412" s="57">
        <f t="shared" si="941"/>
        <v>0</v>
      </c>
      <c r="Q412" s="57">
        <f t="shared" ref="Q412:S413" si="1009">Q413</f>
        <v>0</v>
      </c>
      <c r="R412" s="57">
        <f t="shared" si="1009"/>
        <v>0</v>
      </c>
      <c r="S412" s="57">
        <f t="shared" si="1009"/>
        <v>0</v>
      </c>
      <c r="T412" s="57">
        <f t="shared" si="985"/>
        <v>79104.41</v>
      </c>
      <c r="U412" s="57">
        <f t="shared" si="986"/>
        <v>0</v>
      </c>
      <c r="V412" s="57">
        <f t="shared" si="987"/>
        <v>0</v>
      </c>
      <c r="W412" s="57">
        <f t="shared" ref="W412:Y413" si="1010">W413</f>
        <v>0</v>
      </c>
      <c r="X412" s="57">
        <f t="shared" si="1010"/>
        <v>0</v>
      </c>
      <c r="Y412" s="57">
        <f t="shared" si="1010"/>
        <v>0</v>
      </c>
      <c r="Z412" s="57">
        <f t="shared" si="989"/>
        <v>79104.41</v>
      </c>
      <c r="AA412" s="57">
        <f t="shared" si="990"/>
        <v>0</v>
      </c>
      <c r="AB412" s="57">
        <f t="shared" si="991"/>
        <v>0</v>
      </c>
      <c r="AC412" s="57">
        <f t="shared" ref="AC412:AE413" si="1011">AC413</f>
        <v>0</v>
      </c>
      <c r="AD412" s="57">
        <f t="shared" si="1011"/>
        <v>0</v>
      </c>
      <c r="AE412" s="57">
        <f t="shared" si="1011"/>
        <v>0</v>
      </c>
      <c r="AF412" s="57">
        <f t="shared" si="993"/>
        <v>79104.41</v>
      </c>
      <c r="AG412" s="57">
        <f t="shared" si="994"/>
        <v>0</v>
      </c>
      <c r="AH412" s="57">
        <f t="shared" si="995"/>
        <v>0</v>
      </c>
      <c r="AI412" s="57">
        <f t="shared" ref="AI412:AK413" si="1012">AI413</f>
        <v>0</v>
      </c>
      <c r="AJ412" s="57">
        <f t="shared" si="1012"/>
        <v>0</v>
      </c>
      <c r="AK412" s="57">
        <f t="shared" si="1012"/>
        <v>0</v>
      </c>
      <c r="AL412" s="57">
        <f t="shared" si="997"/>
        <v>79104.41</v>
      </c>
      <c r="AM412" s="57">
        <f t="shared" si="998"/>
        <v>0</v>
      </c>
      <c r="AN412" s="57">
        <f t="shared" si="999"/>
        <v>0</v>
      </c>
    </row>
    <row r="413" spans="1:40" ht="25.5">
      <c r="A413" s="274"/>
      <c r="B413" s="126" t="s">
        <v>186</v>
      </c>
      <c r="C413" s="73" t="s">
        <v>151</v>
      </c>
      <c r="D413" s="73" t="s">
        <v>3</v>
      </c>
      <c r="E413" s="73" t="s">
        <v>100</v>
      </c>
      <c r="F413" s="73" t="s">
        <v>169</v>
      </c>
      <c r="G413" s="101" t="s">
        <v>32</v>
      </c>
      <c r="H413" s="57">
        <f>H414</f>
        <v>0</v>
      </c>
      <c r="I413" s="57">
        <f t="shared" si="1008"/>
        <v>0</v>
      </c>
      <c r="J413" s="57">
        <f t="shared" si="1008"/>
        <v>0</v>
      </c>
      <c r="K413" s="57">
        <f t="shared" si="1008"/>
        <v>79104.41</v>
      </c>
      <c r="L413" s="57">
        <f t="shared" si="1008"/>
        <v>0</v>
      </c>
      <c r="M413" s="57">
        <f t="shared" si="1008"/>
        <v>0</v>
      </c>
      <c r="N413" s="57">
        <f t="shared" si="939"/>
        <v>79104.41</v>
      </c>
      <c r="O413" s="57">
        <f t="shared" si="940"/>
        <v>0</v>
      </c>
      <c r="P413" s="57">
        <f t="shared" si="941"/>
        <v>0</v>
      </c>
      <c r="Q413" s="57">
        <f t="shared" si="1009"/>
        <v>0</v>
      </c>
      <c r="R413" s="57">
        <f t="shared" si="1009"/>
        <v>0</v>
      </c>
      <c r="S413" s="57">
        <f t="shared" si="1009"/>
        <v>0</v>
      </c>
      <c r="T413" s="57">
        <f t="shared" si="985"/>
        <v>79104.41</v>
      </c>
      <c r="U413" s="57">
        <f t="shared" si="986"/>
        <v>0</v>
      </c>
      <c r="V413" s="57">
        <f t="shared" si="987"/>
        <v>0</v>
      </c>
      <c r="W413" s="57">
        <f t="shared" si="1010"/>
        <v>0</v>
      </c>
      <c r="X413" s="57">
        <f t="shared" si="1010"/>
        <v>0</v>
      </c>
      <c r="Y413" s="57">
        <f t="shared" si="1010"/>
        <v>0</v>
      </c>
      <c r="Z413" s="57">
        <f t="shared" si="989"/>
        <v>79104.41</v>
      </c>
      <c r="AA413" s="57">
        <f t="shared" si="990"/>
        <v>0</v>
      </c>
      <c r="AB413" s="57">
        <f t="shared" si="991"/>
        <v>0</v>
      </c>
      <c r="AC413" s="57">
        <f t="shared" si="1011"/>
        <v>0</v>
      </c>
      <c r="AD413" s="57">
        <f t="shared" si="1011"/>
        <v>0</v>
      </c>
      <c r="AE413" s="57">
        <f t="shared" si="1011"/>
        <v>0</v>
      </c>
      <c r="AF413" s="57">
        <f t="shared" si="993"/>
        <v>79104.41</v>
      </c>
      <c r="AG413" s="57">
        <f t="shared" si="994"/>
        <v>0</v>
      </c>
      <c r="AH413" s="57">
        <f t="shared" si="995"/>
        <v>0</v>
      </c>
      <c r="AI413" s="57">
        <f t="shared" si="1012"/>
        <v>0</v>
      </c>
      <c r="AJ413" s="57">
        <f t="shared" si="1012"/>
        <v>0</v>
      </c>
      <c r="AK413" s="57">
        <f t="shared" si="1012"/>
        <v>0</v>
      </c>
      <c r="AL413" s="57">
        <f t="shared" si="997"/>
        <v>79104.41</v>
      </c>
      <c r="AM413" s="57">
        <f t="shared" si="998"/>
        <v>0</v>
      </c>
      <c r="AN413" s="57">
        <f t="shared" si="999"/>
        <v>0</v>
      </c>
    </row>
    <row r="414" spans="1:40" ht="25.5">
      <c r="A414" s="274"/>
      <c r="B414" s="71" t="s">
        <v>34</v>
      </c>
      <c r="C414" s="73" t="s">
        <v>151</v>
      </c>
      <c r="D414" s="73" t="s">
        <v>3</v>
      </c>
      <c r="E414" s="73" t="s">
        <v>100</v>
      </c>
      <c r="F414" s="73" t="s">
        <v>169</v>
      </c>
      <c r="G414" s="101" t="s">
        <v>33</v>
      </c>
      <c r="H414" s="60"/>
      <c r="I414" s="60"/>
      <c r="J414" s="60"/>
      <c r="K414" s="60">
        <v>79104.41</v>
      </c>
      <c r="L414" s="60"/>
      <c r="M414" s="60"/>
      <c r="N414" s="60">
        <f t="shared" si="939"/>
        <v>79104.41</v>
      </c>
      <c r="O414" s="60">
        <f t="shared" si="940"/>
        <v>0</v>
      </c>
      <c r="P414" s="60">
        <f t="shared" si="941"/>
        <v>0</v>
      </c>
      <c r="Q414" s="60"/>
      <c r="R414" s="60"/>
      <c r="S414" s="60"/>
      <c r="T414" s="60">
        <f t="shared" si="985"/>
        <v>79104.41</v>
      </c>
      <c r="U414" s="60">
        <f t="shared" si="986"/>
        <v>0</v>
      </c>
      <c r="V414" s="60">
        <f t="shared" si="987"/>
        <v>0</v>
      </c>
      <c r="W414" s="60"/>
      <c r="X414" s="60"/>
      <c r="Y414" s="60"/>
      <c r="Z414" s="60">
        <f t="shared" si="989"/>
        <v>79104.41</v>
      </c>
      <c r="AA414" s="60">
        <f t="shared" si="990"/>
        <v>0</v>
      </c>
      <c r="AB414" s="60">
        <f t="shared" si="991"/>
        <v>0</v>
      </c>
      <c r="AC414" s="60"/>
      <c r="AD414" s="60"/>
      <c r="AE414" s="60"/>
      <c r="AF414" s="60">
        <f t="shared" si="993"/>
        <v>79104.41</v>
      </c>
      <c r="AG414" s="60">
        <f t="shared" si="994"/>
        <v>0</v>
      </c>
      <c r="AH414" s="60">
        <f t="shared" si="995"/>
        <v>0</v>
      </c>
      <c r="AI414" s="60"/>
      <c r="AJ414" s="60"/>
      <c r="AK414" s="60"/>
      <c r="AL414" s="60">
        <f t="shared" si="997"/>
        <v>79104.41</v>
      </c>
      <c r="AM414" s="60">
        <f t="shared" si="998"/>
        <v>0</v>
      </c>
      <c r="AN414" s="60">
        <f t="shared" si="999"/>
        <v>0</v>
      </c>
    </row>
    <row r="415" spans="1:40" ht="63.75">
      <c r="A415" s="181"/>
      <c r="B415" s="116" t="s">
        <v>184</v>
      </c>
      <c r="C415" s="73" t="s">
        <v>151</v>
      </c>
      <c r="D415" s="73" t="s">
        <v>3</v>
      </c>
      <c r="E415" s="73" t="s">
        <v>181</v>
      </c>
      <c r="F415" s="73" t="s">
        <v>182</v>
      </c>
      <c r="G415" s="101"/>
      <c r="H415" s="60">
        <f>H416</f>
        <v>1058418.6200000001</v>
      </c>
      <c r="I415" s="60">
        <f t="shared" ref="I415:M415" si="1013">I416</f>
        <v>0</v>
      </c>
      <c r="J415" s="60">
        <f t="shared" si="1013"/>
        <v>0</v>
      </c>
      <c r="K415" s="60">
        <f t="shared" si="1013"/>
        <v>0</v>
      </c>
      <c r="L415" s="60">
        <f t="shared" si="1013"/>
        <v>0</v>
      </c>
      <c r="M415" s="60">
        <f t="shared" si="1013"/>
        <v>0</v>
      </c>
      <c r="N415" s="60">
        <f t="shared" si="939"/>
        <v>1058418.6200000001</v>
      </c>
      <c r="O415" s="60">
        <f t="shared" si="940"/>
        <v>0</v>
      </c>
      <c r="P415" s="60">
        <f t="shared" si="941"/>
        <v>0</v>
      </c>
      <c r="Q415" s="60">
        <f>Q418+Q416+Q420</f>
        <v>1657425.98</v>
      </c>
      <c r="R415" s="60">
        <f>R418+R416+R420</f>
        <v>0</v>
      </c>
      <c r="S415" s="60">
        <f>S418+S416+S420</f>
        <v>0</v>
      </c>
      <c r="T415" s="60">
        <f t="shared" si="985"/>
        <v>2715844.6</v>
      </c>
      <c r="U415" s="60">
        <f t="shared" si="986"/>
        <v>0</v>
      </c>
      <c r="V415" s="60">
        <f t="shared" si="987"/>
        <v>0</v>
      </c>
      <c r="W415" s="60">
        <f>W418+W416+W420</f>
        <v>0</v>
      </c>
      <c r="X415" s="60">
        <f>X418+X416+X420</f>
        <v>0</v>
      </c>
      <c r="Y415" s="60">
        <f>Y418+Y416+Y420</f>
        <v>0</v>
      </c>
      <c r="Z415" s="60">
        <f t="shared" si="989"/>
        <v>2715844.6</v>
      </c>
      <c r="AA415" s="60">
        <f t="shared" si="990"/>
        <v>0</v>
      </c>
      <c r="AB415" s="60">
        <f t="shared" si="991"/>
        <v>0</v>
      </c>
      <c r="AC415" s="60">
        <f>AC418+AC416+AC420</f>
        <v>-861.52</v>
      </c>
      <c r="AD415" s="60">
        <f>AD418+AD416+AD420</f>
        <v>0</v>
      </c>
      <c r="AE415" s="60">
        <f>AE418+AE416+AE420</f>
        <v>0</v>
      </c>
      <c r="AF415" s="60">
        <f t="shared" si="993"/>
        <v>2714983.08</v>
      </c>
      <c r="AG415" s="60">
        <f t="shared" si="994"/>
        <v>0</v>
      </c>
      <c r="AH415" s="60">
        <f t="shared" si="995"/>
        <v>0</v>
      </c>
      <c r="AI415" s="60">
        <f>AI418+AI416+AI420</f>
        <v>0</v>
      </c>
      <c r="AJ415" s="60">
        <f>AJ418+AJ416+AJ420</f>
        <v>0</v>
      </c>
      <c r="AK415" s="60">
        <f>AK418+AK416+AK420</f>
        <v>0</v>
      </c>
      <c r="AL415" s="60">
        <f t="shared" si="997"/>
        <v>2714983.08</v>
      </c>
      <c r="AM415" s="60">
        <f t="shared" si="998"/>
        <v>0</v>
      </c>
      <c r="AN415" s="60">
        <f t="shared" si="999"/>
        <v>0</v>
      </c>
    </row>
    <row r="416" spans="1:40">
      <c r="A416" s="181"/>
      <c r="B416" s="103" t="s">
        <v>35</v>
      </c>
      <c r="C416" s="73" t="s">
        <v>151</v>
      </c>
      <c r="D416" s="73" t="s">
        <v>3</v>
      </c>
      <c r="E416" s="73" t="s">
        <v>181</v>
      </c>
      <c r="F416" s="73" t="s">
        <v>182</v>
      </c>
      <c r="G416" s="101" t="s">
        <v>36</v>
      </c>
      <c r="H416" s="60">
        <f>H417</f>
        <v>1058418.6200000001</v>
      </c>
      <c r="I416" s="60">
        <f t="shared" ref="I416:M416" si="1014">I417</f>
        <v>0</v>
      </c>
      <c r="J416" s="60">
        <f t="shared" si="1014"/>
        <v>0</v>
      </c>
      <c r="K416" s="60">
        <f t="shared" si="1014"/>
        <v>0</v>
      </c>
      <c r="L416" s="60">
        <f t="shared" si="1014"/>
        <v>0</v>
      </c>
      <c r="M416" s="60">
        <f t="shared" si="1014"/>
        <v>0</v>
      </c>
      <c r="N416" s="60">
        <f t="shared" si="939"/>
        <v>1058418.6200000001</v>
      </c>
      <c r="O416" s="60">
        <f t="shared" si="940"/>
        <v>0</v>
      </c>
      <c r="P416" s="60">
        <f t="shared" si="941"/>
        <v>0</v>
      </c>
      <c r="Q416" s="60">
        <f t="shared" ref="Q416:S416" si="1015">Q417</f>
        <v>1015525.98</v>
      </c>
      <c r="R416" s="60">
        <f t="shared" si="1015"/>
        <v>0</v>
      </c>
      <c r="S416" s="60">
        <f t="shared" si="1015"/>
        <v>0</v>
      </c>
      <c r="T416" s="60">
        <f t="shared" si="985"/>
        <v>2073944.6</v>
      </c>
      <c r="U416" s="60">
        <f t="shared" si="986"/>
        <v>0</v>
      </c>
      <c r="V416" s="60">
        <f t="shared" si="987"/>
        <v>0</v>
      </c>
      <c r="W416" s="60">
        <f t="shared" ref="W416:Y416" si="1016">W417</f>
        <v>0</v>
      </c>
      <c r="X416" s="60">
        <f t="shared" si="1016"/>
        <v>0</v>
      </c>
      <c r="Y416" s="60">
        <f t="shared" si="1016"/>
        <v>0</v>
      </c>
      <c r="Z416" s="60">
        <f t="shared" si="989"/>
        <v>2073944.6</v>
      </c>
      <c r="AA416" s="60">
        <f t="shared" si="990"/>
        <v>0</v>
      </c>
      <c r="AB416" s="60">
        <f t="shared" si="991"/>
        <v>0</v>
      </c>
      <c r="AC416" s="60">
        <f t="shared" ref="AC416:AE416" si="1017">AC417</f>
        <v>-861.52</v>
      </c>
      <c r="AD416" s="60">
        <f t="shared" si="1017"/>
        <v>0</v>
      </c>
      <c r="AE416" s="60">
        <f t="shared" si="1017"/>
        <v>0</v>
      </c>
      <c r="AF416" s="60">
        <f t="shared" si="993"/>
        <v>2073083.08</v>
      </c>
      <c r="AG416" s="60">
        <f t="shared" si="994"/>
        <v>0</v>
      </c>
      <c r="AH416" s="60">
        <f t="shared" si="995"/>
        <v>0</v>
      </c>
      <c r="AI416" s="60">
        <f t="shared" ref="AI416:AK416" si="1018">AI417</f>
        <v>0</v>
      </c>
      <c r="AJ416" s="60">
        <f t="shared" si="1018"/>
        <v>0</v>
      </c>
      <c r="AK416" s="60">
        <f t="shared" si="1018"/>
        <v>0</v>
      </c>
      <c r="AL416" s="60">
        <f t="shared" si="997"/>
        <v>2073083.08</v>
      </c>
      <c r="AM416" s="60">
        <f t="shared" si="998"/>
        <v>0</v>
      </c>
      <c r="AN416" s="60">
        <f t="shared" si="999"/>
        <v>0</v>
      </c>
    </row>
    <row r="417" spans="1:40" ht="18.75" customHeight="1">
      <c r="A417" s="181"/>
      <c r="B417" s="103" t="s">
        <v>38</v>
      </c>
      <c r="C417" s="73" t="s">
        <v>151</v>
      </c>
      <c r="D417" s="73" t="s">
        <v>3</v>
      </c>
      <c r="E417" s="73" t="s">
        <v>181</v>
      </c>
      <c r="F417" s="73" t="s">
        <v>182</v>
      </c>
      <c r="G417" s="101" t="s">
        <v>37</v>
      </c>
      <c r="H417" s="60">
        <v>1058418.6200000001</v>
      </c>
      <c r="I417" s="60"/>
      <c r="J417" s="60"/>
      <c r="K417" s="60"/>
      <c r="L417" s="60"/>
      <c r="M417" s="60"/>
      <c r="N417" s="60">
        <f t="shared" si="939"/>
        <v>1058418.6200000001</v>
      </c>
      <c r="O417" s="60">
        <f t="shared" si="940"/>
        <v>0</v>
      </c>
      <c r="P417" s="60">
        <f t="shared" si="941"/>
        <v>0</v>
      </c>
      <c r="Q417" s="60">
        <v>1015525.98</v>
      </c>
      <c r="R417" s="60"/>
      <c r="S417" s="60"/>
      <c r="T417" s="60">
        <f t="shared" si="985"/>
        <v>2073944.6</v>
      </c>
      <c r="U417" s="60">
        <f t="shared" si="986"/>
        <v>0</v>
      </c>
      <c r="V417" s="60">
        <f t="shared" si="987"/>
        <v>0</v>
      </c>
      <c r="W417" s="60"/>
      <c r="X417" s="60"/>
      <c r="Y417" s="60"/>
      <c r="Z417" s="60">
        <f t="shared" si="989"/>
        <v>2073944.6</v>
      </c>
      <c r="AA417" s="60">
        <f t="shared" si="990"/>
        <v>0</v>
      </c>
      <c r="AB417" s="60">
        <f t="shared" si="991"/>
        <v>0</v>
      </c>
      <c r="AC417" s="60">
        <v>-861.52</v>
      </c>
      <c r="AD417" s="60"/>
      <c r="AE417" s="60"/>
      <c r="AF417" s="60">
        <f t="shared" si="993"/>
        <v>2073083.08</v>
      </c>
      <c r="AG417" s="60">
        <f t="shared" si="994"/>
        <v>0</v>
      </c>
      <c r="AH417" s="60">
        <f t="shared" si="995"/>
        <v>0</v>
      </c>
      <c r="AI417" s="60"/>
      <c r="AJ417" s="60"/>
      <c r="AK417" s="60"/>
      <c r="AL417" s="60">
        <f t="shared" si="997"/>
        <v>2073083.08</v>
      </c>
      <c r="AM417" s="60">
        <f t="shared" si="998"/>
        <v>0</v>
      </c>
      <c r="AN417" s="60">
        <f t="shared" si="999"/>
        <v>0</v>
      </c>
    </row>
    <row r="418" spans="1:40" ht="25.5">
      <c r="A418" s="181"/>
      <c r="B418" s="116" t="s">
        <v>139</v>
      </c>
      <c r="C418" s="73" t="s">
        <v>151</v>
      </c>
      <c r="D418" s="73" t="s">
        <v>3</v>
      </c>
      <c r="E418" s="73" t="s">
        <v>181</v>
      </c>
      <c r="F418" s="73" t="s">
        <v>182</v>
      </c>
      <c r="G418" s="101" t="s">
        <v>137</v>
      </c>
      <c r="H418" s="60"/>
      <c r="I418" s="60"/>
      <c r="J418" s="60"/>
      <c r="K418" s="60"/>
      <c r="L418" s="60"/>
      <c r="M418" s="60"/>
      <c r="N418" s="60"/>
      <c r="O418" s="60"/>
      <c r="P418" s="60"/>
      <c r="Q418" s="60">
        <f>Q419</f>
        <v>546350</v>
      </c>
      <c r="R418" s="60">
        <f t="shared" ref="R418:S418" si="1019">R419</f>
        <v>0</v>
      </c>
      <c r="S418" s="60">
        <f t="shared" si="1019"/>
        <v>0</v>
      </c>
      <c r="T418" s="60">
        <f t="shared" ref="T418:T419" si="1020">N418+Q418</f>
        <v>546350</v>
      </c>
      <c r="U418" s="60">
        <f t="shared" ref="U418:U419" si="1021">O418+R418</f>
        <v>0</v>
      </c>
      <c r="V418" s="60">
        <f t="shared" ref="V418:V419" si="1022">P418+S418</f>
        <v>0</v>
      </c>
      <c r="W418" s="60">
        <f>W419</f>
        <v>0</v>
      </c>
      <c r="X418" s="60">
        <f t="shared" ref="X418:Y418" si="1023">X419</f>
        <v>0</v>
      </c>
      <c r="Y418" s="60">
        <f t="shared" si="1023"/>
        <v>0</v>
      </c>
      <c r="Z418" s="60">
        <f t="shared" si="989"/>
        <v>546350</v>
      </c>
      <c r="AA418" s="60">
        <f t="shared" si="990"/>
        <v>0</v>
      </c>
      <c r="AB418" s="60">
        <f t="shared" si="991"/>
        <v>0</v>
      </c>
      <c r="AC418" s="60">
        <f>AC419</f>
        <v>0</v>
      </c>
      <c r="AD418" s="60">
        <f t="shared" ref="AD418:AE418" si="1024">AD419</f>
        <v>0</v>
      </c>
      <c r="AE418" s="60">
        <f t="shared" si="1024"/>
        <v>0</v>
      </c>
      <c r="AF418" s="60">
        <f t="shared" si="993"/>
        <v>546350</v>
      </c>
      <c r="AG418" s="60">
        <f t="shared" si="994"/>
        <v>0</v>
      </c>
      <c r="AH418" s="60">
        <f t="shared" si="995"/>
        <v>0</v>
      </c>
      <c r="AI418" s="60">
        <f>AI419</f>
        <v>0</v>
      </c>
      <c r="AJ418" s="60">
        <f t="shared" ref="AJ418:AK418" si="1025">AJ419</f>
        <v>0</v>
      </c>
      <c r="AK418" s="60">
        <f t="shared" si="1025"/>
        <v>0</v>
      </c>
      <c r="AL418" s="60">
        <f t="shared" si="997"/>
        <v>546350</v>
      </c>
      <c r="AM418" s="60">
        <f t="shared" si="998"/>
        <v>0</v>
      </c>
      <c r="AN418" s="60">
        <f t="shared" si="999"/>
        <v>0</v>
      </c>
    </row>
    <row r="419" spans="1:40">
      <c r="A419" s="181"/>
      <c r="B419" s="116" t="s">
        <v>140</v>
      </c>
      <c r="C419" s="73" t="s">
        <v>151</v>
      </c>
      <c r="D419" s="73" t="s">
        <v>3</v>
      </c>
      <c r="E419" s="73" t="s">
        <v>181</v>
      </c>
      <c r="F419" s="73" t="s">
        <v>182</v>
      </c>
      <c r="G419" s="101" t="s">
        <v>138</v>
      </c>
      <c r="H419" s="60"/>
      <c r="I419" s="60"/>
      <c r="J419" s="60"/>
      <c r="K419" s="60"/>
      <c r="L419" s="60"/>
      <c r="M419" s="60"/>
      <c r="N419" s="60"/>
      <c r="O419" s="60"/>
      <c r="P419" s="60"/>
      <c r="Q419" s="60">
        <v>546350</v>
      </c>
      <c r="R419" s="60"/>
      <c r="S419" s="60"/>
      <c r="T419" s="60">
        <f t="shared" si="1020"/>
        <v>546350</v>
      </c>
      <c r="U419" s="60">
        <f t="shared" si="1021"/>
        <v>0</v>
      </c>
      <c r="V419" s="60">
        <f t="shared" si="1022"/>
        <v>0</v>
      </c>
      <c r="W419" s="60"/>
      <c r="X419" s="60"/>
      <c r="Y419" s="60"/>
      <c r="Z419" s="60">
        <f t="shared" si="989"/>
        <v>546350</v>
      </c>
      <c r="AA419" s="60">
        <f t="shared" si="990"/>
        <v>0</v>
      </c>
      <c r="AB419" s="60">
        <f t="shared" si="991"/>
        <v>0</v>
      </c>
      <c r="AC419" s="60"/>
      <c r="AD419" s="60"/>
      <c r="AE419" s="60"/>
      <c r="AF419" s="60">
        <f t="shared" si="993"/>
        <v>546350</v>
      </c>
      <c r="AG419" s="60">
        <f t="shared" si="994"/>
        <v>0</v>
      </c>
      <c r="AH419" s="60">
        <f t="shared" si="995"/>
        <v>0</v>
      </c>
      <c r="AI419" s="60"/>
      <c r="AJ419" s="60"/>
      <c r="AK419" s="60"/>
      <c r="AL419" s="60">
        <f t="shared" si="997"/>
        <v>546350</v>
      </c>
      <c r="AM419" s="60">
        <f t="shared" si="998"/>
        <v>0</v>
      </c>
      <c r="AN419" s="60">
        <f t="shared" si="999"/>
        <v>0</v>
      </c>
    </row>
    <row r="420" spans="1:40" ht="18.75" customHeight="1">
      <c r="A420" s="181"/>
      <c r="B420" s="103" t="s">
        <v>47</v>
      </c>
      <c r="C420" s="73" t="s">
        <v>151</v>
      </c>
      <c r="D420" s="73" t="s">
        <v>3</v>
      </c>
      <c r="E420" s="73" t="s">
        <v>181</v>
      </c>
      <c r="F420" s="73" t="s">
        <v>182</v>
      </c>
      <c r="G420" s="101" t="s">
        <v>45</v>
      </c>
      <c r="H420" s="60"/>
      <c r="I420" s="60"/>
      <c r="J420" s="60"/>
      <c r="K420" s="60"/>
      <c r="L420" s="60"/>
      <c r="M420" s="60"/>
      <c r="N420" s="60"/>
      <c r="O420" s="60"/>
      <c r="P420" s="60"/>
      <c r="Q420" s="60">
        <f>Q421</f>
        <v>95550</v>
      </c>
      <c r="R420" s="60">
        <f t="shared" ref="R420:S420" si="1026">R421</f>
        <v>0</v>
      </c>
      <c r="S420" s="60">
        <f t="shared" si="1026"/>
        <v>0</v>
      </c>
      <c r="T420" s="60">
        <f t="shared" ref="T420:T421" si="1027">N420+Q420</f>
        <v>95550</v>
      </c>
      <c r="U420" s="60">
        <f t="shared" ref="U420:U421" si="1028">O420+R420</f>
        <v>0</v>
      </c>
      <c r="V420" s="60">
        <f t="shared" ref="V420:V421" si="1029">P420+S420</f>
        <v>0</v>
      </c>
      <c r="W420" s="60">
        <f>W421</f>
        <v>0</v>
      </c>
      <c r="X420" s="60">
        <f t="shared" ref="X420:Y420" si="1030">X421</f>
        <v>0</v>
      </c>
      <c r="Y420" s="60">
        <f t="shared" si="1030"/>
        <v>0</v>
      </c>
      <c r="Z420" s="60">
        <f t="shared" si="989"/>
        <v>95550</v>
      </c>
      <c r="AA420" s="60">
        <f t="shared" si="990"/>
        <v>0</v>
      </c>
      <c r="AB420" s="60">
        <f t="shared" si="991"/>
        <v>0</v>
      </c>
      <c r="AC420" s="60">
        <f>AC421</f>
        <v>0</v>
      </c>
      <c r="AD420" s="60">
        <f t="shared" ref="AD420:AE420" si="1031">AD421</f>
        <v>0</v>
      </c>
      <c r="AE420" s="60">
        <f t="shared" si="1031"/>
        <v>0</v>
      </c>
      <c r="AF420" s="60">
        <f t="shared" si="993"/>
        <v>95550</v>
      </c>
      <c r="AG420" s="60">
        <f t="shared" si="994"/>
        <v>0</v>
      </c>
      <c r="AH420" s="60">
        <f t="shared" si="995"/>
        <v>0</v>
      </c>
      <c r="AI420" s="60">
        <f>AI421</f>
        <v>0</v>
      </c>
      <c r="AJ420" s="60">
        <f t="shared" ref="AJ420:AK420" si="1032">AJ421</f>
        <v>0</v>
      </c>
      <c r="AK420" s="60">
        <f t="shared" si="1032"/>
        <v>0</v>
      </c>
      <c r="AL420" s="60">
        <f t="shared" si="997"/>
        <v>95550</v>
      </c>
      <c r="AM420" s="60">
        <f t="shared" si="998"/>
        <v>0</v>
      </c>
      <c r="AN420" s="60">
        <f t="shared" si="999"/>
        <v>0</v>
      </c>
    </row>
    <row r="421" spans="1:40" ht="18.75" customHeight="1">
      <c r="A421" s="181"/>
      <c r="B421" s="103" t="s">
        <v>56</v>
      </c>
      <c r="C421" s="73" t="s">
        <v>151</v>
      </c>
      <c r="D421" s="73" t="s">
        <v>3</v>
      </c>
      <c r="E421" s="73" t="s">
        <v>181</v>
      </c>
      <c r="F421" s="73" t="s">
        <v>182</v>
      </c>
      <c r="G421" s="101" t="s">
        <v>57</v>
      </c>
      <c r="H421" s="60"/>
      <c r="I421" s="60"/>
      <c r="J421" s="60"/>
      <c r="K421" s="60"/>
      <c r="L421" s="60"/>
      <c r="M421" s="60"/>
      <c r="N421" s="60"/>
      <c r="O421" s="60"/>
      <c r="P421" s="60"/>
      <c r="Q421" s="60">
        <v>95550</v>
      </c>
      <c r="R421" s="60"/>
      <c r="S421" s="60"/>
      <c r="T421" s="60">
        <f t="shared" si="1027"/>
        <v>95550</v>
      </c>
      <c r="U421" s="60">
        <f t="shared" si="1028"/>
        <v>0</v>
      </c>
      <c r="V421" s="60">
        <f t="shared" si="1029"/>
        <v>0</v>
      </c>
      <c r="W421" s="60"/>
      <c r="X421" s="60"/>
      <c r="Y421" s="60"/>
      <c r="Z421" s="60">
        <f t="shared" si="989"/>
        <v>95550</v>
      </c>
      <c r="AA421" s="60">
        <f t="shared" si="990"/>
        <v>0</v>
      </c>
      <c r="AB421" s="60">
        <f t="shared" si="991"/>
        <v>0</v>
      </c>
      <c r="AC421" s="60"/>
      <c r="AD421" s="60"/>
      <c r="AE421" s="60"/>
      <c r="AF421" s="60">
        <f t="shared" si="993"/>
        <v>95550</v>
      </c>
      <c r="AG421" s="60">
        <f t="shared" si="994"/>
        <v>0</v>
      </c>
      <c r="AH421" s="60">
        <f t="shared" si="995"/>
        <v>0</v>
      </c>
      <c r="AI421" s="60"/>
      <c r="AJ421" s="60"/>
      <c r="AK421" s="60"/>
      <c r="AL421" s="60">
        <f t="shared" si="997"/>
        <v>95550</v>
      </c>
      <c r="AM421" s="60">
        <f t="shared" si="998"/>
        <v>0</v>
      </c>
      <c r="AN421" s="60">
        <f t="shared" si="999"/>
        <v>0</v>
      </c>
    </row>
    <row r="422" spans="1:40" ht="51">
      <c r="A422" s="181"/>
      <c r="B422" s="116" t="s">
        <v>185</v>
      </c>
      <c r="C422" s="73" t="s">
        <v>151</v>
      </c>
      <c r="D422" s="73" t="s">
        <v>3</v>
      </c>
      <c r="E422" s="73" t="s">
        <v>181</v>
      </c>
      <c r="F422" s="73" t="s">
        <v>183</v>
      </c>
      <c r="G422" s="101"/>
      <c r="H422" s="60">
        <f>H423</f>
        <v>21600.38</v>
      </c>
      <c r="I422" s="60">
        <f t="shared" ref="I422:M422" si="1033">I423</f>
        <v>0</v>
      </c>
      <c r="J422" s="60">
        <f t="shared" si="1033"/>
        <v>0</v>
      </c>
      <c r="K422" s="60">
        <f t="shared" si="1033"/>
        <v>0</v>
      </c>
      <c r="L422" s="60">
        <f t="shared" si="1033"/>
        <v>0</v>
      </c>
      <c r="M422" s="60">
        <f t="shared" si="1033"/>
        <v>0</v>
      </c>
      <c r="N422" s="60">
        <f t="shared" si="939"/>
        <v>21600.38</v>
      </c>
      <c r="O422" s="60">
        <f t="shared" si="940"/>
        <v>0</v>
      </c>
      <c r="P422" s="60">
        <f t="shared" si="941"/>
        <v>0</v>
      </c>
      <c r="Q422" s="60">
        <f>Q425+Q423+Q427</f>
        <v>33825.020000000004</v>
      </c>
      <c r="R422" s="60">
        <f>R425+R423+R427</f>
        <v>0</v>
      </c>
      <c r="S422" s="60">
        <f>S425+S423+S427</f>
        <v>0</v>
      </c>
      <c r="T422" s="60">
        <f t="shared" si="985"/>
        <v>55425.400000000009</v>
      </c>
      <c r="U422" s="60">
        <f t="shared" si="986"/>
        <v>0</v>
      </c>
      <c r="V422" s="60">
        <f t="shared" si="987"/>
        <v>0</v>
      </c>
      <c r="W422" s="60">
        <f>W425+W423+W427</f>
        <v>0</v>
      </c>
      <c r="X422" s="60">
        <f>X425+X423+X427</f>
        <v>0</v>
      </c>
      <c r="Y422" s="60">
        <f>Y425+Y423+Y427</f>
        <v>0</v>
      </c>
      <c r="Z422" s="60">
        <f t="shared" si="989"/>
        <v>55425.400000000009</v>
      </c>
      <c r="AA422" s="60">
        <f t="shared" si="990"/>
        <v>0</v>
      </c>
      <c r="AB422" s="60">
        <f t="shared" si="991"/>
        <v>0</v>
      </c>
      <c r="AC422" s="60">
        <f>AC425+AC423+AC427</f>
        <v>-17.579999999999998</v>
      </c>
      <c r="AD422" s="60">
        <f>AD425+AD423+AD427</f>
        <v>0</v>
      </c>
      <c r="AE422" s="60">
        <f>AE425+AE423+AE427</f>
        <v>0</v>
      </c>
      <c r="AF422" s="60">
        <f t="shared" si="993"/>
        <v>55407.820000000007</v>
      </c>
      <c r="AG422" s="60">
        <f t="shared" si="994"/>
        <v>0</v>
      </c>
      <c r="AH422" s="60">
        <f t="shared" si="995"/>
        <v>0</v>
      </c>
      <c r="AI422" s="60">
        <f>AI425+AI423+AI427</f>
        <v>0</v>
      </c>
      <c r="AJ422" s="60">
        <f>AJ425+AJ423+AJ427</f>
        <v>0</v>
      </c>
      <c r="AK422" s="60">
        <f>AK425+AK423+AK427</f>
        <v>0</v>
      </c>
      <c r="AL422" s="60">
        <f t="shared" si="997"/>
        <v>55407.820000000007</v>
      </c>
      <c r="AM422" s="60">
        <f t="shared" si="998"/>
        <v>0</v>
      </c>
      <c r="AN422" s="60">
        <f t="shared" si="999"/>
        <v>0</v>
      </c>
    </row>
    <row r="423" spans="1:40">
      <c r="A423" s="181"/>
      <c r="B423" s="103" t="s">
        <v>35</v>
      </c>
      <c r="C423" s="73" t="s">
        <v>151</v>
      </c>
      <c r="D423" s="73" t="s">
        <v>3</v>
      </c>
      <c r="E423" s="73" t="s">
        <v>181</v>
      </c>
      <c r="F423" s="73" t="s">
        <v>183</v>
      </c>
      <c r="G423" s="101" t="s">
        <v>36</v>
      </c>
      <c r="H423" s="60">
        <f>H424</f>
        <v>21600.38</v>
      </c>
      <c r="I423" s="60">
        <f t="shared" ref="I423:J423" si="1034">I424</f>
        <v>0</v>
      </c>
      <c r="J423" s="60">
        <f t="shared" si="1034"/>
        <v>0</v>
      </c>
      <c r="K423" s="60">
        <f t="shared" ref="K423" si="1035">K424</f>
        <v>0</v>
      </c>
      <c r="L423" s="60">
        <f t="shared" ref="L423" si="1036">L424</f>
        <v>0</v>
      </c>
      <c r="M423" s="60">
        <f t="shared" ref="M423" si="1037">M424</f>
        <v>0</v>
      </c>
      <c r="N423" s="60">
        <f t="shared" si="939"/>
        <v>21600.38</v>
      </c>
      <c r="O423" s="60">
        <f t="shared" si="940"/>
        <v>0</v>
      </c>
      <c r="P423" s="60">
        <f t="shared" si="941"/>
        <v>0</v>
      </c>
      <c r="Q423" s="60">
        <f t="shared" ref="Q423:S423" si="1038">Q424</f>
        <v>20725.02</v>
      </c>
      <c r="R423" s="60">
        <f t="shared" si="1038"/>
        <v>0</v>
      </c>
      <c r="S423" s="60">
        <f t="shared" si="1038"/>
        <v>0</v>
      </c>
      <c r="T423" s="60">
        <f t="shared" si="985"/>
        <v>42325.4</v>
      </c>
      <c r="U423" s="60">
        <f t="shared" si="986"/>
        <v>0</v>
      </c>
      <c r="V423" s="60">
        <f t="shared" si="987"/>
        <v>0</v>
      </c>
      <c r="W423" s="60">
        <f t="shared" ref="W423:Y423" si="1039">W424</f>
        <v>0</v>
      </c>
      <c r="X423" s="60">
        <f t="shared" si="1039"/>
        <v>0</v>
      </c>
      <c r="Y423" s="60">
        <f t="shared" si="1039"/>
        <v>0</v>
      </c>
      <c r="Z423" s="60">
        <f t="shared" si="989"/>
        <v>42325.4</v>
      </c>
      <c r="AA423" s="60">
        <f t="shared" si="990"/>
        <v>0</v>
      </c>
      <c r="AB423" s="60">
        <f t="shared" si="991"/>
        <v>0</v>
      </c>
      <c r="AC423" s="60">
        <f t="shared" ref="AC423:AE423" si="1040">AC424</f>
        <v>-17.579999999999998</v>
      </c>
      <c r="AD423" s="60">
        <f t="shared" si="1040"/>
        <v>0</v>
      </c>
      <c r="AE423" s="60">
        <f t="shared" si="1040"/>
        <v>0</v>
      </c>
      <c r="AF423" s="60">
        <f t="shared" si="993"/>
        <v>42307.82</v>
      </c>
      <c r="AG423" s="60">
        <f t="shared" si="994"/>
        <v>0</v>
      </c>
      <c r="AH423" s="60">
        <f t="shared" si="995"/>
        <v>0</v>
      </c>
      <c r="AI423" s="60">
        <f t="shared" ref="AI423:AK423" si="1041">AI424</f>
        <v>0</v>
      </c>
      <c r="AJ423" s="60">
        <f t="shared" si="1041"/>
        <v>0</v>
      </c>
      <c r="AK423" s="60">
        <f t="shared" si="1041"/>
        <v>0</v>
      </c>
      <c r="AL423" s="60">
        <f t="shared" si="997"/>
        <v>42307.82</v>
      </c>
      <c r="AM423" s="60">
        <f t="shared" si="998"/>
        <v>0</v>
      </c>
      <c r="AN423" s="60">
        <f t="shared" si="999"/>
        <v>0</v>
      </c>
    </row>
    <row r="424" spans="1:40" ht="25.5">
      <c r="A424" s="181"/>
      <c r="B424" s="103" t="s">
        <v>38</v>
      </c>
      <c r="C424" s="73" t="s">
        <v>151</v>
      </c>
      <c r="D424" s="73" t="s">
        <v>3</v>
      </c>
      <c r="E424" s="73" t="s">
        <v>181</v>
      </c>
      <c r="F424" s="73" t="s">
        <v>183</v>
      </c>
      <c r="G424" s="101" t="s">
        <v>37</v>
      </c>
      <c r="H424" s="60">
        <v>21600.38</v>
      </c>
      <c r="I424" s="60"/>
      <c r="J424" s="60"/>
      <c r="K424" s="60"/>
      <c r="L424" s="60"/>
      <c r="M424" s="60"/>
      <c r="N424" s="60">
        <f t="shared" si="939"/>
        <v>21600.38</v>
      </c>
      <c r="O424" s="60">
        <f t="shared" si="940"/>
        <v>0</v>
      </c>
      <c r="P424" s="60">
        <f t="shared" si="941"/>
        <v>0</v>
      </c>
      <c r="Q424" s="60">
        <v>20725.02</v>
      </c>
      <c r="R424" s="60"/>
      <c r="S424" s="60"/>
      <c r="T424" s="60">
        <f t="shared" si="985"/>
        <v>42325.4</v>
      </c>
      <c r="U424" s="60">
        <f t="shared" si="986"/>
        <v>0</v>
      </c>
      <c r="V424" s="60">
        <f t="shared" si="987"/>
        <v>0</v>
      </c>
      <c r="W424" s="60"/>
      <c r="X424" s="60"/>
      <c r="Y424" s="60"/>
      <c r="Z424" s="60">
        <f t="shared" si="989"/>
        <v>42325.4</v>
      </c>
      <c r="AA424" s="60">
        <f t="shared" si="990"/>
        <v>0</v>
      </c>
      <c r="AB424" s="60">
        <f t="shared" si="991"/>
        <v>0</v>
      </c>
      <c r="AC424" s="60">
        <v>-17.579999999999998</v>
      </c>
      <c r="AD424" s="60"/>
      <c r="AE424" s="60"/>
      <c r="AF424" s="60">
        <f t="shared" si="993"/>
        <v>42307.82</v>
      </c>
      <c r="AG424" s="60">
        <f t="shared" si="994"/>
        <v>0</v>
      </c>
      <c r="AH424" s="60">
        <f t="shared" si="995"/>
        <v>0</v>
      </c>
      <c r="AI424" s="60"/>
      <c r="AJ424" s="60"/>
      <c r="AK424" s="60"/>
      <c r="AL424" s="60">
        <f t="shared" si="997"/>
        <v>42307.82</v>
      </c>
      <c r="AM424" s="60">
        <f t="shared" si="998"/>
        <v>0</v>
      </c>
      <c r="AN424" s="60">
        <f t="shared" si="999"/>
        <v>0</v>
      </c>
    </row>
    <row r="425" spans="1:40" ht="25.5">
      <c r="A425" s="181"/>
      <c r="B425" s="116" t="s">
        <v>139</v>
      </c>
      <c r="C425" s="73" t="s">
        <v>151</v>
      </c>
      <c r="D425" s="73" t="s">
        <v>3</v>
      </c>
      <c r="E425" s="73" t="s">
        <v>181</v>
      </c>
      <c r="F425" s="73" t="s">
        <v>183</v>
      </c>
      <c r="G425" s="101" t="s">
        <v>137</v>
      </c>
      <c r="H425" s="60"/>
      <c r="I425" s="60"/>
      <c r="J425" s="60"/>
      <c r="K425" s="60"/>
      <c r="L425" s="60"/>
      <c r="M425" s="60"/>
      <c r="N425" s="60"/>
      <c r="O425" s="60"/>
      <c r="P425" s="60"/>
      <c r="Q425" s="60">
        <f>Q426</f>
        <v>11150</v>
      </c>
      <c r="R425" s="60">
        <f t="shared" ref="R425:S425" si="1042">R426</f>
        <v>0</v>
      </c>
      <c r="S425" s="60">
        <f t="shared" si="1042"/>
        <v>0</v>
      </c>
      <c r="T425" s="60">
        <f t="shared" ref="T425:T426" si="1043">N425+Q425</f>
        <v>11150</v>
      </c>
      <c r="U425" s="60">
        <f t="shared" ref="U425:U426" si="1044">O425+R425</f>
        <v>0</v>
      </c>
      <c r="V425" s="60">
        <f t="shared" ref="V425:V426" si="1045">P425+S425</f>
        <v>0</v>
      </c>
      <c r="W425" s="60">
        <f>W426</f>
        <v>0</v>
      </c>
      <c r="X425" s="60">
        <f t="shared" ref="X425:Y425" si="1046">X426</f>
        <v>0</v>
      </c>
      <c r="Y425" s="60">
        <f t="shared" si="1046"/>
        <v>0</v>
      </c>
      <c r="Z425" s="60">
        <f t="shared" si="989"/>
        <v>11150</v>
      </c>
      <c r="AA425" s="60">
        <f t="shared" si="990"/>
        <v>0</v>
      </c>
      <c r="AB425" s="60">
        <f t="shared" si="991"/>
        <v>0</v>
      </c>
      <c r="AC425" s="60">
        <f>AC426</f>
        <v>0</v>
      </c>
      <c r="AD425" s="60">
        <f t="shared" ref="AD425:AE425" si="1047">AD426</f>
        <v>0</v>
      </c>
      <c r="AE425" s="60">
        <f t="shared" si="1047"/>
        <v>0</v>
      </c>
      <c r="AF425" s="60">
        <f t="shared" si="993"/>
        <v>11150</v>
      </c>
      <c r="AG425" s="60">
        <f t="shared" si="994"/>
        <v>0</v>
      </c>
      <c r="AH425" s="60">
        <f t="shared" si="995"/>
        <v>0</v>
      </c>
      <c r="AI425" s="60">
        <f>AI426</f>
        <v>0</v>
      </c>
      <c r="AJ425" s="60">
        <f t="shared" ref="AJ425:AK425" si="1048">AJ426</f>
        <v>0</v>
      </c>
      <c r="AK425" s="60">
        <f t="shared" si="1048"/>
        <v>0</v>
      </c>
      <c r="AL425" s="60">
        <f t="shared" si="997"/>
        <v>11150</v>
      </c>
      <c r="AM425" s="60">
        <f t="shared" si="998"/>
        <v>0</v>
      </c>
      <c r="AN425" s="60">
        <f t="shared" si="999"/>
        <v>0</v>
      </c>
    </row>
    <row r="426" spans="1:40">
      <c r="A426" s="181"/>
      <c r="B426" s="116" t="s">
        <v>140</v>
      </c>
      <c r="C426" s="73" t="s">
        <v>151</v>
      </c>
      <c r="D426" s="73" t="s">
        <v>3</v>
      </c>
      <c r="E426" s="73" t="s">
        <v>181</v>
      </c>
      <c r="F426" s="73" t="s">
        <v>183</v>
      </c>
      <c r="G426" s="101" t="s">
        <v>138</v>
      </c>
      <c r="H426" s="60"/>
      <c r="I426" s="60"/>
      <c r="J426" s="60"/>
      <c r="K426" s="60"/>
      <c r="L426" s="60"/>
      <c r="M426" s="60"/>
      <c r="N426" s="60"/>
      <c r="O426" s="60"/>
      <c r="P426" s="60"/>
      <c r="Q426" s="60">
        <v>11150</v>
      </c>
      <c r="R426" s="60"/>
      <c r="S426" s="60"/>
      <c r="T426" s="60">
        <f t="shared" si="1043"/>
        <v>11150</v>
      </c>
      <c r="U426" s="60">
        <f t="shared" si="1044"/>
        <v>0</v>
      </c>
      <c r="V426" s="60">
        <f t="shared" si="1045"/>
        <v>0</v>
      </c>
      <c r="W426" s="60"/>
      <c r="X426" s="60"/>
      <c r="Y426" s="60"/>
      <c r="Z426" s="60">
        <f t="shared" si="989"/>
        <v>11150</v>
      </c>
      <c r="AA426" s="60">
        <f t="shared" si="990"/>
        <v>0</v>
      </c>
      <c r="AB426" s="60">
        <f t="shared" si="991"/>
        <v>0</v>
      </c>
      <c r="AC426" s="60"/>
      <c r="AD426" s="60"/>
      <c r="AE426" s="60"/>
      <c r="AF426" s="60">
        <f t="shared" si="993"/>
        <v>11150</v>
      </c>
      <c r="AG426" s="60">
        <f t="shared" si="994"/>
        <v>0</v>
      </c>
      <c r="AH426" s="60">
        <f t="shared" si="995"/>
        <v>0</v>
      </c>
      <c r="AI426" s="60"/>
      <c r="AJ426" s="60"/>
      <c r="AK426" s="60"/>
      <c r="AL426" s="60">
        <f t="shared" si="997"/>
        <v>11150</v>
      </c>
      <c r="AM426" s="60">
        <f t="shared" si="998"/>
        <v>0</v>
      </c>
      <c r="AN426" s="60">
        <f t="shared" si="999"/>
        <v>0</v>
      </c>
    </row>
    <row r="427" spans="1:40">
      <c r="A427" s="181"/>
      <c r="B427" s="103" t="s">
        <v>47</v>
      </c>
      <c r="C427" s="73" t="s">
        <v>151</v>
      </c>
      <c r="D427" s="73" t="s">
        <v>3</v>
      </c>
      <c r="E427" s="73" t="s">
        <v>181</v>
      </c>
      <c r="F427" s="73" t="s">
        <v>183</v>
      </c>
      <c r="G427" s="101" t="s">
        <v>45</v>
      </c>
      <c r="H427" s="60"/>
      <c r="I427" s="60"/>
      <c r="J427" s="60"/>
      <c r="K427" s="60"/>
      <c r="L427" s="60"/>
      <c r="M427" s="60"/>
      <c r="N427" s="60"/>
      <c r="O427" s="60"/>
      <c r="P427" s="60"/>
      <c r="Q427" s="60">
        <f>Q428</f>
        <v>1950</v>
      </c>
      <c r="R427" s="60">
        <f t="shared" ref="R427:S427" si="1049">R428</f>
        <v>0</v>
      </c>
      <c r="S427" s="60">
        <f t="shared" si="1049"/>
        <v>0</v>
      </c>
      <c r="T427" s="60">
        <f t="shared" ref="T427:T428" si="1050">N427+Q427</f>
        <v>1950</v>
      </c>
      <c r="U427" s="60">
        <f t="shared" ref="U427:U428" si="1051">O427+R427</f>
        <v>0</v>
      </c>
      <c r="V427" s="60">
        <f t="shared" ref="V427:V428" si="1052">P427+S427</f>
        <v>0</v>
      </c>
      <c r="W427" s="60">
        <f>W428</f>
        <v>0</v>
      </c>
      <c r="X427" s="60">
        <f t="shared" ref="X427:Y427" si="1053">X428</f>
        <v>0</v>
      </c>
      <c r="Y427" s="60">
        <f t="shared" si="1053"/>
        <v>0</v>
      </c>
      <c r="Z427" s="60">
        <f t="shared" si="989"/>
        <v>1950</v>
      </c>
      <c r="AA427" s="60">
        <f t="shared" si="990"/>
        <v>0</v>
      </c>
      <c r="AB427" s="60">
        <f t="shared" si="991"/>
        <v>0</v>
      </c>
      <c r="AC427" s="60">
        <f>AC428</f>
        <v>0</v>
      </c>
      <c r="AD427" s="60">
        <f t="shared" ref="AD427:AE427" si="1054">AD428</f>
        <v>0</v>
      </c>
      <c r="AE427" s="60">
        <f t="shared" si="1054"/>
        <v>0</v>
      </c>
      <c r="AF427" s="60">
        <f t="shared" si="993"/>
        <v>1950</v>
      </c>
      <c r="AG427" s="60">
        <f t="shared" si="994"/>
        <v>0</v>
      </c>
      <c r="AH427" s="60">
        <f t="shared" si="995"/>
        <v>0</v>
      </c>
      <c r="AI427" s="60">
        <f>AI428</f>
        <v>0</v>
      </c>
      <c r="AJ427" s="60">
        <f t="shared" ref="AJ427:AK427" si="1055">AJ428</f>
        <v>0</v>
      </c>
      <c r="AK427" s="60">
        <f t="shared" si="1055"/>
        <v>0</v>
      </c>
      <c r="AL427" s="60">
        <f t="shared" si="997"/>
        <v>1950</v>
      </c>
      <c r="AM427" s="60">
        <f t="shared" si="998"/>
        <v>0</v>
      </c>
      <c r="AN427" s="60">
        <f t="shared" si="999"/>
        <v>0</v>
      </c>
    </row>
    <row r="428" spans="1:40">
      <c r="A428" s="181"/>
      <c r="B428" s="103" t="s">
        <v>56</v>
      </c>
      <c r="C428" s="73" t="s">
        <v>151</v>
      </c>
      <c r="D428" s="73" t="s">
        <v>3</v>
      </c>
      <c r="E428" s="73" t="s">
        <v>181</v>
      </c>
      <c r="F428" s="73" t="s">
        <v>183</v>
      </c>
      <c r="G428" s="101" t="s">
        <v>57</v>
      </c>
      <c r="H428" s="60"/>
      <c r="I428" s="60"/>
      <c r="J428" s="60"/>
      <c r="K428" s="60"/>
      <c r="L428" s="60"/>
      <c r="M428" s="60"/>
      <c r="N428" s="60"/>
      <c r="O428" s="60"/>
      <c r="P428" s="60"/>
      <c r="Q428" s="60">
        <v>1950</v>
      </c>
      <c r="R428" s="60"/>
      <c r="S428" s="60"/>
      <c r="T428" s="60">
        <f t="shared" si="1050"/>
        <v>1950</v>
      </c>
      <c r="U428" s="60">
        <f t="shared" si="1051"/>
        <v>0</v>
      </c>
      <c r="V428" s="60">
        <f t="shared" si="1052"/>
        <v>0</v>
      </c>
      <c r="W428" s="60"/>
      <c r="X428" s="60"/>
      <c r="Y428" s="60"/>
      <c r="Z428" s="60">
        <f t="shared" si="989"/>
        <v>1950</v>
      </c>
      <c r="AA428" s="60">
        <f t="shared" si="990"/>
        <v>0</v>
      </c>
      <c r="AB428" s="60">
        <f t="shared" si="991"/>
        <v>0</v>
      </c>
      <c r="AC428" s="60"/>
      <c r="AD428" s="60"/>
      <c r="AE428" s="60"/>
      <c r="AF428" s="60">
        <f t="shared" si="993"/>
        <v>1950</v>
      </c>
      <c r="AG428" s="60">
        <f t="shared" si="994"/>
        <v>0</v>
      </c>
      <c r="AH428" s="60">
        <f t="shared" si="995"/>
        <v>0</v>
      </c>
      <c r="AI428" s="60"/>
      <c r="AJ428" s="60"/>
      <c r="AK428" s="60"/>
      <c r="AL428" s="60">
        <f t="shared" si="997"/>
        <v>1950</v>
      </c>
      <c r="AM428" s="60">
        <f t="shared" si="998"/>
        <v>0</v>
      </c>
      <c r="AN428" s="60">
        <f t="shared" si="999"/>
        <v>0</v>
      </c>
    </row>
    <row r="429" spans="1:40" s="132" customFormat="1">
      <c r="A429" s="83" t="s">
        <v>157</v>
      </c>
      <c r="B429" s="206" t="s">
        <v>370</v>
      </c>
      <c r="C429" s="76" t="s">
        <v>151</v>
      </c>
      <c r="D429" s="76" t="s">
        <v>10</v>
      </c>
      <c r="E429" s="76" t="s">
        <v>100</v>
      </c>
      <c r="F429" s="76" t="s">
        <v>101</v>
      </c>
      <c r="G429" s="77"/>
      <c r="H429" s="131">
        <f t="shared" ref="H429:M429" si="1056">H433</f>
        <v>0</v>
      </c>
      <c r="I429" s="131">
        <f t="shared" si="1056"/>
        <v>0</v>
      </c>
      <c r="J429" s="131">
        <f t="shared" si="1056"/>
        <v>0</v>
      </c>
      <c r="K429" s="131">
        <f t="shared" si="1056"/>
        <v>71016.36</v>
      </c>
      <c r="L429" s="131">
        <f t="shared" si="1056"/>
        <v>0</v>
      </c>
      <c r="M429" s="131">
        <f t="shared" si="1056"/>
        <v>0</v>
      </c>
      <c r="N429" s="131">
        <f t="shared" ref="N429:N435" si="1057">H429+K429</f>
        <v>71016.36</v>
      </c>
      <c r="O429" s="131">
        <f t="shared" ref="O429:O435" si="1058">I429+L429</f>
        <v>0</v>
      </c>
      <c r="P429" s="131">
        <f t="shared" ref="P429:P435" si="1059">J429+M429</f>
        <v>0</v>
      </c>
      <c r="Q429" s="131">
        <f>Q433</f>
        <v>0</v>
      </c>
      <c r="R429" s="131">
        <f>R433</f>
        <v>0</v>
      </c>
      <c r="S429" s="131">
        <f>S433</f>
        <v>0</v>
      </c>
      <c r="T429" s="131">
        <f t="shared" si="985"/>
        <v>71016.36</v>
      </c>
      <c r="U429" s="131">
        <f t="shared" si="986"/>
        <v>0</v>
      </c>
      <c r="V429" s="131">
        <f t="shared" si="987"/>
        <v>0</v>
      </c>
      <c r="W429" s="131">
        <f>W433+W436</f>
        <v>190190190.19</v>
      </c>
      <c r="X429" s="131">
        <f t="shared" ref="X429:Y429" si="1060">X433+X436</f>
        <v>0</v>
      </c>
      <c r="Y429" s="131">
        <f t="shared" si="1060"/>
        <v>0</v>
      </c>
      <c r="Z429" s="131">
        <f t="shared" si="989"/>
        <v>190261206.55000001</v>
      </c>
      <c r="AA429" s="131">
        <f t="shared" si="990"/>
        <v>0</v>
      </c>
      <c r="AB429" s="131">
        <f t="shared" si="991"/>
        <v>0</v>
      </c>
      <c r="AC429" s="131">
        <f>AC433+AC436+AC430</f>
        <v>100420.36</v>
      </c>
      <c r="AD429" s="131">
        <f t="shared" ref="AD429:AE429" si="1061">AD433+AD436+AD430</f>
        <v>0</v>
      </c>
      <c r="AE429" s="131">
        <f t="shared" si="1061"/>
        <v>0</v>
      </c>
      <c r="AF429" s="131">
        <f t="shared" si="993"/>
        <v>190361626.91000003</v>
      </c>
      <c r="AG429" s="131">
        <f t="shared" si="994"/>
        <v>0</v>
      </c>
      <c r="AH429" s="131">
        <f t="shared" si="995"/>
        <v>0</v>
      </c>
      <c r="AI429" s="131">
        <f>AI433+AI436+AI430</f>
        <v>0</v>
      </c>
      <c r="AJ429" s="131">
        <f t="shared" ref="AJ429:AK429" si="1062">AJ433+AJ436+AJ430</f>
        <v>0</v>
      </c>
      <c r="AK429" s="131">
        <f t="shared" si="1062"/>
        <v>0</v>
      </c>
      <c r="AL429" s="131">
        <f t="shared" si="997"/>
        <v>190361626.91000003</v>
      </c>
      <c r="AM429" s="131">
        <f t="shared" si="998"/>
        <v>0</v>
      </c>
      <c r="AN429" s="131">
        <f t="shared" si="999"/>
        <v>0</v>
      </c>
    </row>
    <row r="430" spans="1:40">
      <c r="A430" s="249"/>
      <c r="B430" s="243" t="s">
        <v>452</v>
      </c>
      <c r="C430" s="241" t="s">
        <v>151</v>
      </c>
      <c r="D430" s="241" t="s">
        <v>10</v>
      </c>
      <c r="E430" s="241" t="s">
        <v>100</v>
      </c>
      <c r="F430" s="241" t="s">
        <v>126</v>
      </c>
      <c r="G430" s="242"/>
      <c r="H430" s="250"/>
      <c r="I430" s="250"/>
      <c r="J430" s="250"/>
      <c r="K430" s="250"/>
      <c r="L430" s="250"/>
      <c r="M430" s="250"/>
      <c r="N430" s="250"/>
      <c r="O430" s="250"/>
      <c r="P430" s="250"/>
      <c r="Q430" s="250"/>
      <c r="R430" s="250"/>
      <c r="S430" s="250"/>
      <c r="T430" s="250"/>
      <c r="U430" s="250"/>
      <c r="V430" s="250"/>
      <c r="W430" s="250"/>
      <c r="X430" s="250"/>
      <c r="Y430" s="250"/>
      <c r="Z430" s="250"/>
      <c r="AA430" s="250"/>
      <c r="AB430" s="250"/>
      <c r="AC430" s="250">
        <f>AC431</f>
        <v>100420.36</v>
      </c>
      <c r="AD430" s="250">
        <f t="shared" ref="AD430:AE431" si="1063">AD431</f>
        <v>0</v>
      </c>
      <c r="AE430" s="250">
        <f t="shared" si="1063"/>
        <v>0</v>
      </c>
      <c r="AF430" s="60">
        <f t="shared" ref="AF430:AF432" si="1064">Z430+AC430</f>
        <v>100420.36</v>
      </c>
      <c r="AG430" s="60">
        <f t="shared" ref="AG430:AG432" si="1065">AA430+AD430</f>
        <v>0</v>
      </c>
      <c r="AH430" s="60">
        <f t="shared" ref="AH430:AH432" si="1066">AB430+AE430</f>
        <v>0</v>
      </c>
      <c r="AI430" s="250">
        <f>AI431</f>
        <v>0</v>
      </c>
      <c r="AJ430" s="250">
        <f t="shared" ref="AJ430:AK431" si="1067">AJ431</f>
        <v>0</v>
      </c>
      <c r="AK430" s="250">
        <f t="shared" si="1067"/>
        <v>0</v>
      </c>
      <c r="AL430" s="60">
        <f t="shared" si="997"/>
        <v>100420.36</v>
      </c>
      <c r="AM430" s="60">
        <f t="shared" si="998"/>
        <v>0</v>
      </c>
      <c r="AN430" s="60">
        <f t="shared" si="999"/>
        <v>0</v>
      </c>
    </row>
    <row r="431" spans="1:40" ht="25.5">
      <c r="A431" s="249"/>
      <c r="B431" s="244" t="s">
        <v>139</v>
      </c>
      <c r="C431" s="241" t="s">
        <v>151</v>
      </c>
      <c r="D431" s="241" t="s">
        <v>10</v>
      </c>
      <c r="E431" s="241" t="s">
        <v>100</v>
      </c>
      <c r="F431" s="241" t="s">
        <v>126</v>
      </c>
      <c r="G431" s="242" t="s">
        <v>137</v>
      </c>
      <c r="H431" s="250"/>
      <c r="I431" s="250"/>
      <c r="J431" s="250"/>
      <c r="K431" s="250"/>
      <c r="L431" s="250"/>
      <c r="M431" s="250"/>
      <c r="N431" s="250"/>
      <c r="O431" s="250"/>
      <c r="P431" s="250"/>
      <c r="Q431" s="250"/>
      <c r="R431" s="250"/>
      <c r="S431" s="250"/>
      <c r="T431" s="250"/>
      <c r="U431" s="250"/>
      <c r="V431" s="250"/>
      <c r="W431" s="250"/>
      <c r="X431" s="250"/>
      <c r="Y431" s="250"/>
      <c r="Z431" s="250"/>
      <c r="AA431" s="250"/>
      <c r="AB431" s="250"/>
      <c r="AC431" s="250">
        <f>AC432</f>
        <v>100420.36</v>
      </c>
      <c r="AD431" s="250">
        <f t="shared" si="1063"/>
        <v>0</v>
      </c>
      <c r="AE431" s="250">
        <f t="shared" si="1063"/>
        <v>0</v>
      </c>
      <c r="AF431" s="60">
        <f t="shared" si="1064"/>
        <v>100420.36</v>
      </c>
      <c r="AG431" s="60">
        <f t="shared" si="1065"/>
        <v>0</v>
      </c>
      <c r="AH431" s="60">
        <f t="shared" si="1066"/>
        <v>0</v>
      </c>
      <c r="AI431" s="250">
        <f>AI432</f>
        <v>0</v>
      </c>
      <c r="AJ431" s="250">
        <f t="shared" si="1067"/>
        <v>0</v>
      </c>
      <c r="AK431" s="250">
        <f t="shared" si="1067"/>
        <v>0</v>
      </c>
      <c r="AL431" s="60">
        <f t="shared" si="997"/>
        <v>100420.36</v>
      </c>
      <c r="AM431" s="60">
        <f t="shared" si="998"/>
        <v>0</v>
      </c>
      <c r="AN431" s="60">
        <f t="shared" si="999"/>
        <v>0</v>
      </c>
    </row>
    <row r="432" spans="1:40">
      <c r="A432" s="249"/>
      <c r="B432" s="244" t="s">
        <v>140</v>
      </c>
      <c r="C432" s="241" t="s">
        <v>151</v>
      </c>
      <c r="D432" s="241" t="s">
        <v>10</v>
      </c>
      <c r="E432" s="241" t="s">
        <v>100</v>
      </c>
      <c r="F432" s="241" t="s">
        <v>126</v>
      </c>
      <c r="G432" s="242" t="s">
        <v>138</v>
      </c>
      <c r="H432" s="250"/>
      <c r="I432" s="250"/>
      <c r="J432" s="250"/>
      <c r="K432" s="250"/>
      <c r="L432" s="250"/>
      <c r="M432" s="250"/>
      <c r="N432" s="250"/>
      <c r="O432" s="250"/>
      <c r="P432" s="250"/>
      <c r="Q432" s="250"/>
      <c r="R432" s="250"/>
      <c r="S432" s="250"/>
      <c r="T432" s="250"/>
      <c r="U432" s="250"/>
      <c r="V432" s="250"/>
      <c r="W432" s="250"/>
      <c r="X432" s="250"/>
      <c r="Y432" s="250"/>
      <c r="Z432" s="250"/>
      <c r="AA432" s="250"/>
      <c r="AB432" s="250"/>
      <c r="AC432" s="250">
        <v>100420.36</v>
      </c>
      <c r="AD432" s="250"/>
      <c r="AE432" s="250"/>
      <c r="AF432" s="60">
        <f t="shared" si="1064"/>
        <v>100420.36</v>
      </c>
      <c r="AG432" s="60">
        <f t="shared" si="1065"/>
        <v>0</v>
      </c>
      <c r="AH432" s="60">
        <f t="shared" si="1066"/>
        <v>0</v>
      </c>
      <c r="AI432" s="250"/>
      <c r="AJ432" s="250"/>
      <c r="AK432" s="250"/>
      <c r="AL432" s="60">
        <f t="shared" si="997"/>
        <v>100420.36</v>
      </c>
      <c r="AM432" s="60">
        <f t="shared" si="998"/>
        <v>0</v>
      </c>
      <c r="AN432" s="60">
        <f t="shared" si="999"/>
        <v>0</v>
      </c>
    </row>
    <row r="433" spans="1:40" ht="25.5">
      <c r="A433" s="181"/>
      <c r="B433" s="195" t="s">
        <v>371</v>
      </c>
      <c r="C433" s="35" t="s">
        <v>151</v>
      </c>
      <c r="D433" s="35" t="s">
        <v>10</v>
      </c>
      <c r="E433" s="35" t="s">
        <v>100</v>
      </c>
      <c r="F433" s="35" t="s">
        <v>372</v>
      </c>
      <c r="G433" s="36"/>
      <c r="H433" s="60">
        <f>H434</f>
        <v>0</v>
      </c>
      <c r="I433" s="60">
        <f t="shared" ref="I433:M434" si="1068">I434</f>
        <v>0</v>
      </c>
      <c r="J433" s="60">
        <f t="shared" si="1068"/>
        <v>0</v>
      </c>
      <c r="K433" s="60">
        <f t="shared" si="1068"/>
        <v>71016.36</v>
      </c>
      <c r="L433" s="60">
        <f t="shared" si="1068"/>
        <v>0</v>
      </c>
      <c r="M433" s="60">
        <f t="shared" si="1068"/>
        <v>0</v>
      </c>
      <c r="N433" s="60">
        <f t="shared" si="1057"/>
        <v>71016.36</v>
      </c>
      <c r="O433" s="60">
        <f t="shared" si="1058"/>
        <v>0</v>
      </c>
      <c r="P433" s="60">
        <f t="shared" si="1059"/>
        <v>0</v>
      </c>
      <c r="Q433" s="60">
        <f t="shared" ref="Q433:S434" si="1069">Q434</f>
        <v>0</v>
      </c>
      <c r="R433" s="60">
        <f t="shared" si="1069"/>
        <v>0</v>
      </c>
      <c r="S433" s="60">
        <f t="shared" si="1069"/>
        <v>0</v>
      </c>
      <c r="T433" s="60">
        <f t="shared" si="985"/>
        <v>71016.36</v>
      </c>
      <c r="U433" s="60">
        <f t="shared" si="986"/>
        <v>0</v>
      </c>
      <c r="V433" s="60">
        <f t="shared" si="987"/>
        <v>0</v>
      </c>
      <c r="W433" s="60">
        <f t="shared" ref="W433:Y434" si="1070">W434</f>
        <v>0</v>
      </c>
      <c r="X433" s="60">
        <f t="shared" si="1070"/>
        <v>0</v>
      </c>
      <c r="Y433" s="60">
        <f t="shared" si="1070"/>
        <v>0</v>
      </c>
      <c r="Z433" s="60">
        <f t="shared" si="989"/>
        <v>71016.36</v>
      </c>
      <c r="AA433" s="60">
        <f t="shared" si="990"/>
        <v>0</v>
      </c>
      <c r="AB433" s="60">
        <f t="shared" si="991"/>
        <v>0</v>
      </c>
      <c r="AC433" s="60">
        <f t="shared" ref="AC433:AE434" si="1071">AC434</f>
        <v>0</v>
      </c>
      <c r="AD433" s="60">
        <f t="shared" si="1071"/>
        <v>0</v>
      </c>
      <c r="AE433" s="60">
        <f t="shared" si="1071"/>
        <v>0</v>
      </c>
      <c r="AF433" s="60">
        <f t="shared" si="993"/>
        <v>71016.36</v>
      </c>
      <c r="AG433" s="60">
        <f t="shared" si="994"/>
        <v>0</v>
      </c>
      <c r="AH433" s="60">
        <f t="shared" si="995"/>
        <v>0</v>
      </c>
      <c r="AI433" s="60">
        <f t="shared" ref="AI433:AK434" si="1072">AI434</f>
        <v>0</v>
      </c>
      <c r="AJ433" s="60">
        <f t="shared" si="1072"/>
        <v>0</v>
      </c>
      <c r="AK433" s="60">
        <f t="shared" si="1072"/>
        <v>0</v>
      </c>
      <c r="AL433" s="60">
        <f t="shared" si="997"/>
        <v>71016.36</v>
      </c>
      <c r="AM433" s="60">
        <f t="shared" si="998"/>
        <v>0</v>
      </c>
      <c r="AN433" s="60">
        <f t="shared" si="999"/>
        <v>0</v>
      </c>
    </row>
    <row r="434" spans="1:40" ht="25.5">
      <c r="A434" s="181"/>
      <c r="B434" s="188" t="s">
        <v>139</v>
      </c>
      <c r="C434" s="35" t="s">
        <v>151</v>
      </c>
      <c r="D434" s="35" t="s">
        <v>10</v>
      </c>
      <c r="E434" s="35" t="s">
        <v>100</v>
      </c>
      <c r="F434" s="35" t="s">
        <v>372</v>
      </c>
      <c r="G434" s="36" t="s">
        <v>137</v>
      </c>
      <c r="H434" s="60">
        <f>H435</f>
        <v>0</v>
      </c>
      <c r="I434" s="60">
        <f t="shared" si="1068"/>
        <v>0</v>
      </c>
      <c r="J434" s="60">
        <f t="shared" si="1068"/>
        <v>0</v>
      </c>
      <c r="K434" s="60">
        <f t="shared" si="1068"/>
        <v>71016.36</v>
      </c>
      <c r="L434" s="60">
        <f t="shared" si="1068"/>
        <v>0</v>
      </c>
      <c r="M434" s="60">
        <f t="shared" si="1068"/>
        <v>0</v>
      </c>
      <c r="N434" s="60">
        <f t="shared" si="1057"/>
        <v>71016.36</v>
      </c>
      <c r="O434" s="60">
        <f t="shared" si="1058"/>
        <v>0</v>
      </c>
      <c r="P434" s="60">
        <f t="shared" si="1059"/>
        <v>0</v>
      </c>
      <c r="Q434" s="60">
        <f t="shared" si="1069"/>
        <v>0</v>
      </c>
      <c r="R434" s="60">
        <f t="shared" si="1069"/>
        <v>0</v>
      </c>
      <c r="S434" s="60">
        <f t="shared" si="1069"/>
        <v>0</v>
      </c>
      <c r="T434" s="60">
        <f t="shared" si="985"/>
        <v>71016.36</v>
      </c>
      <c r="U434" s="60">
        <f t="shared" si="986"/>
        <v>0</v>
      </c>
      <c r="V434" s="60">
        <f t="shared" si="987"/>
        <v>0</v>
      </c>
      <c r="W434" s="60">
        <f t="shared" si="1070"/>
        <v>0</v>
      </c>
      <c r="X434" s="60">
        <f t="shared" si="1070"/>
        <v>0</v>
      </c>
      <c r="Y434" s="60">
        <f t="shared" si="1070"/>
        <v>0</v>
      </c>
      <c r="Z434" s="60">
        <f t="shared" si="989"/>
        <v>71016.36</v>
      </c>
      <c r="AA434" s="60">
        <f t="shared" si="990"/>
        <v>0</v>
      </c>
      <c r="AB434" s="60">
        <f t="shared" si="991"/>
        <v>0</v>
      </c>
      <c r="AC434" s="60">
        <f t="shared" si="1071"/>
        <v>0</v>
      </c>
      <c r="AD434" s="60">
        <f t="shared" si="1071"/>
        <v>0</v>
      </c>
      <c r="AE434" s="60">
        <f t="shared" si="1071"/>
        <v>0</v>
      </c>
      <c r="AF434" s="60">
        <f t="shared" si="993"/>
        <v>71016.36</v>
      </c>
      <c r="AG434" s="60">
        <f t="shared" si="994"/>
        <v>0</v>
      </c>
      <c r="AH434" s="60">
        <f t="shared" si="995"/>
        <v>0</v>
      </c>
      <c r="AI434" s="60">
        <f t="shared" si="1072"/>
        <v>0</v>
      </c>
      <c r="AJ434" s="60">
        <f t="shared" si="1072"/>
        <v>0</v>
      </c>
      <c r="AK434" s="60">
        <f t="shared" si="1072"/>
        <v>0</v>
      </c>
      <c r="AL434" s="60">
        <f t="shared" si="997"/>
        <v>71016.36</v>
      </c>
      <c r="AM434" s="60">
        <f t="shared" si="998"/>
        <v>0</v>
      </c>
      <c r="AN434" s="60">
        <f t="shared" si="999"/>
        <v>0</v>
      </c>
    </row>
    <row r="435" spans="1:40">
      <c r="A435" s="181"/>
      <c r="B435" s="188" t="s">
        <v>140</v>
      </c>
      <c r="C435" s="35" t="s">
        <v>151</v>
      </c>
      <c r="D435" s="35" t="s">
        <v>10</v>
      </c>
      <c r="E435" s="35" t="s">
        <v>100</v>
      </c>
      <c r="F435" s="35" t="s">
        <v>372</v>
      </c>
      <c r="G435" s="36" t="s">
        <v>138</v>
      </c>
      <c r="H435" s="60"/>
      <c r="I435" s="60"/>
      <c r="J435" s="60"/>
      <c r="K435" s="60">
        <v>71016.36</v>
      </c>
      <c r="L435" s="60"/>
      <c r="M435" s="60"/>
      <c r="N435" s="60">
        <f t="shared" si="1057"/>
        <v>71016.36</v>
      </c>
      <c r="O435" s="60">
        <f t="shared" si="1058"/>
        <v>0</v>
      </c>
      <c r="P435" s="60">
        <f t="shared" si="1059"/>
        <v>0</v>
      </c>
      <c r="Q435" s="60"/>
      <c r="R435" s="60"/>
      <c r="S435" s="60"/>
      <c r="T435" s="60">
        <f t="shared" si="985"/>
        <v>71016.36</v>
      </c>
      <c r="U435" s="60">
        <f t="shared" si="986"/>
        <v>0</v>
      </c>
      <c r="V435" s="60">
        <f t="shared" si="987"/>
        <v>0</v>
      </c>
      <c r="W435" s="60"/>
      <c r="X435" s="60"/>
      <c r="Y435" s="60"/>
      <c r="Z435" s="60">
        <f t="shared" si="989"/>
        <v>71016.36</v>
      </c>
      <c r="AA435" s="60">
        <f t="shared" si="990"/>
        <v>0</v>
      </c>
      <c r="AB435" s="60">
        <f t="shared" si="991"/>
        <v>0</v>
      </c>
      <c r="AC435" s="60"/>
      <c r="AD435" s="60"/>
      <c r="AE435" s="60"/>
      <c r="AF435" s="60">
        <f t="shared" si="993"/>
        <v>71016.36</v>
      </c>
      <c r="AG435" s="60">
        <f t="shared" si="994"/>
        <v>0</v>
      </c>
      <c r="AH435" s="60">
        <f t="shared" si="995"/>
        <v>0</v>
      </c>
      <c r="AI435" s="60"/>
      <c r="AJ435" s="60"/>
      <c r="AK435" s="60"/>
      <c r="AL435" s="60">
        <f t="shared" si="997"/>
        <v>71016.36</v>
      </c>
      <c r="AM435" s="60">
        <f t="shared" si="998"/>
        <v>0</v>
      </c>
      <c r="AN435" s="60">
        <f t="shared" si="999"/>
        <v>0</v>
      </c>
    </row>
    <row r="436" spans="1:40" ht="25.5">
      <c r="A436" s="181"/>
      <c r="B436" s="227" t="s">
        <v>438</v>
      </c>
      <c r="C436" s="35" t="s">
        <v>151</v>
      </c>
      <c r="D436" s="35" t="s">
        <v>10</v>
      </c>
      <c r="E436" s="35" t="s">
        <v>100</v>
      </c>
      <c r="F436" s="35" t="s">
        <v>437</v>
      </c>
      <c r="G436" s="36"/>
      <c r="H436" s="60"/>
      <c r="I436" s="60"/>
      <c r="J436" s="60"/>
      <c r="K436" s="60"/>
      <c r="L436" s="60"/>
      <c r="M436" s="60"/>
      <c r="N436" s="60"/>
      <c r="O436" s="60"/>
      <c r="P436" s="60"/>
      <c r="Q436" s="60"/>
      <c r="R436" s="60"/>
      <c r="S436" s="60"/>
      <c r="T436" s="60"/>
      <c r="U436" s="60"/>
      <c r="V436" s="60"/>
      <c r="W436" s="60">
        <f>W437</f>
        <v>190190190.19</v>
      </c>
      <c r="X436" s="60">
        <f t="shared" ref="X436:Y437" si="1073">X437</f>
        <v>0</v>
      </c>
      <c r="Y436" s="60">
        <f t="shared" si="1073"/>
        <v>0</v>
      </c>
      <c r="Z436" s="60">
        <f t="shared" ref="Z436:Z438" si="1074">T436+W436</f>
        <v>190190190.19</v>
      </c>
      <c r="AA436" s="60">
        <f t="shared" ref="AA436:AA438" si="1075">U436+X436</f>
        <v>0</v>
      </c>
      <c r="AB436" s="60">
        <f t="shared" ref="AB436:AB438" si="1076">V436+Y436</f>
        <v>0</v>
      </c>
      <c r="AC436" s="60">
        <f>AC437</f>
        <v>0</v>
      </c>
      <c r="AD436" s="60">
        <f t="shared" ref="AD436:AE437" si="1077">AD437</f>
        <v>0</v>
      </c>
      <c r="AE436" s="60">
        <f t="shared" si="1077"/>
        <v>0</v>
      </c>
      <c r="AF436" s="60">
        <f t="shared" si="993"/>
        <v>190190190.19</v>
      </c>
      <c r="AG436" s="60">
        <f t="shared" si="994"/>
        <v>0</v>
      </c>
      <c r="AH436" s="60">
        <f t="shared" si="995"/>
        <v>0</v>
      </c>
      <c r="AI436" s="60">
        <f>AI437</f>
        <v>0</v>
      </c>
      <c r="AJ436" s="60">
        <f t="shared" ref="AJ436:AK437" si="1078">AJ437</f>
        <v>0</v>
      </c>
      <c r="AK436" s="60">
        <f t="shared" si="1078"/>
        <v>0</v>
      </c>
      <c r="AL436" s="60">
        <f t="shared" si="997"/>
        <v>190190190.19</v>
      </c>
      <c r="AM436" s="60">
        <f t="shared" si="998"/>
        <v>0</v>
      </c>
      <c r="AN436" s="60">
        <f t="shared" si="999"/>
        <v>0</v>
      </c>
    </row>
    <row r="437" spans="1:40" ht="25.5">
      <c r="A437" s="181"/>
      <c r="B437" s="227" t="s">
        <v>139</v>
      </c>
      <c r="C437" s="35" t="s">
        <v>151</v>
      </c>
      <c r="D437" s="35" t="s">
        <v>10</v>
      </c>
      <c r="E437" s="35" t="s">
        <v>100</v>
      </c>
      <c r="F437" s="35" t="s">
        <v>437</v>
      </c>
      <c r="G437" s="36" t="s">
        <v>137</v>
      </c>
      <c r="H437" s="60"/>
      <c r="I437" s="60"/>
      <c r="J437" s="60"/>
      <c r="K437" s="60"/>
      <c r="L437" s="60"/>
      <c r="M437" s="60"/>
      <c r="N437" s="60"/>
      <c r="O437" s="60"/>
      <c r="P437" s="60"/>
      <c r="Q437" s="60"/>
      <c r="R437" s="60"/>
      <c r="S437" s="60"/>
      <c r="T437" s="60"/>
      <c r="U437" s="60"/>
      <c r="V437" s="60"/>
      <c r="W437" s="60">
        <f>W438</f>
        <v>190190190.19</v>
      </c>
      <c r="X437" s="60">
        <f t="shared" si="1073"/>
        <v>0</v>
      </c>
      <c r="Y437" s="60">
        <f t="shared" si="1073"/>
        <v>0</v>
      </c>
      <c r="Z437" s="60">
        <f t="shared" si="1074"/>
        <v>190190190.19</v>
      </c>
      <c r="AA437" s="60">
        <f t="shared" si="1075"/>
        <v>0</v>
      </c>
      <c r="AB437" s="60">
        <f t="shared" si="1076"/>
        <v>0</v>
      </c>
      <c r="AC437" s="60">
        <f>AC438</f>
        <v>0</v>
      </c>
      <c r="AD437" s="60">
        <f t="shared" si="1077"/>
        <v>0</v>
      </c>
      <c r="AE437" s="60">
        <f t="shared" si="1077"/>
        <v>0</v>
      </c>
      <c r="AF437" s="60">
        <f t="shared" si="993"/>
        <v>190190190.19</v>
      </c>
      <c r="AG437" s="60">
        <f t="shared" si="994"/>
        <v>0</v>
      </c>
      <c r="AH437" s="60">
        <f t="shared" si="995"/>
        <v>0</v>
      </c>
      <c r="AI437" s="60">
        <f>AI438</f>
        <v>0</v>
      </c>
      <c r="AJ437" s="60">
        <f t="shared" si="1078"/>
        <v>0</v>
      </c>
      <c r="AK437" s="60">
        <f t="shared" si="1078"/>
        <v>0</v>
      </c>
      <c r="AL437" s="60">
        <f t="shared" si="997"/>
        <v>190190190.19</v>
      </c>
      <c r="AM437" s="60">
        <f t="shared" si="998"/>
        <v>0</v>
      </c>
      <c r="AN437" s="60">
        <f t="shared" si="999"/>
        <v>0</v>
      </c>
    </row>
    <row r="438" spans="1:40">
      <c r="A438" s="181"/>
      <c r="B438" s="227" t="s">
        <v>140</v>
      </c>
      <c r="C438" s="35" t="s">
        <v>151</v>
      </c>
      <c r="D438" s="35" t="s">
        <v>10</v>
      </c>
      <c r="E438" s="35" t="s">
        <v>100</v>
      </c>
      <c r="F438" s="35" t="s">
        <v>437</v>
      </c>
      <c r="G438" s="36" t="s">
        <v>138</v>
      </c>
      <c r="H438" s="60"/>
      <c r="I438" s="60"/>
      <c r="J438" s="60"/>
      <c r="K438" s="60"/>
      <c r="L438" s="60"/>
      <c r="M438" s="60"/>
      <c r="N438" s="60"/>
      <c r="O438" s="60"/>
      <c r="P438" s="60"/>
      <c r="Q438" s="60"/>
      <c r="R438" s="60"/>
      <c r="S438" s="60"/>
      <c r="T438" s="60"/>
      <c r="U438" s="60"/>
      <c r="V438" s="60"/>
      <c r="W438" s="60">
        <v>190190190.19</v>
      </c>
      <c r="X438" s="60"/>
      <c r="Y438" s="60"/>
      <c r="Z438" s="60">
        <f t="shared" si="1074"/>
        <v>190190190.19</v>
      </c>
      <c r="AA438" s="60">
        <f t="shared" si="1075"/>
        <v>0</v>
      </c>
      <c r="AB438" s="60">
        <f t="shared" si="1076"/>
        <v>0</v>
      </c>
      <c r="AC438" s="60"/>
      <c r="AD438" s="60"/>
      <c r="AE438" s="60"/>
      <c r="AF438" s="60">
        <f t="shared" si="993"/>
        <v>190190190.19</v>
      </c>
      <c r="AG438" s="60">
        <f t="shared" si="994"/>
        <v>0</v>
      </c>
      <c r="AH438" s="60">
        <f t="shared" si="995"/>
        <v>0</v>
      </c>
      <c r="AI438" s="60"/>
      <c r="AJ438" s="60"/>
      <c r="AK438" s="60"/>
      <c r="AL438" s="60">
        <f t="shared" si="997"/>
        <v>190190190.19</v>
      </c>
      <c r="AM438" s="60">
        <f t="shared" si="998"/>
        <v>0</v>
      </c>
      <c r="AN438" s="60">
        <f t="shared" si="999"/>
        <v>0</v>
      </c>
    </row>
    <row r="439" spans="1:40" ht="13.5" customHeight="1">
      <c r="A439" s="83" t="s">
        <v>156</v>
      </c>
      <c r="B439" s="81" t="s">
        <v>153</v>
      </c>
      <c r="C439" s="80" t="s">
        <v>151</v>
      </c>
      <c r="D439" s="80" t="s">
        <v>4</v>
      </c>
      <c r="E439" s="80" t="s">
        <v>100</v>
      </c>
      <c r="F439" s="76" t="s">
        <v>101</v>
      </c>
      <c r="G439" s="77"/>
      <c r="H439" s="58">
        <f>H440+H443</f>
        <v>1145000</v>
      </c>
      <c r="I439" s="58">
        <f t="shared" ref="I439:J439" si="1079">I440+I443</f>
        <v>365000</v>
      </c>
      <c r="J439" s="58">
        <f t="shared" si="1079"/>
        <v>365000</v>
      </c>
      <c r="K439" s="58">
        <f t="shared" ref="K439:M439" si="1080">K440+K443</f>
        <v>1940000</v>
      </c>
      <c r="L439" s="58">
        <f t="shared" si="1080"/>
        <v>0</v>
      </c>
      <c r="M439" s="58">
        <f t="shared" si="1080"/>
        <v>0</v>
      </c>
      <c r="N439" s="58">
        <f t="shared" si="939"/>
        <v>3085000</v>
      </c>
      <c r="O439" s="58">
        <f t="shared" si="940"/>
        <v>365000</v>
      </c>
      <c r="P439" s="58">
        <f t="shared" si="941"/>
        <v>365000</v>
      </c>
      <c r="Q439" s="58">
        <f t="shared" ref="Q439:S439" si="1081">Q440+Q443</f>
        <v>1204180</v>
      </c>
      <c r="R439" s="58">
        <f t="shared" si="1081"/>
        <v>0</v>
      </c>
      <c r="S439" s="58">
        <f t="shared" si="1081"/>
        <v>0</v>
      </c>
      <c r="T439" s="58">
        <f t="shared" si="985"/>
        <v>4289180</v>
      </c>
      <c r="U439" s="58">
        <f t="shared" si="986"/>
        <v>365000</v>
      </c>
      <c r="V439" s="58">
        <f t="shared" si="987"/>
        <v>365000</v>
      </c>
      <c r="W439" s="58">
        <f t="shared" ref="W439:Y439" si="1082">W440+W443</f>
        <v>0</v>
      </c>
      <c r="X439" s="58">
        <f t="shared" si="1082"/>
        <v>0</v>
      </c>
      <c r="Y439" s="58">
        <f t="shared" si="1082"/>
        <v>0</v>
      </c>
      <c r="Z439" s="58">
        <f t="shared" si="989"/>
        <v>4289180</v>
      </c>
      <c r="AA439" s="58">
        <f t="shared" si="990"/>
        <v>365000</v>
      </c>
      <c r="AB439" s="58">
        <f t="shared" si="991"/>
        <v>365000</v>
      </c>
      <c r="AC439" s="58">
        <f t="shared" ref="AC439:AE439" si="1083">AC440+AC443</f>
        <v>361514.83999999997</v>
      </c>
      <c r="AD439" s="58">
        <f t="shared" si="1083"/>
        <v>0</v>
      </c>
      <c r="AE439" s="58">
        <f t="shared" si="1083"/>
        <v>0</v>
      </c>
      <c r="AF439" s="58">
        <f t="shared" si="993"/>
        <v>4650694.84</v>
      </c>
      <c r="AG439" s="58">
        <f t="shared" si="994"/>
        <v>365000</v>
      </c>
      <c r="AH439" s="58">
        <f t="shared" si="995"/>
        <v>365000</v>
      </c>
      <c r="AI439" s="58">
        <f t="shared" ref="AI439:AK439" si="1084">AI440+AI443</f>
        <v>-155000</v>
      </c>
      <c r="AJ439" s="58">
        <f t="shared" si="1084"/>
        <v>0</v>
      </c>
      <c r="AK439" s="58">
        <f t="shared" si="1084"/>
        <v>0</v>
      </c>
      <c r="AL439" s="58">
        <f t="shared" si="997"/>
        <v>4495694.84</v>
      </c>
      <c r="AM439" s="58">
        <f t="shared" si="998"/>
        <v>365000</v>
      </c>
      <c r="AN439" s="58">
        <f t="shared" si="999"/>
        <v>365000</v>
      </c>
    </row>
    <row r="440" spans="1:40" ht="25.5">
      <c r="A440" s="276"/>
      <c r="B440" s="56" t="s">
        <v>427</v>
      </c>
      <c r="C440" s="79" t="s">
        <v>151</v>
      </c>
      <c r="D440" s="79" t="s">
        <v>4</v>
      </c>
      <c r="E440" s="79" t="s">
        <v>100</v>
      </c>
      <c r="F440" s="35" t="s">
        <v>154</v>
      </c>
      <c r="G440" s="36"/>
      <c r="H440" s="57">
        <f t="shared" ref="H440:M441" si="1085">H441</f>
        <v>1145000</v>
      </c>
      <c r="I440" s="57">
        <f t="shared" si="1085"/>
        <v>365000</v>
      </c>
      <c r="J440" s="57">
        <f t="shared" si="1085"/>
        <v>365000</v>
      </c>
      <c r="K440" s="57">
        <f t="shared" si="1085"/>
        <v>1300000</v>
      </c>
      <c r="L440" s="57">
        <f t="shared" si="1085"/>
        <v>0</v>
      </c>
      <c r="M440" s="57">
        <f t="shared" si="1085"/>
        <v>0</v>
      </c>
      <c r="N440" s="57">
        <f t="shared" si="939"/>
        <v>2445000</v>
      </c>
      <c r="O440" s="57">
        <f t="shared" si="940"/>
        <v>365000</v>
      </c>
      <c r="P440" s="57">
        <f t="shared" si="941"/>
        <v>365000</v>
      </c>
      <c r="Q440" s="57">
        <f t="shared" ref="Q440:S441" si="1086">Q441</f>
        <v>0</v>
      </c>
      <c r="R440" s="57">
        <f t="shared" si="1086"/>
        <v>0</v>
      </c>
      <c r="S440" s="57">
        <f t="shared" si="1086"/>
        <v>0</v>
      </c>
      <c r="T440" s="57">
        <f t="shared" si="985"/>
        <v>2445000</v>
      </c>
      <c r="U440" s="57">
        <f t="shared" si="986"/>
        <v>365000</v>
      </c>
      <c r="V440" s="57">
        <f t="shared" si="987"/>
        <v>365000</v>
      </c>
      <c r="W440" s="57">
        <f t="shared" ref="W440:Y441" si="1087">W441</f>
        <v>0</v>
      </c>
      <c r="X440" s="57">
        <f t="shared" si="1087"/>
        <v>0</v>
      </c>
      <c r="Y440" s="57">
        <f t="shared" si="1087"/>
        <v>0</v>
      </c>
      <c r="Z440" s="57">
        <f t="shared" si="989"/>
        <v>2445000</v>
      </c>
      <c r="AA440" s="57">
        <f t="shared" si="990"/>
        <v>365000</v>
      </c>
      <c r="AB440" s="57">
        <f t="shared" si="991"/>
        <v>365000</v>
      </c>
      <c r="AC440" s="57">
        <f t="shared" ref="AC440:AE441" si="1088">AC441</f>
        <v>0</v>
      </c>
      <c r="AD440" s="57">
        <f t="shared" si="1088"/>
        <v>0</v>
      </c>
      <c r="AE440" s="57">
        <f t="shared" si="1088"/>
        <v>0</v>
      </c>
      <c r="AF440" s="57">
        <f t="shared" si="993"/>
        <v>2445000</v>
      </c>
      <c r="AG440" s="57">
        <f t="shared" si="994"/>
        <v>365000</v>
      </c>
      <c r="AH440" s="57">
        <f t="shared" si="995"/>
        <v>365000</v>
      </c>
      <c r="AI440" s="57">
        <f t="shared" ref="AI440:AK441" si="1089">AI441</f>
        <v>-155000</v>
      </c>
      <c r="AJ440" s="57">
        <f t="shared" si="1089"/>
        <v>0</v>
      </c>
      <c r="AK440" s="57">
        <f t="shared" si="1089"/>
        <v>0</v>
      </c>
      <c r="AL440" s="57">
        <f t="shared" si="997"/>
        <v>2290000</v>
      </c>
      <c r="AM440" s="57">
        <f t="shared" si="998"/>
        <v>365000</v>
      </c>
      <c r="AN440" s="57">
        <f t="shared" si="999"/>
        <v>365000</v>
      </c>
    </row>
    <row r="441" spans="1:40" ht="25.5">
      <c r="A441" s="274"/>
      <c r="B441" s="56" t="s">
        <v>186</v>
      </c>
      <c r="C441" s="79" t="s">
        <v>151</v>
      </c>
      <c r="D441" s="79" t="s">
        <v>4</v>
      </c>
      <c r="E441" s="79" t="s">
        <v>100</v>
      </c>
      <c r="F441" s="35" t="s">
        <v>154</v>
      </c>
      <c r="G441" s="36" t="s">
        <v>32</v>
      </c>
      <c r="H441" s="57">
        <f t="shared" si="1085"/>
        <v>1145000</v>
      </c>
      <c r="I441" s="57">
        <f t="shared" si="1085"/>
        <v>365000</v>
      </c>
      <c r="J441" s="57">
        <f t="shared" si="1085"/>
        <v>365000</v>
      </c>
      <c r="K441" s="57">
        <f t="shared" si="1085"/>
        <v>1300000</v>
      </c>
      <c r="L441" s="57">
        <f t="shared" si="1085"/>
        <v>0</v>
      </c>
      <c r="M441" s="57">
        <f t="shared" si="1085"/>
        <v>0</v>
      </c>
      <c r="N441" s="57">
        <f t="shared" si="939"/>
        <v>2445000</v>
      </c>
      <c r="O441" s="57">
        <f t="shared" si="940"/>
        <v>365000</v>
      </c>
      <c r="P441" s="57">
        <f t="shared" si="941"/>
        <v>365000</v>
      </c>
      <c r="Q441" s="57">
        <f t="shared" si="1086"/>
        <v>0</v>
      </c>
      <c r="R441" s="57">
        <f t="shared" si="1086"/>
        <v>0</v>
      </c>
      <c r="S441" s="57">
        <f t="shared" si="1086"/>
        <v>0</v>
      </c>
      <c r="T441" s="57">
        <f t="shared" si="985"/>
        <v>2445000</v>
      </c>
      <c r="U441" s="57">
        <f t="shared" si="986"/>
        <v>365000</v>
      </c>
      <c r="V441" s="57">
        <f t="shared" si="987"/>
        <v>365000</v>
      </c>
      <c r="W441" s="57">
        <f t="shared" si="1087"/>
        <v>0</v>
      </c>
      <c r="X441" s="57">
        <f t="shared" si="1087"/>
        <v>0</v>
      </c>
      <c r="Y441" s="57">
        <f t="shared" si="1087"/>
        <v>0</v>
      </c>
      <c r="Z441" s="57">
        <f t="shared" si="989"/>
        <v>2445000</v>
      </c>
      <c r="AA441" s="57">
        <f t="shared" si="990"/>
        <v>365000</v>
      </c>
      <c r="AB441" s="57">
        <f t="shared" si="991"/>
        <v>365000</v>
      </c>
      <c r="AC441" s="57">
        <f t="shared" si="1088"/>
        <v>0</v>
      </c>
      <c r="AD441" s="57">
        <f t="shared" si="1088"/>
        <v>0</v>
      </c>
      <c r="AE441" s="57">
        <f t="shared" si="1088"/>
        <v>0</v>
      </c>
      <c r="AF441" s="57">
        <f t="shared" si="993"/>
        <v>2445000</v>
      </c>
      <c r="AG441" s="57">
        <f t="shared" si="994"/>
        <v>365000</v>
      </c>
      <c r="AH441" s="57">
        <f t="shared" si="995"/>
        <v>365000</v>
      </c>
      <c r="AI441" s="57">
        <f t="shared" si="1089"/>
        <v>-155000</v>
      </c>
      <c r="AJ441" s="57">
        <f t="shared" si="1089"/>
        <v>0</v>
      </c>
      <c r="AK441" s="57">
        <f t="shared" si="1089"/>
        <v>0</v>
      </c>
      <c r="AL441" s="57">
        <f t="shared" si="997"/>
        <v>2290000</v>
      </c>
      <c r="AM441" s="57">
        <f t="shared" si="998"/>
        <v>365000</v>
      </c>
      <c r="AN441" s="57">
        <f t="shared" si="999"/>
        <v>365000</v>
      </c>
    </row>
    <row r="442" spans="1:40" ht="25.5">
      <c r="A442" s="277"/>
      <c r="B442" s="71" t="s">
        <v>34</v>
      </c>
      <c r="C442" s="79" t="s">
        <v>151</v>
      </c>
      <c r="D442" s="79" t="s">
        <v>4</v>
      </c>
      <c r="E442" s="79" t="s">
        <v>100</v>
      </c>
      <c r="F442" s="35" t="s">
        <v>154</v>
      </c>
      <c r="G442" s="36" t="s">
        <v>33</v>
      </c>
      <c r="H442" s="57">
        <v>1145000</v>
      </c>
      <c r="I442" s="57">
        <v>365000</v>
      </c>
      <c r="J442" s="57">
        <v>365000</v>
      </c>
      <c r="K442" s="57">
        <v>1300000</v>
      </c>
      <c r="L442" s="57"/>
      <c r="M442" s="57"/>
      <c r="N442" s="57">
        <f t="shared" si="939"/>
        <v>2445000</v>
      </c>
      <c r="O442" s="57">
        <f t="shared" si="940"/>
        <v>365000</v>
      </c>
      <c r="P442" s="57">
        <f t="shared" si="941"/>
        <v>365000</v>
      </c>
      <c r="Q442" s="57"/>
      <c r="R442" s="57"/>
      <c r="S442" s="57"/>
      <c r="T442" s="57">
        <f t="shared" si="985"/>
        <v>2445000</v>
      </c>
      <c r="U442" s="57">
        <f t="shared" si="986"/>
        <v>365000</v>
      </c>
      <c r="V442" s="57">
        <f t="shared" si="987"/>
        <v>365000</v>
      </c>
      <c r="W442" s="57"/>
      <c r="X442" s="57"/>
      <c r="Y442" s="57"/>
      <c r="Z442" s="57">
        <f t="shared" si="989"/>
        <v>2445000</v>
      </c>
      <c r="AA442" s="57">
        <f t="shared" si="990"/>
        <v>365000</v>
      </c>
      <c r="AB442" s="57">
        <f t="shared" si="991"/>
        <v>365000</v>
      </c>
      <c r="AC442" s="57"/>
      <c r="AD442" s="57"/>
      <c r="AE442" s="57"/>
      <c r="AF442" s="57">
        <f t="shared" si="993"/>
        <v>2445000</v>
      </c>
      <c r="AG442" s="57">
        <f t="shared" si="994"/>
        <v>365000</v>
      </c>
      <c r="AH442" s="57">
        <f t="shared" si="995"/>
        <v>365000</v>
      </c>
      <c r="AI442" s="57">
        <v>-155000</v>
      </c>
      <c r="AJ442" s="57"/>
      <c r="AK442" s="57"/>
      <c r="AL442" s="57">
        <f t="shared" si="997"/>
        <v>2290000</v>
      </c>
      <c r="AM442" s="57">
        <f t="shared" si="998"/>
        <v>365000</v>
      </c>
      <c r="AN442" s="57">
        <f t="shared" si="999"/>
        <v>365000</v>
      </c>
    </row>
    <row r="443" spans="1:40" ht="25.5">
      <c r="A443" s="185"/>
      <c r="B443" s="74" t="s">
        <v>221</v>
      </c>
      <c r="C443" s="79" t="s">
        <v>151</v>
      </c>
      <c r="D443" s="79" t="s">
        <v>4</v>
      </c>
      <c r="E443" s="79" t="s">
        <v>100</v>
      </c>
      <c r="F443" s="35" t="s">
        <v>320</v>
      </c>
      <c r="G443" s="36"/>
      <c r="H443" s="57">
        <f>H444</f>
        <v>0</v>
      </c>
      <c r="I443" s="57">
        <f t="shared" ref="I443:J443" si="1090">I444</f>
        <v>0</v>
      </c>
      <c r="J443" s="57">
        <f t="shared" si="1090"/>
        <v>0</v>
      </c>
      <c r="K443" s="57">
        <f>K444</f>
        <v>640000</v>
      </c>
      <c r="L443" s="57">
        <f t="shared" ref="L443:M444" si="1091">L444</f>
        <v>0</v>
      </c>
      <c r="M443" s="57">
        <f t="shared" si="1091"/>
        <v>0</v>
      </c>
      <c r="N443" s="57">
        <f t="shared" si="939"/>
        <v>640000</v>
      </c>
      <c r="O443" s="57">
        <f t="shared" si="940"/>
        <v>0</v>
      </c>
      <c r="P443" s="57">
        <f t="shared" si="941"/>
        <v>0</v>
      </c>
      <c r="Q443" s="57">
        <f>Q444</f>
        <v>1204180</v>
      </c>
      <c r="R443" s="57">
        <f t="shared" ref="R443:S444" si="1092">R444</f>
        <v>0</v>
      </c>
      <c r="S443" s="57">
        <f t="shared" si="1092"/>
        <v>0</v>
      </c>
      <c r="T443" s="57">
        <f t="shared" si="985"/>
        <v>1844180</v>
      </c>
      <c r="U443" s="57">
        <f t="shared" si="986"/>
        <v>0</v>
      </c>
      <c r="V443" s="57">
        <f t="shared" si="987"/>
        <v>0</v>
      </c>
      <c r="W443" s="57">
        <f>W444</f>
        <v>0</v>
      </c>
      <c r="X443" s="57">
        <f t="shared" ref="X443:Y444" si="1093">X444</f>
        <v>0</v>
      </c>
      <c r="Y443" s="57">
        <f t="shared" si="1093"/>
        <v>0</v>
      </c>
      <c r="Z443" s="57">
        <f t="shared" si="989"/>
        <v>1844180</v>
      </c>
      <c r="AA443" s="57">
        <f t="shared" si="990"/>
        <v>0</v>
      </c>
      <c r="AB443" s="57">
        <f t="shared" si="991"/>
        <v>0</v>
      </c>
      <c r="AC443" s="57">
        <f>AC444</f>
        <v>361514.83999999997</v>
      </c>
      <c r="AD443" s="57">
        <f t="shared" ref="AD443:AE444" si="1094">AD444</f>
        <v>0</v>
      </c>
      <c r="AE443" s="57">
        <f t="shared" si="1094"/>
        <v>0</v>
      </c>
      <c r="AF443" s="57">
        <f t="shared" si="993"/>
        <v>2205694.84</v>
      </c>
      <c r="AG443" s="57">
        <f t="shared" si="994"/>
        <v>0</v>
      </c>
      <c r="AH443" s="57">
        <f t="shared" si="995"/>
        <v>0</v>
      </c>
      <c r="AI443" s="57">
        <f>AI444</f>
        <v>0</v>
      </c>
      <c r="AJ443" s="57">
        <f t="shared" ref="AJ443:AK444" si="1095">AJ444</f>
        <v>0</v>
      </c>
      <c r="AK443" s="57">
        <f t="shared" si="1095"/>
        <v>0</v>
      </c>
      <c r="AL443" s="57">
        <f t="shared" si="997"/>
        <v>2205694.84</v>
      </c>
      <c r="AM443" s="57">
        <f t="shared" si="998"/>
        <v>0</v>
      </c>
      <c r="AN443" s="57">
        <f t="shared" si="999"/>
        <v>0</v>
      </c>
    </row>
    <row r="444" spans="1:40" ht="25.5">
      <c r="A444" s="185"/>
      <c r="B444" s="126" t="s">
        <v>186</v>
      </c>
      <c r="C444" s="79" t="s">
        <v>151</v>
      </c>
      <c r="D444" s="79" t="s">
        <v>4</v>
      </c>
      <c r="E444" s="79" t="s">
        <v>100</v>
      </c>
      <c r="F444" s="35" t="s">
        <v>320</v>
      </c>
      <c r="G444" s="36" t="s">
        <v>32</v>
      </c>
      <c r="H444" s="57">
        <f>H445</f>
        <v>0</v>
      </c>
      <c r="I444" s="57">
        <f t="shared" ref="I444:J444" si="1096">I445</f>
        <v>0</v>
      </c>
      <c r="J444" s="57">
        <f t="shared" si="1096"/>
        <v>0</v>
      </c>
      <c r="K444" s="57">
        <f>K445</f>
        <v>640000</v>
      </c>
      <c r="L444" s="57">
        <f t="shared" si="1091"/>
        <v>0</v>
      </c>
      <c r="M444" s="57">
        <f t="shared" si="1091"/>
        <v>0</v>
      </c>
      <c r="N444" s="57">
        <f t="shared" si="939"/>
        <v>640000</v>
      </c>
      <c r="O444" s="57">
        <f t="shared" si="940"/>
        <v>0</v>
      </c>
      <c r="P444" s="57">
        <f t="shared" si="941"/>
        <v>0</v>
      </c>
      <c r="Q444" s="57">
        <f>Q445</f>
        <v>1204180</v>
      </c>
      <c r="R444" s="57">
        <f t="shared" si="1092"/>
        <v>0</v>
      </c>
      <c r="S444" s="57">
        <f t="shared" si="1092"/>
        <v>0</v>
      </c>
      <c r="T444" s="57">
        <f t="shared" si="985"/>
        <v>1844180</v>
      </c>
      <c r="U444" s="57">
        <f t="shared" si="986"/>
        <v>0</v>
      </c>
      <c r="V444" s="57">
        <f t="shared" si="987"/>
        <v>0</v>
      </c>
      <c r="W444" s="57">
        <f>W445</f>
        <v>0</v>
      </c>
      <c r="X444" s="57">
        <f t="shared" si="1093"/>
        <v>0</v>
      </c>
      <c r="Y444" s="57">
        <f t="shared" si="1093"/>
        <v>0</v>
      </c>
      <c r="Z444" s="57">
        <f t="shared" si="989"/>
        <v>1844180</v>
      </c>
      <c r="AA444" s="57">
        <f t="shared" si="990"/>
        <v>0</v>
      </c>
      <c r="AB444" s="57">
        <f t="shared" si="991"/>
        <v>0</v>
      </c>
      <c r="AC444" s="57">
        <f>AC445</f>
        <v>361514.83999999997</v>
      </c>
      <c r="AD444" s="57">
        <f t="shared" si="1094"/>
        <v>0</v>
      </c>
      <c r="AE444" s="57">
        <f t="shared" si="1094"/>
        <v>0</v>
      </c>
      <c r="AF444" s="57">
        <f t="shared" si="993"/>
        <v>2205694.84</v>
      </c>
      <c r="AG444" s="57">
        <f t="shared" si="994"/>
        <v>0</v>
      </c>
      <c r="AH444" s="57">
        <f t="shared" si="995"/>
        <v>0</v>
      </c>
      <c r="AI444" s="57">
        <f>AI445</f>
        <v>0</v>
      </c>
      <c r="AJ444" s="57">
        <f t="shared" si="1095"/>
        <v>0</v>
      </c>
      <c r="AK444" s="57">
        <f t="shared" si="1095"/>
        <v>0</v>
      </c>
      <c r="AL444" s="57">
        <f t="shared" si="997"/>
        <v>2205694.84</v>
      </c>
      <c r="AM444" s="57">
        <f t="shared" si="998"/>
        <v>0</v>
      </c>
      <c r="AN444" s="57">
        <f t="shared" si="999"/>
        <v>0</v>
      </c>
    </row>
    <row r="445" spans="1:40" ht="25.5">
      <c r="A445" s="185"/>
      <c r="B445" s="71" t="s">
        <v>34</v>
      </c>
      <c r="C445" s="79" t="s">
        <v>151</v>
      </c>
      <c r="D445" s="79" t="s">
        <v>4</v>
      </c>
      <c r="E445" s="79" t="s">
        <v>100</v>
      </c>
      <c r="F445" s="35" t="s">
        <v>320</v>
      </c>
      <c r="G445" s="36" t="s">
        <v>33</v>
      </c>
      <c r="H445" s="61"/>
      <c r="I445" s="57"/>
      <c r="J445" s="57"/>
      <c r="K445" s="57">
        <v>640000</v>
      </c>
      <c r="L445" s="57"/>
      <c r="M445" s="57"/>
      <c r="N445" s="57">
        <f t="shared" si="939"/>
        <v>640000</v>
      </c>
      <c r="O445" s="57">
        <f t="shared" si="940"/>
        <v>0</v>
      </c>
      <c r="P445" s="57">
        <f t="shared" si="941"/>
        <v>0</v>
      </c>
      <c r="Q445" s="57">
        <v>1204180</v>
      </c>
      <c r="R445" s="57"/>
      <c r="S445" s="57"/>
      <c r="T445" s="57">
        <f t="shared" si="985"/>
        <v>1844180</v>
      </c>
      <c r="U445" s="57">
        <f t="shared" si="986"/>
        <v>0</v>
      </c>
      <c r="V445" s="57">
        <f t="shared" si="987"/>
        <v>0</v>
      </c>
      <c r="W445" s="57"/>
      <c r="X445" s="57"/>
      <c r="Y445" s="57"/>
      <c r="Z445" s="57">
        <f t="shared" si="989"/>
        <v>1844180</v>
      </c>
      <c r="AA445" s="57">
        <f t="shared" si="990"/>
        <v>0</v>
      </c>
      <c r="AB445" s="57">
        <f t="shared" si="991"/>
        <v>0</v>
      </c>
      <c r="AC445" s="57">
        <v>361514.83999999997</v>
      </c>
      <c r="AD445" s="57"/>
      <c r="AE445" s="57"/>
      <c r="AF445" s="57">
        <f t="shared" si="993"/>
        <v>2205694.84</v>
      </c>
      <c r="AG445" s="57">
        <f t="shared" si="994"/>
        <v>0</v>
      </c>
      <c r="AH445" s="57">
        <f t="shared" si="995"/>
        <v>0</v>
      </c>
      <c r="AI445" s="57"/>
      <c r="AJ445" s="57"/>
      <c r="AK445" s="57"/>
      <c r="AL445" s="57">
        <f t="shared" si="997"/>
        <v>2205694.84</v>
      </c>
      <c r="AM445" s="57">
        <f t="shared" si="998"/>
        <v>0</v>
      </c>
      <c r="AN445" s="57">
        <f t="shared" si="999"/>
        <v>0</v>
      </c>
    </row>
    <row r="446" spans="1:40" s="132" customFormat="1" ht="25.5">
      <c r="A446" s="214" t="s">
        <v>411</v>
      </c>
      <c r="B446" s="213" t="s">
        <v>412</v>
      </c>
      <c r="C446" s="80" t="s">
        <v>151</v>
      </c>
      <c r="D446" s="80" t="s">
        <v>5</v>
      </c>
      <c r="E446" s="80" t="s">
        <v>100</v>
      </c>
      <c r="F446" s="108" t="s">
        <v>101</v>
      </c>
      <c r="G446" s="77"/>
      <c r="H446" s="131"/>
      <c r="I446" s="58"/>
      <c r="J446" s="58"/>
      <c r="K446" s="58"/>
      <c r="L446" s="58"/>
      <c r="M446" s="58"/>
      <c r="N446" s="58"/>
      <c r="O446" s="58"/>
      <c r="P446" s="58"/>
      <c r="Q446" s="58">
        <f>Q447</f>
        <v>127000</v>
      </c>
      <c r="R446" s="58">
        <f t="shared" ref="R446:S448" si="1097">R447</f>
        <v>0</v>
      </c>
      <c r="S446" s="58">
        <f t="shared" si="1097"/>
        <v>0</v>
      </c>
      <c r="T446" s="58">
        <f t="shared" ref="T446:T449" si="1098">N446+Q446</f>
        <v>127000</v>
      </c>
      <c r="U446" s="58">
        <f t="shared" ref="U446:U449" si="1099">O446+R446</f>
        <v>0</v>
      </c>
      <c r="V446" s="58">
        <f t="shared" ref="V446:V449" si="1100">P446+S446</f>
        <v>0</v>
      </c>
      <c r="W446" s="58">
        <f>W447</f>
        <v>0</v>
      </c>
      <c r="X446" s="58">
        <f t="shared" ref="X446:Y448" si="1101">X447</f>
        <v>0</v>
      </c>
      <c r="Y446" s="58">
        <f t="shared" si="1101"/>
        <v>0</v>
      </c>
      <c r="Z446" s="58">
        <f t="shared" si="989"/>
        <v>127000</v>
      </c>
      <c r="AA446" s="58">
        <f t="shared" si="990"/>
        <v>0</v>
      </c>
      <c r="AB446" s="58">
        <f t="shared" si="991"/>
        <v>0</v>
      </c>
      <c r="AC446" s="58">
        <f>AC447</f>
        <v>0</v>
      </c>
      <c r="AD446" s="58">
        <f t="shared" ref="AD446:AE448" si="1102">AD447</f>
        <v>0</v>
      </c>
      <c r="AE446" s="58">
        <f t="shared" si="1102"/>
        <v>0</v>
      </c>
      <c r="AF446" s="58">
        <f t="shared" si="993"/>
        <v>127000</v>
      </c>
      <c r="AG446" s="58">
        <f t="shared" si="994"/>
        <v>0</v>
      </c>
      <c r="AH446" s="58">
        <f t="shared" si="995"/>
        <v>0</v>
      </c>
      <c r="AI446" s="58">
        <f>AI447</f>
        <v>0</v>
      </c>
      <c r="AJ446" s="58">
        <f t="shared" ref="AJ446:AK448" si="1103">AJ447</f>
        <v>0</v>
      </c>
      <c r="AK446" s="58">
        <f t="shared" si="1103"/>
        <v>0</v>
      </c>
      <c r="AL446" s="58">
        <f t="shared" si="997"/>
        <v>127000</v>
      </c>
      <c r="AM446" s="58">
        <f t="shared" si="998"/>
        <v>0</v>
      </c>
      <c r="AN446" s="58">
        <f t="shared" si="999"/>
        <v>0</v>
      </c>
    </row>
    <row r="447" spans="1:40" ht="38.25">
      <c r="A447" s="185"/>
      <c r="B447" s="71" t="s">
        <v>414</v>
      </c>
      <c r="C447" s="73" t="s">
        <v>151</v>
      </c>
      <c r="D447" s="73" t="s">
        <v>5</v>
      </c>
      <c r="E447" s="73" t="s">
        <v>100</v>
      </c>
      <c r="F447" s="46" t="s">
        <v>413</v>
      </c>
      <c r="G447" s="36"/>
      <c r="H447" s="61"/>
      <c r="I447" s="57"/>
      <c r="J447" s="57"/>
      <c r="K447" s="57"/>
      <c r="L447" s="57"/>
      <c r="M447" s="57"/>
      <c r="N447" s="57"/>
      <c r="O447" s="57"/>
      <c r="P447" s="57"/>
      <c r="Q447" s="57">
        <f>Q448</f>
        <v>127000</v>
      </c>
      <c r="R447" s="57">
        <f t="shared" si="1097"/>
        <v>0</v>
      </c>
      <c r="S447" s="57">
        <f t="shared" si="1097"/>
        <v>0</v>
      </c>
      <c r="T447" s="57">
        <f t="shared" si="1098"/>
        <v>127000</v>
      </c>
      <c r="U447" s="57">
        <f t="shared" si="1099"/>
        <v>0</v>
      </c>
      <c r="V447" s="57">
        <f t="shared" si="1100"/>
        <v>0</v>
      </c>
      <c r="W447" s="57">
        <f>W448</f>
        <v>0</v>
      </c>
      <c r="X447" s="57">
        <f t="shared" si="1101"/>
        <v>0</v>
      </c>
      <c r="Y447" s="57">
        <f t="shared" si="1101"/>
        <v>0</v>
      </c>
      <c r="Z447" s="57">
        <f t="shared" si="989"/>
        <v>127000</v>
      </c>
      <c r="AA447" s="57">
        <f t="shared" si="990"/>
        <v>0</v>
      </c>
      <c r="AB447" s="57">
        <f t="shared" si="991"/>
        <v>0</v>
      </c>
      <c r="AC447" s="57">
        <f>AC448</f>
        <v>0</v>
      </c>
      <c r="AD447" s="57">
        <f t="shared" si="1102"/>
        <v>0</v>
      </c>
      <c r="AE447" s="57">
        <f t="shared" si="1102"/>
        <v>0</v>
      </c>
      <c r="AF447" s="57">
        <f t="shared" si="993"/>
        <v>127000</v>
      </c>
      <c r="AG447" s="57">
        <f t="shared" si="994"/>
        <v>0</v>
      </c>
      <c r="AH447" s="57">
        <f t="shared" si="995"/>
        <v>0</v>
      </c>
      <c r="AI447" s="57">
        <f>AI448</f>
        <v>0</v>
      </c>
      <c r="AJ447" s="57">
        <f t="shared" si="1103"/>
        <v>0</v>
      </c>
      <c r="AK447" s="57">
        <f t="shared" si="1103"/>
        <v>0</v>
      </c>
      <c r="AL447" s="57">
        <f t="shared" si="997"/>
        <v>127000</v>
      </c>
      <c r="AM447" s="57">
        <f t="shared" si="998"/>
        <v>0</v>
      </c>
      <c r="AN447" s="57">
        <f t="shared" si="999"/>
        <v>0</v>
      </c>
    </row>
    <row r="448" spans="1:40" ht="25.5">
      <c r="A448" s="185"/>
      <c r="B448" s="71" t="s">
        <v>186</v>
      </c>
      <c r="C448" s="73" t="s">
        <v>151</v>
      </c>
      <c r="D448" s="73" t="s">
        <v>5</v>
      </c>
      <c r="E448" s="73" t="s">
        <v>100</v>
      </c>
      <c r="F448" s="46" t="s">
        <v>413</v>
      </c>
      <c r="G448" s="36" t="s">
        <v>32</v>
      </c>
      <c r="H448" s="61"/>
      <c r="I448" s="57"/>
      <c r="J448" s="57"/>
      <c r="K448" s="57"/>
      <c r="L448" s="57"/>
      <c r="M448" s="57"/>
      <c r="N448" s="57"/>
      <c r="O448" s="57"/>
      <c r="P448" s="57"/>
      <c r="Q448" s="57">
        <f>Q449</f>
        <v>127000</v>
      </c>
      <c r="R448" s="57">
        <f t="shared" si="1097"/>
        <v>0</v>
      </c>
      <c r="S448" s="57">
        <f t="shared" si="1097"/>
        <v>0</v>
      </c>
      <c r="T448" s="57">
        <f t="shared" si="1098"/>
        <v>127000</v>
      </c>
      <c r="U448" s="57">
        <f t="shared" si="1099"/>
        <v>0</v>
      </c>
      <c r="V448" s="57">
        <f t="shared" si="1100"/>
        <v>0</v>
      </c>
      <c r="W448" s="57">
        <f>W449</f>
        <v>0</v>
      </c>
      <c r="X448" s="57">
        <f t="shared" si="1101"/>
        <v>0</v>
      </c>
      <c r="Y448" s="57">
        <f t="shared" si="1101"/>
        <v>0</v>
      </c>
      <c r="Z448" s="57">
        <f t="shared" si="989"/>
        <v>127000</v>
      </c>
      <c r="AA448" s="57">
        <f t="shared" si="990"/>
        <v>0</v>
      </c>
      <c r="AB448" s="57">
        <f t="shared" si="991"/>
        <v>0</v>
      </c>
      <c r="AC448" s="57">
        <f>AC449</f>
        <v>0</v>
      </c>
      <c r="AD448" s="57">
        <f t="shared" si="1102"/>
        <v>0</v>
      </c>
      <c r="AE448" s="57">
        <f t="shared" si="1102"/>
        <v>0</v>
      </c>
      <c r="AF448" s="57">
        <f t="shared" si="993"/>
        <v>127000</v>
      </c>
      <c r="AG448" s="57">
        <f t="shared" si="994"/>
        <v>0</v>
      </c>
      <c r="AH448" s="57">
        <f t="shared" si="995"/>
        <v>0</v>
      </c>
      <c r="AI448" s="57">
        <f>AI449</f>
        <v>0</v>
      </c>
      <c r="AJ448" s="57">
        <f t="shared" si="1103"/>
        <v>0</v>
      </c>
      <c r="AK448" s="57">
        <f t="shared" si="1103"/>
        <v>0</v>
      </c>
      <c r="AL448" s="57">
        <f t="shared" si="997"/>
        <v>127000</v>
      </c>
      <c r="AM448" s="57">
        <f t="shared" si="998"/>
        <v>0</v>
      </c>
      <c r="AN448" s="57">
        <f t="shared" si="999"/>
        <v>0</v>
      </c>
    </row>
    <row r="449" spans="1:40" ht="25.5">
      <c r="A449" s="185"/>
      <c r="B449" s="71" t="s">
        <v>34</v>
      </c>
      <c r="C449" s="73" t="s">
        <v>151</v>
      </c>
      <c r="D449" s="73" t="s">
        <v>5</v>
      </c>
      <c r="E449" s="73" t="s">
        <v>100</v>
      </c>
      <c r="F449" s="46" t="s">
        <v>413</v>
      </c>
      <c r="G449" s="36" t="s">
        <v>33</v>
      </c>
      <c r="H449" s="61"/>
      <c r="I449" s="57"/>
      <c r="J449" s="57"/>
      <c r="K449" s="57"/>
      <c r="L449" s="57"/>
      <c r="M449" s="57"/>
      <c r="N449" s="57"/>
      <c r="O449" s="57"/>
      <c r="P449" s="57"/>
      <c r="Q449" s="57">
        <v>127000</v>
      </c>
      <c r="R449" s="57"/>
      <c r="S449" s="57"/>
      <c r="T449" s="57">
        <f t="shared" si="1098"/>
        <v>127000</v>
      </c>
      <c r="U449" s="57">
        <f t="shared" si="1099"/>
        <v>0</v>
      </c>
      <c r="V449" s="57">
        <f t="shared" si="1100"/>
        <v>0</v>
      </c>
      <c r="W449" s="57"/>
      <c r="X449" s="57"/>
      <c r="Y449" s="57"/>
      <c r="Z449" s="57">
        <f t="shared" si="989"/>
        <v>127000</v>
      </c>
      <c r="AA449" s="57">
        <f t="shared" si="990"/>
        <v>0</v>
      </c>
      <c r="AB449" s="57">
        <f t="shared" si="991"/>
        <v>0</v>
      </c>
      <c r="AC449" s="57"/>
      <c r="AD449" s="57"/>
      <c r="AE449" s="57"/>
      <c r="AF449" s="57">
        <f t="shared" si="993"/>
        <v>127000</v>
      </c>
      <c r="AG449" s="57">
        <f t="shared" si="994"/>
        <v>0</v>
      </c>
      <c r="AH449" s="57">
        <f t="shared" si="995"/>
        <v>0</v>
      </c>
      <c r="AI449" s="57"/>
      <c r="AJ449" s="57"/>
      <c r="AK449" s="57"/>
      <c r="AL449" s="57">
        <f t="shared" si="997"/>
        <v>127000</v>
      </c>
      <c r="AM449" s="57">
        <f t="shared" si="998"/>
        <v>0</v>
      </c>
      <c r="AN449" s="57">
        <f t="shared" si="999"/>
        <v>0</v>
      </c>
    </row>
    <row r="450" spans="1:40">
      <c r="A450" s="185"/>
      <c r="B450" s="4"/>
      <c r="C450" s="4"/>
      <c r="D450" s="4"/>
      <c r="E450" s="4"/>
      <c r="F450" s="5"/>
      <c r="G450" s="17"/>
      <c r="H450" s="57"/>
      <c r="I450" s="57"/>
      <c r="J450" s="57"/>
      <c r="K450" s="57"/>
      <c r="L450" s="57"/>
      <c r="M450" s="57"/>
      <c r="N450" s="57"/>
      <c r="O450" s="57"/>
      <c r="P450" s="57"/>
      <c r="Q450" s="57"/>
      <c r="R450" s="57"/>
      <c r="S450" s="57"/>
      <c r="T450" s="57"/>
      <c r="U450" s="57"/>
      <c r="V450" s="57"/>
      <c r="W450" s="57"/>
      <c r="X450" s="57"/>
      <c r="Y450" s="57"/>
      <c r="Z450" s="57"/>
      <c r="AA450" s="57"/>
      <c r="AB450" s="57"/>
      <c r="AC450" s="57"/>
      <c r="AD450" s="57"/>
      <c r="AE450" s="57"/>
      <c r="AF450" s="57"/>
      <c r="AG450" s="57"/>
      <c r="AH450" s="57"/>
      <c r="AI450" s="57"/>
      <c r="AJ450" s="57"/>
      <c r="AK450" s="57"/>
      <c r="AL450" s="57"/>
      <c r="AM450" s="57"/>
      <c r="AN450" s="57"/>
    </row>
    <row r="451" spans="1:40" ht="45">
      <c r="A451" s="84">
        <v>9</v>
      </c>
      <c r="B451" s="96" t="s">
        <v>294</v>
      </c>
      <c r="C451" s="127" t="s">
        <v>199</v>
      </c>
      <c r="D451" s="127" t="s">
        <v>21</v>
      </c>
      <c r="E451" s="127" t="s">
        <v>100</v>
      </c>
      <c r="F451" s="128" t="s">
        <v>101</v>
      </c>
      <c r="G451" s="129"/>
      <c r="H451" s="59">
        <f>H452+H460+H463+H466+H469+H472</f>
        <v>16259006</v>
      </c>
      <c r="I451" s="59">
        <f t="shared" ref="I451:J451" si="1104">I452+I460+I463+I466+I469+I472</f>
        <v>15967238.960000001</v>
      </c>
      <c r="J451" s="59">
        <f t="shared" si="1104"/>
        <v>15755801.24</v>
      </c>
      <c r="K451" s="59">
        <f>K452+K460+K463+K466+K469+K472+K457+K480+K477</f>
        <v>970000</v>
      </c>
      <c r="L451" s="59">
        <f t="shared" ref="L451:M451" si="1105">L452+L460+L463+L466+L469+L472+L457+L480+L477</f>
        <v>0</v>
      </c>
      <c r="M451" s="59">
        <f t="shared" si="1105"/>
        <v>0</v>
      </c>
      <c r="N451" s="59">
        <f t="shared" si="939"/>
        <v>17229006</v>
      </c>
      <c r="O451" s="59">
        <f t="shared" si="940"/>
        <v>15967238.960000001</v>
      </c>
      <c r="P451" s="59">
        <f t="shared" si="941"/>
        <v>15755801.24</v>
      </c>
      <c r="Q451" s="59">
        <f>Q452+Q460+Q463+Q466+Q469+Q472+Q457+Q480+Q477</f>
        <v>100000</v>
      </c>
      <c r="R451" s="59">
        <f t="shared" ref="R451:S451" si="1106">R452+R460+R463+R466+R469+R472+R457+R480+R477</f>
        <v>0</v>
      </c>
      <c r="S451" s="59">
        <f t="shared" si="1106"/>
        <v>0</v>
      </c>
      <c r="T451" s="59">
        <f t="shared" ref="T451:T482" si="1107">N451+Q451</f>
        <v>17329006</v>
      </c>
      <c r="U451" s="59">
        <f t="shared" ref="U451:U482" si="1108">O451+R451</f>
        <v>15967238.960000001</v>
      </c>
      <c r="V451" s="59">
        <f t="shared" ref="V451:V482" si="1109">P451+S451</f>
        <v>15755801.24</v>
      </c>
      <c r="W451" s="59">
        <f>W452+W460+W463+W466+W469+W472+W457+W480+W477</f>
        <v>550000</v>
      </c>
      <c r="X451" s="59">
        <f t="shared" ref="X451:Y451" si="1110">X452+X460+X463+X466+X469+X472+X457+X480+X477</f>
        <v>0</v>
      </c>
      <c r="Y451" s="59">
        <f t="shared" si="1110"/>
        <v>0</v>
      </c>
      <c r="Z451" s="59">
        <f t="shared" ref="Z451:Z482" si="1111">T451+W451</f>
        <v>17879006</v>
      </c>
      <c r="AA451" s="59">
        <f t="shared" ref="AA451:AA482" si="1112">U451+X451</f>
        <v>15967238.960000001</v>
      </c>
      <c r="AB451" s="59">
        <f t="shared" ref="AB451:AB482" si="1113">V451+Y451</f>
        <v>15755801.24</v>
      </c>
      <c r="AC451" s="59">
        <f>AC452+AC460+AC463+AC466+AC469+AC472+AC457+AC480+AC477+AC483</f>
        <v>35000</v>
      </c>
      <c r="AD451" s="59">
        <f t="shared" ref="AD451:AE451" si="1114">AD452+AD460+AD463+AD466+AD469+AD472+AD457+AD480+AD477+AD483</f>
        <v>0</v>
      </c>
      <c r="AE451" s="59">
        <f t="shared" si="1114"/>
        <v>0</v>
      </c>
      <c r="AF451" s="59">
        <f t="shared" ref="AF451:AF482" si="1115">Z451+AC451</f>
        <v>17914006</v>
      </c>
      <c r="AG451" s="59">
        <f t="shared" ref="AG451:AG482" si="1116">AA451+AD451</f>
        <v>15967238.960000001</v>
      </c>
      <c r="AH451" s="59">
        <f t="shared" ref="AH451:AH482" si="1117">AB451+AE451</f>
        <v>15755801.24</v>
      </c>
      <c r="AI451" s="59">
        <f>AI452+AI460+AI463+AI466+AI469+AI472+AI457+AI480+AI477+AI483</f>
        <v>155000</v>
      </c>
      <c r="AJ451" s="59">
        <f t="shared" ref="AJ451:AK451" si="1118">AJ452+AJ460+AJ463+AJ466+AJ469+AJ472+AJ457+AJ480+AJ477+AJ483</f>
        <v>0</v>
      </c>
      <c r="AK451" s="59">
        <f t="shared" si="1118"/>
        <v>0</v>
      </c>
      <c r="AL451" s="59">
        <f t="shared" ref="AL451:AL485" si="1119">AF451+AI451</f>
        <v>18069006</v>
      </c>
      <c r="AM451" s="59">
        <f t="shared" ref="AM451:AM485" si="1120">AG451+AJ451</f>
        <v>15967238.960000001</v>
      </c>
      <c r="AN451" s="59">
        <f t="shared" ref="AN451:AN485" si="1121">AH451+AK451</f>
        <v>15755801.24</v>
      </c>
    </row>
    <row r="452" spans="1:40" ht="25.5">
      <c r="A452" s="105"/>
      <c r="B452" s="102" t="s">
        <v>55</v>
      </c>
      <c r="C452" s="73" t="s">
        <v>199</v>
      </c>
      <c r="D452" s="73" t="s">
        <v>21</v>
      </c>
      <c r="E452" s="73" t="s">
        <v>100</v>
      </c>
      <c r="F452" s="35" t="s">
        <v>122</v>
      </c>
      <c r="G452" s="36"/>
      <c r="H452" s="57">
        <f>H453+H455</f>
        <v>12847914</v>
      </c>
      <c r="I452" s="57">
        <f t="shared" ref="I452:J452" si="1122">I453+I455</f>
        <v>12747914</v>
      </c>
      <c r="J452" s="57">
        <f t="shared" si="1122"/>
        <v>12647914</v>
      </c>
      <c r="K452" s="57">
        <f t="shared" ref="K452:M452" si="1123">K453+K455</f>
        <v>0</v>
      </c>
      <c r="L452" s="57">
        <f t="shared" si="1123"/>
        <v>0</v>
      </c>
      <c r="M452" s="57">
        <f t="shared" si="1123"/>
        <v>0</v>
      </c>
      <c r="N452" s="57">
        <f t="shared" si="939"/>
        <v>12847914</v>
      </c>
      <c r="O452" s="57">
        <f t="shared" si="940"/>
        <v>12747914</v>
      </c>
      <c r="P452" s="57">
        <f t="shared" si="941"/>
        <v>12647914</v>
      </c>
      <c r="Q452" s="57">
        <f t="shared" ref="Q452:S452" si="1124">Q453+Q455</f>
        <v>0</v>
      </c>
      <c r="R452" s="57">
        <f t="shared" si="1124"/>
        <v>0</v>
      </c>
      <c r="S452" s="57">
        <f t="shared" si="1124"/>
        <v>0</v>
      </c>
      <c r="T452" s="57">
        <f t="shared" si="1107"/>
        <v>12847914</v>
      </c>
      <c r="U452" s="57">
        <f t="shared" si="1108"/>
        <v>12747914</v>
      </c>
      <c r="V452" s="57">
        <f t="shared" si="1109"/>
        <v>12647914</v>
      </c>
      <c r="W452" s="57">
        <f t="shared" ref="W452:Y452" si="1125">W453+W455</f>
        <v>0</v>
      </c>
      <c r="X452" s="57">
        <f t="shared" si="1125"/>
        <v>0</v>
      </c>
      <c r="Y452" s="57">
        <f t="shared" si="1125"/>
        <v>0</v>
      </c>
      <c r="Z452" s="57">
        <f t="shared" si="1111"/>
        <v>12847914</v>
      </c>
      <c r="AA452" s="57">
        <f t="shared" si="1112"/>
        <v>12747914</v>
      </c>
      <c r="AB452" s="57">
        <f t="shared" si="1113"/>
        <v>12647914</v>
      </c>
      <c r="AC452" s="57">
        <f t="shared" ref="AC452:AE452" si="1126">AC453+AC455</f>
        <v>0</v>
      </c>
      <c r="AD452" s="57">
        <f t="shared" si="1126"/>
        <v>0</v>
      </c>
      <c r="AE452" s="57">
        <f t="shared" si="1126"/>
        <v>0</v>
      </c>
      <c r="AF452" s="57">
        <f t="shared" si="1115"/>
        <v>12847914</v>
      </c>
      <c r="AG452" s="57">
        <f t="shared" si="1116"/>
        <v>12747914</v>
      </c>
      <c r="AH452" s="57">
        <f t="shared" si="1117"/>
        <v>12647914</v>
      </c>
      <c r="AI452" s="57">
        <f t="shared" ref="AI452:AK452" si="1127">AI453+AI455</f>
        <v>0</v>
      </c>
      <c r="AJ452" s="57">
        <f t="shared" si="1127"/>
        <v>0</v>
      </c>
      <c r="AK452" s="57">
        <f t="shared" si="1127"/>
        <v>0</v>
      </c>
      <c r="AL452" s="57">
        <f t="shared" si="1119"/>
        <v>12847914</v>
      </c>
      <c r="AM452" s="57">
        <f t="shared" si="1120"/>
        <v>12747914</v>
      </c>
      <c r="AN452" s="57">
        <f t="shared" si="1121"/>
        <v>12647914</v>
      </c>
    </row>
    <row r="453" spans="1:40" ht="38.25">
      <c r="A453" s="185"/>
      <c r="B453" s="71" t="s">
        <v>51</v>
      </c>
      <c r="C453" s="73" t="s">
        <v>199</v>
      </c>
      <c r="D453" s="73" t="s">
        <v>21</v>
      </c>
      <c r="E453" s="73" t="s">
        <v>100</v>
      </c>
      <c r="F453" s="35" t="s">
        <v>122</v>
      </c>
      <c r="G453" s="36" t="s">
        <v>49</v>
      </c>
      <c r="H453" s="57">
        <f>H454</f>
        <v>12492914</v>
      </c>
      <c r="I453" s="57">
        <f t="shared" ref="I453:M453" si="1128">I454</f>
        <v>12392914</v>
      </c>
      <c r="J453" s="57">
        <f t="shared" si="1128"/>
        <v>12292914</v>
      </c>
      <c r="K453" s="57">
        <f t="shared" si="1128"/>
        <v>0</v>
      </c>
      <c r="L453" s="57">
        <f t="shared" si="1128"/>
        <v>0</v>
      </c>
      <c r="M453" s="57">
        <f t="shared" si="1128"/>
        <v>0</v>
      </c>
      <c r="N453" s="57">
        <f t="shared" si="939"/>
        <v>12492914</v>
      </c>
      <c r="O453" s="57">
        <f t="shared" si="940"/>
        <v>12392914</v>
      </c>
      <c r="P453" s="57">
        <f t="shared" si="941"/>
        <v>12292914</v>
      </c>
      <c r="Q453" s="57">
        <f t="shared" ref="Q453:S453" si="1129">Q454</f>
        <v>0</v>
      </c>
      <c r="R453" s="57">
        <f t="shared" si="1129"/>
        <v>0</v>
      </c>
      <c r="S453" s="57">
        <f t="shared" si="1129"/>
        <v>0</v>
      </c>
      <c r="T453" s="57">
        <f t="shared" si="1107"/>
        <v>12492914</v>
      </c>
      <c r="U453" s="57">
        <f t="shared" si="1108"/>
        <v>12392914</v>
      </c>
      <c r="V453" s="57">
        <f t="shared" si="1109"/>
        <v>12292914</v>
      </c>
      <c r="W453" s="57">
        <f t="shared" ref="W453:Y453" si="1130">W454</f>
        <v>0</v>
      </c>
      <c r="X453" s="57">
        <f t="shared" si="1130"/>
        <v>0</v>
      </c>
      <c r="Y453" s="57">
        <f t="shared" si="1130"/>
        <v>0</v>
      </c>
      <c r="Z453" s="57">
        <f t="shared" si="1111"/>
        <v>12492914</v>
      </c>
      <c r="AA453" s="57">
        <f t="shared" si="1112"/>
        <v>12392914</v>
      </c>
      <c r="AB453" s="57">
        <f t="shared" si="1113"/>
        <v>12292914</v>
      </c>
      <c r="AC453" s="57">
        <f t="shared" ref="AC453:AE453" si="1131">AC454</f>
        <v>0</v>
      </c>
      <c r="AD453" s="57">
        <f t="shared" si="1131"/>
        <v>0</v>
      </c>
      <c r="AE453" s="57">
        <f t="shared" si="1131"/>
        <v>0</v>
      </c>
      <c r="AF453" s="57">
        <f t="shared" si="1115"/>
        <v>12492914</v>
      </c>
      <c r="AG453" s="57">
        <f t="shared" si="1116"/>
        <v>12392914</v>
      </c>
      <c r="AH453" s="57">
        <f t="shared" si="1117"/>
        <v>12292914</v>
      </c>
      <c r="AI453" s="57">
        <f t="shared" ref="AI453:AK453" si="1132">AI454</f>
        <v>0</v>
      </c>
      <c r="AJ453" s="57">
        <f t="shared" si="1132"/>
        <v>0</v>
      </c>
      <c r="AK453" s="57">
        <f t="shared" si="1132"/>
        <v>0</v>
      </c>
      <c r="AL453" s="57">
        <f t="shared" si="1119"/>
        <v>12492914</v>
      </c>
      <c r="AM453" s="57">
        <f t="shared" si="1120"/>
        <v>12392914</v>
      </c>
      <c r="AN453" s="57">
        <f t="shared" si="1121"/>
        <v>12292914</v>
      </c>
    </row>
    <row r="454" spans="1:40">
      <c r="A454" s="185"/>
      <c r="B454" s="71" t="s">
        <v>52</v>
      </c>
      <c r="C454" s="73" t="s">
        <v>199</v>
      </c>
      <c r="D454" s="73" t="s">
        <v>21</v>
      </c>
      <c r="E454" s="73" t="s">
        <v>100</v>
      </c>
      <c r="F454" s="35" t="s">
        <v>122</v>
      </c>
      <c r="G454" s="36" t="s">
        <v>50</v>
      </c>
      <c r="H454" s="60">
        <v>12492914</v>
      </c>
      <c r="I454" s="60">
        <v>12392914</v>
      </c>
      <c r="J454" s="60">
        <v>12292914</v>
      </c>
      <c r="K454" s="60"/>
      <c r="L454" s="60"/>
      <c r="M454" s="60"/>
      <c r="N454" s="60">
        <f t="shared" si="939"/>
        <v>12492914</v>
      </c>
      <c r="O454" s="60">
        <f t="shared" si="940"/>
        <v>12392914</v>
      </c>
      <c r="P454" s="60">
        <f t="shared" si="941"/>
        <v>12292914</v>
      </c>
      <c r="Q454" s="60"/>
      <c r="R454" s="60"/>
      <c r="S454" s="60"/>
      <c r="T454" s="60">
        <f t="shared" si="1107"/>
        <v>12492914</v>
      </c>
      <c r="U454" s="60">
        <f t="shared" si="1108"/>
        <v>12392914</v>
      </c>
      <c r="V454" s="60">
        <f t="shared" si="1109"/>
        <v>12292914</v>
      </c>
      <c r="W454" s="60"/>
      <c r="X454" s="60"/>
      <c r="Y454" s="60"/>
      <c r="Z454" s="60">
        <f t="shared" si="1111"/>
        <v>12492914</v>
      </c>
      <c r="AA454" s="60">
        <f t="shared" si="1112"/>
        <v>12392914</v>
      </c>
      <c r="AB454" s="60">
        <f t="shared" si="1113"/>
        <v>12292914</v>
      </c>
      <c r="AC454" s="60"/>
      <c r="AD454" s="60"/>
      <c r="AE454" s="60"/>
      <c r="AF454" s="60">
        <f t="shared" si="1115"/>
        <v>12492914</v>
      </c>
      <c r="AG454" s="60">
        <f t="shared" si="1116"/>
        <v>12392914</v>
      </c>
      <c r="AH454" s="60">
        <f t="shared" si="1117"/>
        <v>12292914</v>
      </c>
      <c r="AI454" s="60"/>
      <c r="AJ454" s="60"/>
      <c r="AK454" s="60"/>
      <c r="AL454" s="60">
        <f t="shared" si="1119"/>
        <v>12492914</v>
      </c>
      <c r="AM454" s="60">
        <f t="shared" si="1120"/>
        <v>12392914</v>
      </c>
      <c r="AN454" s="60">
        <f t="shared" si="1121"/>
        <v>12292914</v>
      </c>
    </row>
    <row r="455" spans="1:40" ht="25.5">
      <c r="A455" s="185"/>
      <c r="B455" s="126" t="s">
        <v>186</v>
      </c>
      <c r="C455" s="73" t="s">
        <v>199</v>
      </c>
      <c r="D455" s="73" t="s">
        <v>21</v>
      </c>
      <c r="E455" s="73" t="s">
        <v>100</v>
      </c>
      <c r="F455" s="35" t="s">
        <v>122</v>
      </c>
      <c r="G455" s="36" t="s">
        <v>32</v>
      </c>
      <c r="H455" s="57">
        <f>H456</f>
        <v>355000</v>
      </c>
      <c r="I455" s="57">
        <f t="shared" ref="I455:M455" si="1133">I456</f>
        <v>355000</v>
      </c>
      <c r="J455" s="57">
        <f t="shared" si="1133"/>
        <v>355000</v>
      </c>
      <c r="K455" s="57">
        <f t="shared" si="1133"/>
        <v>0</v>
      </c>
      <c r="L455" s="57">
        <f t="shared" si="1133"/>
        <v>0</v>
      </c>
      <c r="M455" s="57">
        <f t="shared" si="1133"/>
        <v>0</v>
      </c>
      <c r="N455" s="57">
        <f t="shared" si="939"/>
        <v>355000</v>
      </c>
      <c r="O455" s="57">
        <f t="shared" si="940"/>
        <v>355000</v>
      </c>
      <c r="P455" s="57">
        <f t="shared" si="941"/>
        <v>355000</v>
      </c>
      <c r="Q455" s="57">
        <f t="shared" ref="Q455:S455" si="1134">Q456</f>
        <v>0</v>
      </c>
      <c r="R455" s="57">
        <f t="shared" si="1134"/>
        <v>0</v>
      </c>
      <c r="S455" s="57">
        <f t="shared" si="1134"/>
        <v>0</v>
      </c>
      <c r="T455" s="57">
        <f t="shared" si="1107"/>
        <v>355000</v>
      </c>
      <c r="U455" s="57">
        <f t="shared" si="1108"/>
        <v>355000</v>
      </c>
      <c r="V455" s="57">
        <f t="shared" si="1109"/>
        <v>355000</v>
      </c>
      <c r="W455" s="57">
        <f t="shared" ref="W455:Y455" si="1135">W456</f>
        <v>0</v>
      </c>
      <c r="X455" s="57">
        <f t="shared" si="1135"/>
        <v>0</v>
      </c>
      <c r="Y455" s="57">
        <f t="shared" si="1135"/>
        <v>0</v>
      </c>
      <c r="Z455" s="57">
        <f t="shared" si="1111"/>
        <v>355000</v>
      </c>
      <c r="AA455" s="57">
        <f t="shared" si="1112"/>
        <v>355000</v>
      </c>
      <c r="AB455" s="57">
        <f t="shared" si="1113"/>
        <v>355000</v>
      </c>
      <c r="AC455" s="57">
        <f t="shared" ref="AC455:AE455" si="1136">AC456</f>
        <v>0</v>
      </c>
      <c r="AD455" s="57">
        <f t="shared" si="1136"/>
        <v>0</v>
      </c>
      <c r="AE455" s="57">
        <f t="shared" si="1136"/>
        <v>0</v>
      </c>
      <c r="AF455" s="57">
        <f t="shared" si="1115"/>
        <v>355000</v>
      </c>
      <c r="AG455" s="57">
        <f t="shared" si="1116"/>
        <v>355000</v>
      </c>
      <c r="AH455" s="57">
        <f t="shared" si="1117"/>
        <v>355000</v>
      </c>
      <c r="AI455" s="57">
        <f t="shared" ref="AI455:AK455" si="1137">AI456</f>
        <v>0</v>
      </c>
      <c r="AJ455" s="57">
        <f t="shared" si="1137"/>
        <v>0</v>
      </c>
      <c r="AK455" s="57">
        <f t="shared" si="1137"/>
        <v>0</v>
      </c>
      <c r="AL455" s="57">
        <f t="shared" si="1119"/>
        <v>355000</v>
      </c>
      <c r="AM455" s="57">
        <f t="shared" si="1120"/>
        <v>355000</v>
      </c>
      <c r="AN455" s="57">
        <f t="shared" si="1121"/>
        <v>355000</v>
      </c>
    </row>
    <row r="456" spans="1:40" ht="25.5">
      <c r="A456" s="185"/>
      <c r="B456" s="71" t="s">
        <v>34</v>
      </c>
      <c r="C456" s="73" t="s">
        <v>199</v>
      </c>
      <c r="D456" s="73" t="s">
        <v>21</v>
      </c>
      <c r="E456" s="73" t="s">
        <v>100</v>
      </c>
      <c r="F456" s="35" t="s">
        <v>122</v>
      </c>
      <c r="G456" s="36" t="s">
        <v>33</v>
      </c>
      <c r="H456" s="60">
        <f>320000+35000</f>
        <v>355000</v>
      </c>
      <c r="I456" s="60">
        <f>320000+35000</f>
        <v>355000</v>
      </c>
      <c r="J456" s="60">
        <f>320000+35000</f>
        <v>355000</v>
      </c>
      <c r="K456" s="60"/>
      <c r="L456" s="60"/>
      <c r="M456" s="60"/>
      <c r="N456" s="60">
        <f t="shared" si="939"/>
        <v>355000</v>
      </c>
      <c r="O456" s="60">
        <f t="shared" si="940"/>
        <v>355000</v>
      </c>
      <c r="P456" s="60">
        <f t="shared" si="941"/>
        <v>355000</v>
      </c>
      <c r="Q456" s="60"/>
      <c r="R456" s="60"/>
      <c r="S456" s="60"/>
      <c r="T456" s="60">
        <f t="shared" si="1107"/>
        <v>355000</v>
      </c>
      <c r="U456" s="60">
        <f t="shared" si="1108"/>
        <v>355000</v>
      </c>
      <c r="V456" s="60">
        <f t="shared" si="1109"/>
        <v>355000</v>
      </c>
      <c r="W456" s="60"/>
      <c r="X456" s="60"/>
      <c r="Y456" s="60"/>
      <c r="Z456" s="60">
        <f t="shared" si="1111"/>
        <v>355000</v>
      </c>
      <c r="AA456" s="60">
        <f t="shared" si="1112"/>
        <v>355000</v>
      </c>
      <c r="AB456" s="60">
        <f t="shared" si="1113"/>
        <v>355000</v>
      </c>
      <c r="AC456" s="60"/>
      <c r="AD456" s="60"/>
      <c r="AE456" s="60"/>
      <c r="AF456" s="60">
        <f t="shared" si="1115"/>
        <v>355000</v>
      </c>
      <c r="AG456" s="60">
        <f t="shared" si="1116"/>
        <v>355000</v>
      </c>
      <c r="AH456" s="60">
        <f t="shared" si="1117"/>
        <v>355000</v>
      </c>
      <c r="AI456" s="60"/>
      <c r="AJ456" s="60"/>
      <c r="AK456" s="60"/>
      <c r="AL456" s="60">
        <f t="shared" si="1119"/>
        <v>355000</v>
      </c>
      <c r="AM456" s="60">
        <f t="shared" si="1120"/>
        <v>355000</v>
      </c>
      <c r="AN456" s="60">
        <f t="shared" si="1121"/>
        <v>355000</v>
      </c>
    </row>
    <row r="457" spans="1:40">
      <c r="A457" s="185"/>
      <c r="B457" s="152" t="s">
        <v>337</v>
      </c>
      <c r="C457" s="35" t="s">
        <v>199</v>
      </c>
      <c r="D457" s="35" t="s">
        <v>21</v>
      </c>
      <c r="E457" s="35" t="s">
        <v>100</v>
      </c>
      <c r="F457" s="35" t="s">
        <v>338</v>
      </c>
      <c r="G457" s="36"/>
      <c r="H457" s="60"/>
      <c r="I457" s="60"/>
      <c r="J457" s="60"/>
      <c r="K457" s="60">
        <f>K458</f>
        <v>90000</v>
      </c>
      <c r="L457" s="60">
        <f t="shared" ref="L457:M458" si="1138">L458</f>
        <v>0</v>
      </c>
      <c r="M457" s="60">
        <f t="shared" si="1138"/>
        <v>0</v>
      </c>
      <c r="N457" s="60">
        <f t="shared" ref="N457:N459" si="1139">H457+K457</f>
        <v>90000</v>
      </c>
      <c r="O457" s="60">
        <f t="shared" ref="O457:O459" si="1140">I457+L457</f>
        <v>0</v>
      </c>
      <c r="P457" s="60">
        <f t="shared" ref="P457:P459" si="1141">J457+M457</f>
        <v>0</v>
      </c>
      <c r="Q457" s="60">
        <f>Q458</f>
        <v>0</v>
      </c>
      <c r="R457" s="60">
        <f t="shared" ref="R457:S458" si="1142">R458</f>
        <v>0</v>
      </c>
      <c r="S457" s="60">
        <f t="shared" si="1142"/>
        <v>0</v>
      </c>
      <c r="T457" s="60">
        <f t="shared" si="1107"/>
        <v>90000</v>
      </c>
      <c r="U457" s="60">
        <f t="shared" si="1108"/>
        <v>0</v>
      </c>
      <c r="V457" s="60">
        <f t="shared" si="1109"/>
        <v>0</v>
      </c>
      <c r="W457" s="60">
        <f>W458</f>
        <v>0</v>
      </c>
      <c r="X457" s="60">
        <f t="shared" ref="X457:Y458" si="1143">X458</f>
        <v>0</v>
      </c>
      <c r="Y457" s="60">
        <f t="shared" si="1143"/>
        <v>0</v>
      </c>
      <c r="Z457" s="60">
        <f t="shared" si="1111"/>
        <v>90000</v>
      </c>
      <c r="AA457" s="60">
        <f t="shared" si="1112"/>
        <v>0</v>
      </c>
      <c r="AB457" s="60">
        <f t="shared" si="1113"/>
        <v>0</v>
      </c>
      <c r="AC457" s="60">
        <f>AC458</f>
        <v>0</v>
      </c>
      <c r="AD457" s="60">
        <f t="shared" ref="AD457:AE458" si="1144">AD458</f>
        <v>0</v>
      </c>
      <c r="AE457" s="60">
        <f t="shared" si="1144"/>
        <v>0</v>
      </c>
      <c r="AF457" s="60">
        <f t="shared" si="1115"/>
        <v>90000</v>
      </c>
      <c r="AG457" s="60">
        <f t="shared" si="1116"/>
        <v>0</v>
      </c>
      <c r="AH457" s="60">
        <f t="shared" si="1117"/>
        <v>0</v>
      </c>
      <c r="AI457" s="60">
        <f>AI458</f>
        <v>0</v>
      </c>
      <c r="AJ457" s="60">
        <f t="shared" ref="AJ457:AK458" si="1145">AJ458</f>
        <v>0</v>
      </c>
      <c r="AK457" s="60">
        <f t="shared" si="1145"/>
        <v>0</v>
      </c>
      <c r="AL457" s="60">
        <f t="shared" si="1119"/>
        <v>90000</v>
      </c>
      <c r="AM457" s="60">
        <f t="shared" si="1120"/>
        <v>0</v>
      </c>
      <c r="AN457" s="60">
        <f t="shared" si="1121"/>
        <v>0</v>
      </c>
    </row>
    <row r="458" spans="1:40" ht="25.5">
      <c r="A458" s="185"/>
      <c r="B458" s="126" t="s">
        <v>186</v>
      </c>
      <c r="C458" s="35" t="s">
        <v>199</v>
      </c>
      <c r="D458" s="35" t="s">
        <v>21</v>
      </c>
      <c r="E458" s="35" t="s">
        <v>100</v>
      </c>
      <c r="F458" s="35" t="s">
        <v>338</v>
      </c>
      <c r="G458" s="36" t="s">
        <v>32</v>
      </c>
      <c r="H458" s="60"/>
      <c r="I458" s="60"/>
      <c r="J458" s="60"/>
      <c r="K458" s="60">
        <f>K459</f>
        <v>90000</v>
      </c>
      <c r="L458" s="60">
        <f t="shared" si="1138"/>
        <v>0</v>
      </c>
      <c r="M458" s="60">
        <f t="shared" si="1138"/>
        <v>0</v>
      </c>
      <c r="N458" s="60">
        <f t="shared" si="1139"/>
        <v>90000</v>
      </c>
      <c r="O458" s="60">
        <f t="shared" si="1140"/>
        <v>0</v>
      </c>
      <c r="P458" s="60">
        <f t="shared" si="1141"/>
        <v>0</v>
      </c>
      <c r="Q458" s="60">
        <f>Q459</f>
        <v>0</v>
      </c>
      <c r="R458" s="60">
        <f t="shared" si="1142"/>
        <v>0</v>
      </c>
      <c r="S458" s="60">
        <f t="shared" si="1142"/>
        <v>0</v>
      </c>
      <c r="T458" s="60">
        <f t="shared" si="1107"/>
        <v>90000</v>
      </c>
      <c r="U458" s="60">
        <f t="shared" si="1108"/>
        <v>0</v>
      </c>
      <c r="V458" s="60">
        <f t="shared" si="1109"/>
        <v>0</v>
      </c>
      <c r="W458" s="60">
        <f>W459</f>
        <v>0</v>
      </c>
      <c r="X458" s="60">
        <f t="shared" si="1143"/>
        <v>0</v>
      </c>
      <c r="Y458" s="60">
        <f t="shared" si="1143"/>
        <v>0</v>
      </c>
      <c r="Z458" s="60">
        <f t="shared" si="1111"/>
        <v>90000</v>
      </c>
      <c r="AA458" s="60">
        <f t="shared" si="1112"/>
        <v>0</v>
      </c>
      <c r="AB458" s="60">
        <f t="shared" si="1113"/>
        <v>0</v>
      </c>
      <c r="AC458" s="60">
        <f>AC459</f>
        <v>0</v>
      </c>
      <c r="AD458" s="60">
        <f t="shared" si="1144"/>
        <v>0</v>
      </c>
      <c r="AE458" s="60">
        <f t="shared" si="1144"/>
        <v>0</v>
      </c>
      <c r="AF458" s="60">
        <f t="shared" si="1115"/>
        <v>90000</v>
      </c>
      <c r="AG458" s="60">
        <f t="shared" si="1116"/>
        <v>0</v>
      </c>
      <c r="AH458" s="60">
        <f t="shared" si="1117"/>
        <v>0</v>
      </c>
      <c r="AI458" s="60">
        <f>AI459</f>
        <v>0</v>
      </c>
      <c r="AJ458" s="60">
        <f t="shared" si="1145"/>
        <v>0</v>
      </c>
      <c r="AK458" s="60">
        <f t="shared" si="1145"/>
        <v>0</v>
      </c>
      <c r="AL458" s="60">
        <f t="shared" si="1119"/>
        <v>90000</v>
      </c>
      <c r="AM458" s="60">
        <f t="shared" si="1120"/>
        <v>0</v>
      </c>
      <c r="AN458" s="60">
        <f t="shared" si="1121"/>
        <v>0</v>
      </c>
    </row>
    <row r="459" spans="1:40" ht="25.5">
      <c r="A459" s="185"/>
      <c r="B459" s="71" t="s">
        <v>34</v>
      </c>
      <c r="C459" s="35" t="s">
        <v>199</v>
      </c>
      <c r="D459" s="35" t="s">
        <v>21</v>
      </c>
      <c r="E459" s="35" t="s">
        <v>100</v>
      </c>
      <c r="F459" s="35" t="s">
        <v>338</v>
      </c>
      <c r="G459" s="36" t="s">
        <v>33</v>
      </c>
      <c r="H459" s="60"/>
      <c r="I459" s="60"/>
      <c r="J459" s="60"/>
      <c r="K459" s="60">
        <v>90000</v>
      </c>
      <c r="L459" s="60"/>
      <c r="M459" s="60"/>
      <c r="N459" s="60">
        <f t="shared" si="1139"/>
        <v>90000</v>
      </c>
      <c r="O459" s="60">
        <f t="shared" si="1140"/>
        <v>0</v>
      </c>
      <c r="P459" s="60">
        <f t="shared" si="1141"/>
        <v>0</v>
      </c>
      <c r="Q459" s="60"/>
      <c r="R459" s="60"/>
      <c r="S459" s="60"/>
      <c r="T459" s="60">
        <f t="shared" si="1107"/>
        <v>90000</v>
      </c>
      <c r="U459" s="60">
        <f t="shared" si="1108"/>
        <v>0</v>
      </c>
      <c r="V459" s="60">
        <f t="shared" si="1109"/>
        <v>0</v>
      </c>
      <c r="W459" s="60"/>
      <c r="X459" s="60"/>
      <c r="Y459" s="60"/>
      <c r="Z459" s="60">
        <f t="shared" si="1111"/>
        <v>90000</v>
      </c>
      <c r="AA459" s="60">
        <f t="shared" si="1112"/>
        <v>0</v>
      </c>
      <c r="AB459" s="60">
        <f t="shared" si="1113"/>
        <v>0</v>
      </c>
      <c r="AC459" s="60"/>
      <c r="AD459" s="60"/>
      <c r="AE459" s="60"/>
      <c r="AF459" s="60">
        <f t="shared" si="1115"/>
        <v>90000</v>
      </c>
      <c r="AG459" s="60">
        <f t="shared" si="1116"/>
        <v>0</v>
      </c>
      <c r="AH459" s="60">
        <f t="shared" si="1117"/>
        <v>0</v>
      </c>
      <c r="AI459" s="60"/>
      <c r="AJ459" s="60"/>
      <c r="AK459" s="60"/>
      <c r="AL459" s="60">
        <f t="shared" si="1119"/>
        <v>90000</v>
      </c>
      <c r="AM459" s="60">
        <f t="shared" si="1120"/>
        <v>0</v>
      </c>
      <c r="AN459" s="60">
        <f t="shared" si="1121"/>
        <v>0</v>
      </c>
    </row>
    <row r="460" spans="1:40" ht="25.5">
      <c r="A460" s="185"/>
      <c r="B460" s="152" t="s">
        <v>237</v>
      </c>
      <c r="C460" s="73" t="s">
        <v>199</v>
      </c>
      <c r="D460" s="73" t="s">
        <v>21</v>
      </c>
      <c r="E460" s="73" t="s">
        <v>100</v>
      </c>
      <c r="F460" s="143" t="s">
        <v>238</v>
      </c>
      <c r="G460" s="36"/>
      <c r="H460" s="57">
        <f>H461</f>
        <v>2543268</v>
      </c>
      <c r="I460" s="57">
        <f t="shared" ref="I460:M461" si="1146">I461</f>
        <v>2543268</v>
      </c>
      <c r="J460" s="57">
        <f t="shared" si="1146"/>
        <v>2543268</v>
      </c>
      <c r="K460" s="57">
        <f t="shared" si="1146"/>
        <v>0</v>
      </c>
      <c r="L460" s="57">
        <f t="shared" si="1146"/>
        <v>0</v>
      </c>
      <c r="M460" s="57">
        <f t="shared" si="1146"/>
        <v>0</v>
      </c>
      <c r="N460" s="57">
        <f t="shared" si="939"/>
        <v>2543268</v>
      </c>
      <c r="O460" s="57">
        <f t="shared" si="940"/>
        <v>2543268</v>
      </c>
      <c r="P460" s="57">
        <f t="shared" si="941"/>
        <v>2543268</v>
      </c>
      <c r="Q460" s="57">
        <f t="shared" ref="Q460:S461" si="1147">Q461</f>
        <v>0</v>
      </c>
      <c r="R460" s="57">
        <f t="shared" si="1147"/>
        <v>0</v>
      </c>
      <c r="S460" s="57">
        <f t="shared" si="1147"/>
        <v>0</v>
      </c>
      <c r="T460" s="57">
        <f t="shared" si="1107"/>
        <v>2543268</v>
      </c>
      <c r="U460" s="57">
        <f t="shared" si="1108"/>
        <v>2543268</v>
      </c>
      <c r="V460" s="57">
        <f t="shared" si="1109"/>
        <v>2543268</v>
      </c>
      <c r="W460" s="57">
        <f t="shared" ref="W460:Y461" si="1148">W461</f>
        <v>0</v>
      </c>
      <c r="X460" s="57">
        <f t="shared" si="1148"/>
        <v>0</v>
      </c>
      <c r="Y460" s="57">
        <f t="shared" si="1148"/>
        <v>0</v>
      </c>
      <c r="Z460" s="57">
        <f t="shared" si="1111"/>
        <v>2543268</v>
      </c>
      <c r="AA460" s="57">
        <f t="shared" si="1112"/>
        <v>2543268</v>
      </c>
      <c r="AB460" s="57">
        <f t="shared" si="1113"/>
        <v>2543268</v>
      </c>
      <c r="AC460" s="57">
        <f t="shared" ref="AC460:AE461" si="1149">AC461</f>
        <v>0</v>
      </c>
      <c r="AD460" s="57">
        <f t="shared" si="1149"/>
        <v>0</v>
      </c>
      <c r="AE460" s="57">
        <f t="shared" si="1149"/>
        <v>0</v>
      </c>
      <c r="AF460" s="57">
        <f t="shared" si="1115"/>
        <v>2543268</v>
      </c>
      <c r="AG460" s="57">
        <f t="shared" si="1116"/>
        <v>2543268</v>
      </c>
      <c r="AH460" s="57">
        <f t="shared" si="1117"/>
        <v>2543268</v>
      </c>
      <c r="AI460" s="57">
        <f t="shared" ref="AI460:AK461" si="1150">AI461</f>
        <v>155000</v>
      </c>
      <c r="AJ460" s="57">
        <f t="shared" si="1150"/>
        <v>0</v>
      </c>
      <c r="AK460" s="57">
        <f t="shared" si="1150"/>
        <v>0</v>
      </c>
      <c r="AL460" s="57">
        <f t="shared" si="1119"/>
        <v>2698268</v>
      </c>
      <c r="AM460" s="57">
        <f t="shared" si="1120"/>
        <v>2543268</v>
      </c>
      <c r="AN460" s="57">
        <f t="shared" si="1121"/>
        <v>2543268</v>
      </c>
    </row>
    <row r="461" spans="1:40" ht="25.5">
      <c r="A461" s="185"/>
      <c r="B461" s="126" t="s">
        <v>186</v>
      </c>
      <c r="C461" s="73" t="s">
        <v>199</v>
      </c>
      <c r="D461" s="73" t="s">
        <v>21</v>
      </c>
      <c r="E461" s="73" t="s">
        <v>100</v>
      </c>
      <c r="F461" s="143" t="s">
        <v>238</v>
      </c>
      <c r="G461" s="36" t="s">
        <v>32</v>
      </c>
      <c r="H461" s="57">
        <f>H462</f>
        <v>2543268</v>
      </c>
      <c r="I461" s="57">
        <f t="shared" si="1146"/>
        <v>2543268</v>
      </c>
      <c r="J461" s="57">
        <f t="shared" si="1146"/>
        <v>2543268</v>
      </c>
      <c r="K461" s="57">
        <f t="shared" si="1146"/>
        <v>0</v>
      </c>
      <c r="L461" s="57">
        <f t="shared" si="1146"/>
        <v>0</v>
      </c>
      <c r="M461" s="57">
        <f t="shared" si="1146"/>
        <v>0</v>
      </c>
      <c r="N461" s="57">
        <f t="shared" si="939"/>
        <v>2543268</v>
      </c>
      <c r="O461" s="57">
        <f t="shared" si="940"/>
        <v>2543268</v>
      </c>
      <c r="P461" s="57">
        <f t="shared" si="941"/>
        <v>2543268</v>
      </c>
      <c r="Q461" s="57">
        <f t="shared" si="1147"/>
        <v>0</v>
      </c>
      <c r="R461" s="57">
        <f t="shared" si="1147"/>
        <v>0</v>
      </c>
      <c r="S461" s="57">
        <f t="shared" si="1147"/>
        <v>0</v>
      </c>
      <c r="T461" s="57">
        <f t="shared" si="1107"/>
        <v>2543268</v>
      </c>
      <c r="U461" s="57">
        <f t="shared" si="1108"/>
        <v>2543268</v>
      </c>
      <c r="V461" s="57">
        <f t="shared" si="1109"/>
        <v>2543268</v>
      </c>
      <c r="W461" s="57">
        <f t="shared" si="1148"/>
        <v>0</v>
      </c>
      <c r="X461" s="57">
        <f t="shared" si="1148"/>
        <v>0</v>
      </c>
      <c r="Y461" s="57">
        <f t="shared" si="1148"/>
        <v>0</v>
      </c>
      <c r="Z461" s="57">
        <f t="shared" si="1111"/>
        <v>2543268</v>
      </c>
      <c r="AA461" s="57">
        <f t="shared" si="1112"/>
        <v>2543268</v>
      </c>
      <c r="AB461" s="57">
        <f t="shared" si="1113"/>
        <v>2543268</v>
      </c>
      <c r="AC461" s="57">
        <f t="shared" si="1149"/>
        <v>0</v>
      </c>
      <c r="AD461" s="57">
        <f t="shared" si="1149"/>
        <v>0</v>
      </c>
      <c r="AE461" s="57">
        <f t="shared" si="1149"/>
        <v>0</v>
      </c>
      <c r="AF461" s="57">
        <f t="shared" si="1115"/>
        <v>2543268</v>
      </c>
      <c r="AG461" s="57">
        <f t="shared" si="1116"/>
        <v>2543268</v>
      </c>
      <c r="AH461" s="57">
        <f t="shared" si="1117"/>
        <v>2543268</v>
      </c>
      <c r="AI461" s="57">
        <f t="shared" si="1150"/>
        <v>155000</v>
      </c>
      <c r="AJ461" s="57">
        <f t="shared" si="1150"/>
        <v>0</v>
      </c>
      <c r="AK461" s="57">
        <f t="shared" si="1150"/>
        <v>0</v>
      </c>
      <c r="AL461" s="57">
        <f t="shared" si="1119"/>
        <v>2698268</v>
      </c>
      <c r="AM461" s="57">
        <f t="shared" si="1120"/>
        <v>2543268</v>
      </c>
      <c r="AN461" s="57">
        <f t="shared" si="1121"/>
        <v>2543268</v>
      </c>
    </row>
    <row r="462" spans="1:40" ht="25.5">
      <c r="A462" s="185"/>
      <c r="B462" s="71" t="s">
        <v>34</v>
      </c>
      <c r="C462" s="73" t="s">
        <v>199</v>
      </c>
      <c r="D462" s="73" t="s">
        <v>21</v>
      </c>
      <c r="E462" s="73" t="s">
        <v>100</v>
      </c>
      <c r="F462" s="143" t="s">
        <v>238</v>
      </c>
      <c r="G462" s="36" t="s">
        <v>33</v>
      </c>
      <c r="H462" s="68">
        <v>2543268</v>
      </c>
      <c r="I462" s="68">
        <v>2543268</v>
      </c>
      <c r="J462" s="68">
        <v>2543268</v>
      </c>
      <c r="K462" s="68"/>
      <c r="L462" s="68"/>
      <c r="M462" s="68"/>
      <c r="N462" s="68">
        <f t="shared" si="939"/>
        <v>2543268</v>
      </c>
      <c r="O462" s="68">
        <f t="shared" si="940"/>
        <v>2543268</v>
      </c>
      <c r="P462" s="68">
        <f t="shared" si="941"/>
        <v>2543268</v>
      </c>
      <c r="Q462" s="68"/>
      <c r="R462" s="68"/>
      <c r="S462" s="68"/>
      <c r="T462" s="68">
        <f t="shared" si="1107"/>
        <v>2543268</v>
      </c>
      <c r="U462" s="68">
        <f t="shared" si="1108"/>
        <v>2543268</v>
      </c>
      <c r="V462" s="68">
        <f t="shared" si="1109"/>
        <v>2543268</v>
      </c>
      <c r="W462" s="68"/>
      <c r="X462" s="68"/>
      <c r="Y462" s="68"/>
      <c r="Z462" s="68">
        <f t="shared" si="1111"/>
        <v>2543268</v>
      </c>
      <c r="AA462" s="68">
        <f t="shared" si="1112"/>
        <v>2543268</v>
      </c>
      <c r="AB462" s="68">
        <f t="shared" si="1113"/>
        <v>2543268</v>
      </c>
      <c r="AC462" s="68"/>
      <c r="AD462" s="68"/>
      <c r="AE462" s="68"/>
      <c r="AF462" s="68">
        <f t="shared" si="1115"/>
        <v>2543268</v>
      </c>
      <c r="AG462" s="68">
        <f t="shared" si="1116"/>
        <v>2543268</v>
      </c>
      <c r="AH462" s="68">
        <f t="shared" si="1117"/>
        <v>2543268</v>
      </c>
      <c r="AI462" s="68">
        <v>155000</v>
      </c>
      <c r="AJ462" s="68"/>
      <c r="AK462" s="68"/>
      <c r="AL462" s="68">
        <f t="shared" si="1119"/>
        <v>2698268</v>
      </c>
      <c r="AM462" s="68">
        <f t="shared" si="1120"/>
        <v>2543268</v>
      </c>
      <c r="AN462" s="68">
        <f t="shared" si="1121"/>
        <v>2543268</v>
      </c>
    </row>
    <row r="463" spans="1:40">
      <c r="A463" s="185"/>
      <c r="B463" s="82" t="s">
        <v>239</v>
      </c>
      <c r="C463" s="73" t="s">
        <v>199</v>
      </c>
      <c r="D463" s="73" t="s">
        <v>21</v>
      </c>
      <c r="E463" s="73" t="s">
        <v>100</v>
      </c>
      <c r="F463" s="35" t="s">
        <v>240</v>
      </c>
      <c r="G463" s="36"/>
      <c r="H463" s="68">
        <f>H464</f>
        <v>205824</v>
      </c>
      <c r="I463" s="68">
        <f t="shared" ref="I463:M463" si="1151">I464</f>
        <v>214056.95999999999</v>
      </c>
      <c r="J463" s="68">
        <f t="shared" si="1151"/>
        <v>222619.24</v>
      </c>
      <c r="K463" s="68">
        <f t="shared" si="1151"/>
        <v>0</v>
      </c>
      <c r="L463" s="68">
        <f t="shared" si="1151"/>
        <v>0</v>
      </c>
      <c r="M463" s="68">
        <f t="shared" si="1151"/>
        <v>0</v>
      </c>
      <c r="N463" s="68">
        <f t="shared" si="939"/>
        <v>205824</v>
      </c>
      <c r="O463" s="68">
        <f t="shared" si="940"/>
        <v>214056.95999999999</v>
      </c>
      <c r="P463" s="68">
        <f t="shared" si="941"/>
        <v>222619.24</v>
      </c>
      <c r="Q463" s="68">
        <f t="shared" ref="Q463:S464" si="1152">Q464</f>
        <v>0</v>
      </c>
      <c r="R463" s="68">
        <f t="shared" si="1152"/>
        <v>0</v>
      </c>
      <c r="S463" s="68">
        <f t="shared" si="1152"/>
        <v>0</v>
      </c>
      <c r="T463" s="68">
        <f t="shared" si="1107"/>
        <v>205824</v>
      </c>
      <c r="U463" s="68">
        <f t="shared" si="1108"/>
        <v>214056.95999999999</v>
      </c>
      <c r="V463" s="68">
        <f t="shared" si="1109"/>
        <v>222619.24</v>
      </c>
      <c r="W463" s="68">
        <f t="shared" ref="W463:Y464" si="1153">W464</f>
        <v>400000</v>
      </c>
      <c r="X463" s="68">
        <f t="shared" si="1153"/>
        <v>0</v>
      </c>
      <c r="Y463" s="68">
        <f t="shared" si="1153"/>
        <v>0</v>
      </c>
      <c r="Z463" s="68">
        <f t="shared" si="1111"/>
        <v>605824</v>
      </c>
      <c r="AA463" s="68">
        <f t="shared" si="1112"/>
        <v>214056.95999999999</v>
      </c>
      <c r="AB463" s="68">
        <f t="shared" si="1113"/>
        <v>222619.24</v>
      </c>
      <c r="AC463" s="68">
        <f t="shared" ref="AC463:AE464" si="1154">AC464</f>
        <v>35000</v>
      </c>
      <c r="AD463" s="68">
        <f t="shared" si="1154"/>
        <v>0</v>
      </c>
      <c r="AE463" s="68">
        <f t="shared" si="1154"/>
        <v>0</v>
      </c>
      <c r="AF463" s="68">
        <f t="shared" si="1115"/>
        <v>640824</v>
      </c>
      <c r="AG463" s="68">
        <f t="shared" si="1116"/>
        <v>214056.95999999999</v>
      </c>
      <c r="AH463" s="68">
        <f t="shared" si="1117"/>
        <v>222619.24</v>
      </c>
      <c r="AI463" s="68">
        <f t="shared" ref="AI463:AK464" si="1155">AI464</f>
        <v>0</v>
      </c>
      <c r="AJ463" s="68">
        <f t="shared" si="1155"/>
        <v>0</v>
      </c>
      <c r="AK463" s="68">
        <f t="shared" si="1155"/>
        <v>0</v>
      </c>
      <c r="AL463" s="68">
        <f t="shared" si="1119"/>
        <v>640824</v>
      </c>
      <c r="AM463" s="68">
        <f t="shared" si="1120"/>
        <v>214056.95999999999</v>
      </c>
      <c r="AN463" s="68">
        <f t="shared" si="1121"/>
        <v>222619.24</v>
      </c>
    </row>
    <row r="464" spans="1:40" ht="25.5">
      <c r="A464" s="185"/>
      <c r="B464" s="126" t="s">
        <v>186</v>
      </c>
      <c r="C464" s="73" t="s">
        <v>199</v>
      </c>
      <c r="D464" s="73" t="s">
        <v>21</v>
      </c>
      <c r="E464" s="73" t="s">
        <v>100</v>
      </c>
      <c r="F464" s="35" t="s">
        <v>240</v>
      </c>
      <c r="G464" s="36" t="s">
        <v>32</v>
      </c>
      <c r="H464" s="68">
        <f>H465</f>
        <v>205824</v>
      </c>
      <c r="I464" s="68">
        <f t="shared" ref="I464:M464" si="1156">I465</f>
        <v>214056.95999999999</v>
      </c>
      <c r="J464" s="68">
        <f t="shared" si="1156"/>
        <v>222619.24</v>
      </c>
      <c r="K464" s="68">
        <f t="shared" si="1156"/>
        <v>0</v>
      </c>
      <c r="L464" s="68">
        <f t="shared" si="1156"/>
        <v>0</v>
      </c>
      <c r="M464" s="68">
        <f t="shared" si="1156"/>
        <v>0</v>
      </c>
      <c r="N464" s="68">
        <f t="shared" si="939"/>
        <v>205824</v>
      </c>
      <c r="O464" s="68">
        <f t="shared" si="940"/>
        <v>214056.95999999999</v>
      </c>
      <c r="P464" s="68">
        <f t="shared" si="941"/>
        <v>222619.24</v>
      </c>
      <c r="Q464" s="68">
        <f t="shared" si="1152"/>
        <v>0</v>
      </c>
      <c r="R464" s="68">
        <f t="shared" si="1152"/>
        <v>0</v>
      </c>
      <c r="S464" s="68">
        <f t="shared" si="1152"/>
        <v>0</v>
      </c>
      <c r="T464" s="68">
        <f t="shared" si="1107"/>
        <v>205824</v>
      </c>
      <c r="U464" s="68">
        <f t="shared" si="1108"/>
        <v>214056.95999999999</v>
      </c>
      <c r="V464" s="68">
        <f t="shared" si="1109"/>
        <v>222619.24</v>
      </c>
      <c r="W464" s="68">
        <f t="shared" si="1153"/>
        <v>400000</v>
      </c>
      <c r="X464" s="68">
        <f t="shared" si="1153"/>
        <v>0</v>
      </c>
      <c r="Y464" s="68">
        <f t="shared" si="1153"/>
        <v>0</v>
      </c>
      <c r="Z464" s="68">
        <f t="shared" si="1111"/>
        <v>605824</v>
      </c>
      <c r="AA464" s="68">
        <f t="shared" si="1112"/>
        <v>214056.95999999999</v>
      </c>
      <c r="AB464" s="68">
        <f t="shared" si="1113"/>
        <v>222619.24</v>
      </c>
      <c r="AC464" s="68">
        <f t="shared" si="1154"/>
        <v>35000</v>
      </c>
      <c r="AD464" s="68">
        <f t="shared" si="1154"/>
        <v>0</v>
      </c>
      <c r="AE464" s="68">
        <f t="shared" si="1154"/>
        <v>0</v>
      </c>
      <c r="AF464" s="68">
        <f t="shared" si="1115"/>
        <v>640824</v>
      </c>
      <c r="AG464" s="68">
        <f t="shared" si="1116"/>
        <v>214056.95999999999</v>
      </c>
      <c r="AH464" s="68">
        <f t="shared" si="1117"/>
        <v>222619.24</v>
      </c>
      <c r="AI464" s="68">
        <f t="shared" si="1155"/>
        <v>0</v>
      </c>
      <c r="AJ464" s="68">
        <f t="shared" si="1155"/>
        <v>0</v>
      </c>
      <c r="AK464" s="68">
        <f t="shared" si="1155"/>
        <v>0</v>
      </c>
      <c r="AL464" s="68">
        <f t="shared" si="1119"/>
        <v>640824</v>
      </c>
      <c r="AM464" s="68">
        <f t="shared" si="1120"/>
        <v>214056.95999999999</v>
      </c>
      <c r="AN464" s="68">
        <f t="shared" si="1121"/>
        <v>222619.24</v>
      </c>
    </row>
    <row r="465" spans="1:40" ht="25.5">
      <c r="A465" s="185"/>
      <c r="B465" s="71" t="s">
        <v>34</v>
      </c>
      <c r="C465" s="73" t="s">
        <v>199</v>
      </c>
      <c r="D465" s="73" t="s">
        <v>21</v>
      </c>
      <c r="E465" s="73" t="s">
        <v>100</v>
      </c>
      <c r="F465" s="35" t="s">
        <v>240</v>
      </c>
      <c r="G465" s="36" t="s">
        <v>33</v>
      </c>
      <c r="H465" s="60">
        <v>205824</v>
      </c>
      <c r="I465" s="60">
        <v>214056.95999999999</v>
      </c>
      <c r="J465" s="60">
        <v>222619.24</v>
      </c>
      <c r="K465" s="60"/>
      <c r="L465" s="60"/>
      <c r="M465" s="60"/>
      <c r="N465" s="60">
        <f t="shared" si="939"/>
        <v>205824</v>
      </c>
      <c r="O465" s="60">
        <f t="shared" si="940"/>
        <v>214056.95999999999</v>
      </c>
      <c r="P465" s="60">
        <f t="shared" si="941"/>
        <v>222619.24</v>
      </c>
      <c r="Q465" s="60"/>
      <c r="R465" s="60"/>
      <c r="S465" s="60"/>
      <c r="T465" s="60">
        <f t="shared" si="1107"/>
        <v>205824</v>
      </c>
      <c r="U465" s="60">
        <f t="shared" si="1108"/>
        <v>214056.95999999999</v>
      </c>
      <c r="V465" s="60">
        <f t="shared" si="1109"/>
        <v>222619.24</v>
      </c>
      <c r="W465" s="60">
        <v>400000</v>
      </c>
      <c r="X465" s="60"/>
      <c r="Y465" s="60"/>
      <c r="Z465" s="60">
        <f t="shared" si="1111"/>
        <v>605824</v>
      </c>
      <c r="AA465" s="60">
        <f t="shared" si="1112"/>
        <v>214056.95999999999</v>
      </c>
      <c r="AB465" s="60">
        <f t="shared" si="1113"/>
        <v>222619.24</v>
      </c>
      <c r="AC465" s="60">
        <v>35000</v>
      </c>
      <c r="AD465" s="60"/>
      <c r="AE465" s="60"/>
      <c r="AF465" s="60">
        <f t="shared" si="1115"/>
        <v>640824</v>
      </c>
      <c r="AG465" s="60">
        <f t="shared" si="1116"/>
        <v>214056.95999999999</v>
      </c>
      <c r="AH465" s="60">
        <f t="shared" si="1117"/>
        <v>222619.24</v>
      </c>
      <c r="AI465" s="60"/>
      <c r="AJ465" s="60"/>
      <c r="AK465" s="60"/>
      <c r="AL465" s="60">
        <f t="shared" si="1119"/>
        <v>640824</v>
      </c>
      <c r="AM465" s="60">
        <f t="shared" si="1120"/>
        <v>214056.95999999999</v>
      </c>
      <c r="AN465" s="60">
        <f t="shared" si="1121"/>
        <v>222619.24</v>
      </c>
    </row>
    <row r="466" spans="1:40" ht="25.5">
      <c r="A466" s="185"/>
      <c r="B466" s="71" t="s">
        <v>241</v>
      </c>
      <c r="C466" s="73" t="s">
        <v>199</v>
      </c>
      <c r="D466" s="73" t="s">
        <v>21</v>
      </c>
      <c r="E466" s="73" t="s">
        <v>100</v>
      </c>
      <c r="F466" s="35" t="s">
        <v>242</v>
      </c>
      <c r="G466" s="36"/>
      <c r="H466" s="60">
        <f>H467</f>
        <v>400000</v>
      </c>
      <c r="I466" s="60">
        <f t="shared" ref="I466:M466" si="1157">I467</f>
        <v>200000</v>
      </c>
      <c r="J466" s="60">
        <f t="shared" si="1157"/>
        <v>200000</v>
      </c>
      <c r="K466" s="60">
        <f t="shared" si="1157"/>
        <v>0</v>
      </c>
      <c r="L466" s="60">
        <f t="shared" si="1157"/>
        <v>0</v>
      </c>
      <c r="M466" s="60">
        <f t="shared" si="1157"/>
        <v>0</v>
      </c>
      <c r="N466" s="60">
        <f t="shared" si="939"/>
        <v>400000</v>
      </c>
      <c r="O466" s="60">
        <f t="shared" si="940"/>
        <v>200000</v>
      </c>
      <c r="P466" s="60">
        <f t="shared" si="941"/>
        <v>200000</v>
      </c>
      <c r="Q466" s="60">
        <f t="shared" ref="Q466:S467" si="1158">Q467</f>
        <v>0</v>
      </c>
      <c r="R466" s="60">
        <f t="shared" si="1158"/>
        <v>0</v>
      </c>
      <c r="S466" s="60">
        <f t="shared" si="1158"/>
        <v>0</v>
      </c>
      <c r="T466" s="60">
        <f t="shared" si="1107"/>
        <v>400000</v>
      </c>
      <c r="U466" s="60">
        <f t="shared" si="1108"/>
        <v>200000</v>
      </c>
      <c r="V466" s="60">
        <f t="shared" si="1109"/>
        <v>200000</v>
      </c>
      <c r="W466" s="60">
        <f t="shared" ref="W466:Y467" si="1159">W467</f>
        <v>150000</v>
      </c>
      <c r="X466" s="60">
        <f t="shared" si="1159"/>
        <v>0</v>
      </c>
      <c r="Y466" s="60">
        <f t="shared" si="1159"/>
        <v>0</v>
      </c>
      <c r="Z466" s="60">
        <f t="shared" si="1111"/>
        <v>550000</v>
      </c>
      <c r="AA466" s="60">
        <f t="shared" si="1112"/>
        <v>200000</v>
      </c>
      <c r="AB466" s="60">
        <f t="shared" si="1113"/>
        <v>200000</v>
      </c>
      <c r="AC466" s="60">
        <f t="shared" ref="AC466:AE467" si="1160">AC467</f>
        <v>0</v>
      </c>
      <c r="AD466" s="60">
        <f t="shared" si="1160"/>
        <v>0</v>
      </c>
      <c r="AE466" s="60">
        <f t="shared" si="1160"/>
        <v>0</v>
      </c>
      <c r="AF466" s="60">
        <f t="shared" si="1115"/>
        <v>550000</v>
      </c>
      <c r="AG466" s="60">
        <f t="shared" si="1116"/>
        <v>200000</v>
      </c>
      <c r="AH466" s="60">
        <f t="shared" si="1117"/>
        <v>200000</v>
      </c>
      <c r="AI466" s="60">
        <f t="shared" ref="AI466:AK467" si="1161">AI467</f>
        <v>0</v>
      </c>
      <c r="AJ466" s="60">
        <f t="shared" si="1161"/>
        <v>0</v>
      </c>
      <c r="AK466" s="60">
        <f t="shared" si="1161"/>
        <v>0</v>
      </c>
      <c r="AL466" s="60">
        <f t="shared" si="1119"/>
        <v>550000</v>
      </c>
      <c r="AM466" s="60">
        <f t="shared" si="1120"/>
        <v>200000</v>
      </c>
      <c r="AN466" s="60">
        <f t="shared" si="1121"/>
        <v>200000</v>
      </c>
    </row>
    <row r="467" spans="1:40" ht="25.5">
      <c r="A467" s="185"/>
      <c r="B467" s="126" t="s">
        <v>186</v>
      </c>
      <c r="C467" s="73" t="s">
        <v>199</v>
      </c>
      <c r="D467" s="73" t="s">
        <v>21</v>
      </c>
      <c r="E467" s="73" t="s">
        <v>100</v>
      </c>
      <c r="F467" s="35" t="s">
        <v>242</v>
      </c>
      <c r="G467" s="36" t="s">
        <v>32</v>
      </c>
      <c r="H467" s="60">
        <f>H468</f>
        <v>400000</v>
      </c>
      <c r="I467" s="60">
        <f t="shared" ref="I467:M467" si="1162">I468</f>
        <v>200000</v>
      </c>
      <c r="J467" s="60">
        <f t="shared" si="1162"/>
        <v>200000</v>
      </c>
      <c r="K467" s="60">
        <f t="shared" si="1162"/>
        <v>0</v>
      </c>
      <c r="L467" s="60">
        <f t="shared" si="1162"/>
        <v>0</v>
      </c>
      <c r="M467" s="60">
        <f t="shared" si="1162"/>
        <v>0</v>
      </c>
      <c r="N467" s="60">
        <f t="shared" si="939"/>
        <v>400000</v>
      </c>
      <c r="O467" s="60">
        <f t="shared" si="940"/>
        <v>200000</v>
      </c>
      <c r="P467" s="60">
        <f t="shared" si="941"/>
        <v>200000</v>
      </c>
      <c r="Q467" s="60">
        <f t="shared" si="1158"/>
        <v>0</v>
      </c>
      <c r="R467" s="60">
        <f t="shared" si="1158"/>
        <v>0</v>
      </c>
      <c r="S467" s="60">
        <f t="shared" si="1158"/>
        <v>0</v>
      </c>
      <c r="T467" s="60">
        <f t="shared" si="1107"/>
        <v>400000</v>
      </c>
      <c r="U467" s="60">
        <f t="shared" si="1108"/>
        <v>200000</v>
      </c>
      <c r="V467" s="60">
        <f t="shared" si="1109"/>
        <v>200000</v>
      </c>
      <c r="W467" s="60">
        <f t="shared" si="1159"/>
        <v>150000</v>
      </c>
      <c r="X467" s="60">
        <f t="shared" si="1159"/>
        <v>0</v>
      </c>
      <c r="Y467" s="60">
        <f t="shared" si="1159"/>
        <v>0</v>
      </c>
      <c r="Z467" s="60">
        <f t="shared" si="1111"/>
        <v>550000</v>
      </c>
      <c r="AA467" s="60">
        <f t="shared" si="1112"/>
        <v>200000</v>
      </c>
      <c r="AB467" s="60">
        <f t="shared" si="1113"/>
        <v>200000</v>
      </c>
      <c r="AC467" s="60">
        <f t="shared" si="1160"/>
        <v>0</v>
      </c>
      <c r="AD467" s="60">
        <f t="shared" si="1160"/>
        <v>0</v>
      </c>
      <c r="AE467" s="60">
        <f t="shared" si="1160"/>
        <v>0</v>
      </c>
      <c r="AF467" s="60">
        <f t="shared" si="1115"/>
        <v>550000</v>
      </c>
      <c r="AG467" s="60">
        <f t="shared" si="1116"/>
        <v>200000</v>
      </c>
      <c r="AH467" s="60">
        <f t="shared" si="1117"/>
        <v>200000</v>
      </c>
      <c r="AI467" s="60">
        <f t="shared" si="1161"/>
        <v>0</v>
      </c>
      <c r="AJ467" s="60">
        <f t="shared" si="1161"/>
        <v>0</v>
      </c>
      <c r="AK467" s="60">
        <f t="shared" si="1161"/>
        <v>0</v>
      </c>
      <c r="AL467" s="60">
        <f t="shared" si="1119"/>
        <v>550000</v>
      </c>
      <c r="AM467" s="60">
        <f t="shared" si="1120"/>
        <v>200000</v>
      </c>
      <c r="AN467" s="60">
        <f t="shared" si="1121"/>
        <v>200000</v>
      </c>
    </row>
    <row r="468" spans="1:40" ht="25.5">
      <c r="A468" s="185"/>
      <c r="B468" s="71" t="s">
        <v>34</v>
      </c>
      <c r="C468" s="73" t="s">
        <v>199</v>
      </c>
      <c r="D468" s="73" t="s">
        <v>21</v>
      </c>
      <c r="E468" s="73" t="s">
        <v>100</v>
      </c>
      <c r="F468" s="35" t="s">
        <v>242</v>
      </c>
      <c r="G468" s="36" t="s">
        <v>33</v>
      </c>
      <c r="H468" s="60">
        <v>400000</v>
      </c>
      <c r="I468" s="60">
        <v>200000</v>
      </c>
      <c r="J468" s="60">
        <v>200000</v>
      </c>
      <c r="K468" s="60"/>
      <c r="L468" s="60"/>
      <c r="M468" s="60"/>
      <c r="N468" s="60">
        <f t="shared" si="939"/>
        <v>400000</v>
      </c>
      <c r="O468" s="60">
        <f t="shared" si="940"/>
        <v>200000</v>
      </c>
      <c r="P468" s="60">
        <f t="shared" si="941"/>
        <v>200000</v>
      </c>
      <c r="Q468" s="60"/>
      <c r="R468" s="60"/>
      <c r="S468" s="60"/>
      <c r="T468" s="60">
        <f t="shared" si="1107"/>
        <v>400000</v>
      </c>
      <c r="U468" s="60">
        <f t="shared" si="1108"/>
        <v>200000</v>
      </c>
      <c r="V468" s="60">
        <f t="shared" si="1109"/>
        <v>200000</v>
      </c>
      <c r="W468" s="60">
        <v>150000</v>
      </c>
      <c r="X468" s="60"/>
      <c r="Y468" s="60"/>
      <c r="Z468" s="60">
        <f t="shared" si="1111"/>
        <v>550000</v>
      </c>
      <c r="AA468" s="60">
        <f t="shared" si="1112"/>
        <v>200000</v>
      </c>
      <c r="AB468" s="60">
        <f t="shared" si="1113"/>
        <v>200000</v>
      </c>
      <c r="AC468" s="60"/>
      <c r="AD468" s="60"/>
      <c r="AE468" s="60"/>
      <c r="AF468" s="60">
        <f t="shared" si="1115"/>
        <v>550000</v>
      </c>
      <c r="AG468" s="60">
        <f t="shared" si="1116"/>
        <v>200000</v>
      </c>
      <c r="AH468" s="60">
        <f t="shared" si="1117"/>
        <v>200000</v>
      </c>
      <c r="AI468" s="60"/>
      <c r="AJ468" s="60"/>
      <c r="AK468" s="60"/>
      <c r="AL468" s="60">
        <f t="shared" si="1119"/>
        <v>550000</v>
      </c>
      <c r="AM468" s="60">
        <f t="shared" si="1120"/>
        <v>200000</v>
      </c>
      <c r="AN468" s="60">
        <f t="shared" si="1121"/>
        <v>200000</v>
      </c>
    </row>
    <row r="469" spans="1:40">
      <c r="A469" s="185"/>
      <c r="B469" s="74" t="s">
        <v>243</v>
      </c>
      <c r="C469" s="73" t="s">
        <v>199</v>
      </c>
      <c r="D469" s="73" t="s">
        <v>21</v>
      </c>
      <c r="E469" s="73" t="s">
        <v>100</v>
      </c>
      <c r="F469" s="35" t="s">
        <v>193</v>
      </c>
      <c r="G469" s="36"/>
      <c r="H469" s="60">
        <f>H470</f>
        <v>220000</v>
      </c>
      <c r="I469" s="60">
        <f t="shared" ref="I469:M469" si="1163">I470</f>
        <v>220000</v>
      </c>
      <c r="J469" s="60">
        <f t="shared" si="1163"/>
        <v>100000</v>
      </c>
      <c r="K469" s="60">
        <f t="shared" si="1163"/>
        <v>-220000</v>
      </c>
      <c r="L469" s="60">
        <f t="shared" si="1163"/>
        <v>0</v>
      </c>
      <c r="M469" s="60">
        <f t="shared" si="1163"/>
        <v>0</v>
      </c>
      <c r="N469" s="60">
        <f t="shared" si="939"/>
        <v>0</v>
      </c>
      <c r="O469" s="60">
        <f t="shared" si="940"/>
        <v>220000</v>
      </c>
      <c r="P469" s="60">
        <f t="shared" si="941"/>
        <v>100000</v>
      </c>
      <c r="Q469" s="60">
        <f t="shared" ref="Q469:S470" si="1164">Q470</f>
        <v>100000</v>
      </c>
      <c r="R469" s="60">
        <f t="shared" si="1164"/>
        <v>0</v>
      </c>
      <c r="S469" s="60">
        <f t="shared" si="1164"/>
        <v>0</v>
      </c>
      <c r="T469" s="60">
        <f t="shared" si="1107"/>
        <v>100000</v>
      </c>
      <c r="U469" s="60">
        <f t="shared" si="1108"/>
        <v>220000</v>
      </c>
      <c r="V469" s="60">
        <f t="shared" si="1109"/>
        <v>100000</v>
      </c>
      <c r="W469" s="60">
        <f t="shared" ref="W469:Y470" si="1165">W470</f>
        <v>0</v>
      </c>
      <c r="X469" s="60">
        <f t="shared" si="1165"/>
        <v>0</v>
      </c>
      <c r="Y469" s="60">
        <f t="shared" si="1165"/>
        <v>0</v>
      </c>
      <c r="Z469" s="60">
        <f t="shared" si="1111"/>
        <v>100000</v>
      </c>
      <c r="AA469" s="60">
        <f t="shared" si="1112"/>
        <v>220000</v>
      </c>
      <c r="AB469" s="60">
        <f t="shared" si="1113"/>
        <v>100000</v>
      </c>
      <c r="AC469" s="60">
        <f t="shared" ref="AC469:AE470" si="1166">AC470</f>
        <v>0</v>
      </c>
      <c r="AD469" s="60">
        <f t="shared" si="1166"/>
        <v>0</v>
      </c>
      <c r="AE469" s="60">
        <f t="shared" si="1166"/>
        <v>0</v>
      </c>
      <c r="AF469" s="60">
        <f t="shared" si="1115"/>
        <v>100000</v>
      </c>
      <c r="AG469" s="60">
        <f t="shared" si="1116"/>
        <v>220000</v>
      </c>
      <c r="AH469" s="60">
        <f t="shared" si="1117"/>
        <v>100000</v>
      </c>
      <c r="AI469" s="60">
        <f t="shared" ref="AI469:AK470" si="1167">AI470</f>
        <v>0</v>
      </c>
      <c r="AJ469" s="60">
        <f t="shared" si="1167"/>
        <v>0</v>
      </c>
      <c r="AK469" s="60">
        <f t="shared" si="1167"/>
        <v>0</v>
      </c>
      <c r="AL469" s="60">
        <f t="shared" si="1119"/>
        <v>100000</v>
      </c>
      <c r="AM469" s="60">
        <f t="shared" si="1120"/>
        <v>220000</v>
      </c>
      <c r="AN469" s="60">
        <f t="shared" si="1121"/>
        <v>100000</v>
      </c>
    </row>
    <row r="470" spans="1:40" ht="25.5">
      <c r="A470" s="185"/>
      <c r="B470" s="126" t="s">
        <v>186</v>
      </c>
      <c r="C470" s="73" t="s">
        <v>199</v>
      </c>
      <c r="D470" s="73" t="s">
        <v>21</v>
      </c>
      <c r="E470" s="73" t="s">
        <v>100</v>
      </c>
      <c r="F470" s="35" t="s">
        <v>193</v>
      </c>
      <c r="G470" s="36" t="s">
        <v>32</v>
      </c>
      <c r="H470" s="60">
        <f>H471</f>
        <v>220000</v>
      </c>
      <c r="I470" s="60">
        <f t="shared" ref="I470:M470" si="1168">I471</f>
        <v>220000</v>
      </c>
      <c r="J470" s="60">
        <f t="shared" si="1168"/>
        <v>100000</v>
      </c>
      <c r="K470" s="60">
        <f t="shared" si="1168"/>
        <v>-220000</v>
      </c>
      <c r="L470" s="60">
        <f t="shared" si="1168"/>
        <v>0</v>
      </c>
      <c r="M470" s="60">
        <f t="shared" si="1168"/>
        <v>0</v>
      </c>
      <c r="N470" s="60">
        <f t="shared" si="939"/>
        <v>0</v>
      </c>
      <c r="O470" s="60">
        <f t="shared" si="940"/>
        <v>220000</v>
      </c>
      <c r="P470" s="60">
        <f t="shared" si="941"/>
        <v>100000</v>
      </c>
      <c r="Q470" s="60">
        <f t="shared" si="1164"/>
        <v>100000</v>
      </c>
      <c r="R470" s="60">
        <f t="shared" si="1164"/>
        <v>0</v>
      </c>
      <c r="S470" s="60">
        <f t="shared" si="1164"/>
        <v>0</v>
      </c>
      <c r="T470" s="60">
        <f t="shared" si="1107"/>
        <v>100000</v>
      </c>
      <c r="U470" s="60">
        <f t="shared" si="1108"/>
        <v>220000</v>
      </c>
      <c r="V470" s="60">
        <f t="shared" si="1109"/>
        <v>100000</v>
      </c>
      <c r="W470" s="60">
        <f t="shared" si="1165"/>
        <v>0</v>
      </c>
      <c r="X470" s="60">
        <f t="shared" si="1165"/>
        <v>0</v>
      </c>
      <c r="Y470" s="60">
        <f t="shared" si="1165"/>
        <v>0</v>
      </c>
      <c r="Z470" s="60">
        <f t="shared" si="1111"/>
        <v>100000</v>
      </c>
      <c r="AA470" s="60">
        <f t="shared" si="1112"/>
        <v>220000</v>
      </c>
      <c r="AB470" s="60">
        <f t="shared" si="1113"/>
        <v>100000</v>
      </c>
      <c r="AC470" s="60">
        <f t="shared" si="1166"/>
        <v>0</v>
      </c>
      <c r="AD470" s="60">
        <f t="shared" si="1166"/>
        <v>0</v>
      </c>
      <c r="AE470" s="60">
        <f t="shared" si="1166"/>
        <v>0</v>
      </c>
      <c r="AF470" s="60">
        <f t="shared" si="1115"/>
        <v>100000</v>
      </c>
      <c r="AG470" s="60">
        <f t="shared" si="1116"/>
        <v>220000</v>
      </c>
      <c r="AH470" s="60">
        <f t="shared" si="1117"/>
        <v>100000</v>
      </c>
      <c r="AI470" s="60">
        <f t="shared" si="1167"/>
        <v>0</v>
      </c>
      <c r="AJ470" s="60">
        <f t="shared" si="1167"/>
        <v>0</v>
      </c>
      <c r="AK470" s="60">
        <f t="shared" si="1167"/>
        <v>0</v>
      </c>
      <c r="AL470" s="60">
        <f t="shared" si="1119"/>
        <v>100000</v>
      </c>
      <c r="AM470" s="60">
        <f t="shared" si="1120"/>
        <v>220000</v>
      </c>
      <c r="AN470" s="60">
        <f t="shared" si="1121"/>
        <v>100000</v>
      </c>
    </row>
    <row r="471" spans="1:40" ht="25.5">
      <c r="A471" s="185"/>
      <c r="B471" s="71" t="s">
        <v>34</v>
      </c>
      <c r="C471" s="73" t="s">
        <v>199</v>
      </c>
      <c r="D471" s="73" t="s">
        <v>21</v>
      </c>
      <c r="E471" s="73" t="s">
        <v>100</v>
      </c>
      <c r="F471" s="35" t="s">
        <v>193</v>
      </c>
      <c r="G471" s="36" t="s">
        <v>33</v>
      </c>
      <c r="H471" s="60">
        <f>255000-35000</f>
        <v>220000</v>
      </c>
      <c r="I471" s="60">
        <f>255000-35000</f>
        <v>220000</v>
      </c>
      <c r="J471" s="60">
        <f>135000-35000</f>
        <v>100000</v>
      </c>
      <c r="K471" s="60">
        <v>-220000</v>
      </c>
      <c r="L471" s="60"/>
      <c r="M471" s="60"/>
      <c r="N471" s="60">
        <f t="shared" si="939"/>
        <v>0</v>
      </c>
      <c r="O471" s="60">
        <f t="shared" si="940"/>
        <v>220000</v>
      </c>
      <c r="P471" s="60">
        <f t="shared" si="941"/>
        <v>100000</v>
      </c>
      <c r="Q471" s="60">
        <v>100000</v>
      </c>
      <c r="R471" s="60"/>
      <c r="S471" s="60"/>
      <c r="T471" s="60">
        <f t="shared" si="1107"/>
        <v>100000</v>
      </c>
      <c r="U471" s="60">
        <f t="shared" si="1108"/>
        <v>220000</v>
      </c>
      <c r="V471" s="60">
        <f t="shared" si="1109"/>
        <v>100000</v>
      </c>
      <c r="W471" s="60"/>
      <c r="X471" s="60"/>
      <c r="Y471" s="60"/>
      <c r="Z471" s="60">
        <f t="shared" si="1111"/>
        <v>100000</v>
      </c>
      <c r="AA471" s="60">
        <f t="shared" si="1112"/>
        <v>220000</v>
      </c>
      <c r="AB471" s="60">
        <f t="shared" si="1113"/>
        <v>100000</v>
      </c>
      <c r="AC471" s="60"/>
      <c r="AD471" s="60"/>
      <c r="AE471" s="60"/>
      <c r="AF471" s="60">
        <f t="shared" si="1115"/>
        <v>100000</v>
      </c>
      <c r="AG471" s="60">
        <f t="shared" si="1116"/>
        <v>220000</v>
      </c>
      <c r="AH471" s="60">
        <f t="shared" si="1117"/>
        <v>100000</v>
      </c>
      <c r="AI471" s="60"/>
      <c r="AJ471" s="60"/>
      <c r="AK471" s="60"/>
      <c r="AL471" s="60">
        <f t="shared" si="1119"/>
        <v>100000</v>
      </c>
      <c r="AM471" s="60">
        <f t="shared" si="1120"/>
        <v>220000</v>
      </c>
      <c r="AN471" s="60">
        <f t="shared" si="1121"/>
        <v>100000</v>
      </c>
    </row>
    <row r="472" spans="1:40" ht="38.25">
      <c r="A472" s="185"/>
      <c r="B472" s="82" t="s">
        <v>59</v>
      </c>
      <c r="C472" s="73" t="s">
        <v>199</v>
      </c>
      <c r="D472" s="73" t="s">
        <v>21</v>
      </c>
      <c r="E472" s="73" t="s">
        <v>100</v>
      </c>
      <c r="F472" s="35" t="s">
        <v>326</v>
      </c>
      <c r="G472" s="36"/>
      <c r="H472" s="60">
        <f>H475</f>
        <v>42000</v>
      </c>
      <c r="I472" s="60">
        <f t="shared" ref="I472:J472" si="1169">I475</f>
        <v>42000</v>
      </c>
      <c r="J472" s="60">
        <f t="shared" si="1169"/>
        <v>42000</v>
      </c>
      <c r="K472" s="60">
        <f>K473+K475</f>
        <v>0</v>
      </c>
      <c r="L472" s="60">
        <f t="shared" ref="L472:M472" si="1170">L473+L475</f>
        <v>0</v>
      </c>
      <c r="M472" s="60">
        <f t="shared" si="1170"/>
        <v>0</v>
      </c>
      <c r="N472" s="60">
        <f t="shared" si="939"/>
        <v>42000</v>
      </c>
      <c r="O472" s="60">
        <f t="shared" si="940"/>
        <v>42000</v>
      </c>
      <c r="P472" s="60">
        <f t="shared" si="941"/>
        <v>42000</v>
      </c>
      <c r="Q472" s="60">
        <f>Q473+Q475</f>
        <v>0</v>
      </c>
      <c r="R472" s="60">
        <f t="shared" ref="R472:S472" si="1171">R473+R475</f>
        <v>0</v>
      </c>
      <c r="S472" s="60">
        <f t="shared" si="1171"/>
        <v>0</v>
      </c>
      <c r="T472" s="60">
        <f t="shared" si="1107"/>
        <v>42000</v>
      </c>
      <c r="U472" s="60">
        <f t="shared" si="1108"/>
        <v>42000</v>
      </c>
      <c r="V472" s="60">
        <f t="shared" si="1109"/>
        <v>42000</v>
      </c>
      <c r="W472" s="60">
        <f>W473+W475</f>
        <v>0</v>
      </c>
      <c r="X472" s="60">
        <f t="shared" ref="X472:Y472" si="1172">X473+X475</f>
        <v>0</v>
      </c>
      <c r="Y472" s="60">
        <f t="shared" si="1172"/>
        <v>0</v>
      </c>
      <c r="Z472" s="60">
        <f t="shared" si="1111"/>
        <v>42000</v>
      </c>
      <c r="AA472" s="60">
        <f t="shared" si="1112"/>
        <v>42000</v>
      </c>
      <c r="AB472" s="60">
        <f t="shared" si="1113"/>
        <v>42000</v>
      </c>
      <c r="AC472" s="60">
        <f>AC473+AC475</f>
        <v>0</v>
      </c>
      <c r="AD472" s="60">
        <f t="shared" ref="AD472:AE472" si="1173">AD473+AD475</f>
        <v>0</v>
      </c>
      <c r="AE472" s="60">
        <f t="shared" si="1173"/>
        <v>0</v>
      </c>
      <c r="AF472" s="60">
        <f t="shared" si="1115"/>
        <v>42000</v>
      </c>
      <c r="AG472" s="60">
        <f t="shared" si="1116"/>
        <v>42000</v>
      </c>
      <c r="AH472" s="60">
        <f t="shared" si="1117"/>
        <v>42000</v>
      </c>
      <c r="AI472" s="60">
        <f>AI473+AI475</f>
        <v>0</v>
      </c>
      <c r="AJ472" s="60">
        <f t="shared" ref="AJ472:AK472" si="1174">AJ473+AJ475</f>
        <v>0</v>
      </c>
      <c r="AK472" s="60">
        <f t="shared" si="1174"/>
        <v>0</v>
      </c>
      <c r="AL472" s="60">
        <f t="shared" si="1119"/>
        <v>42000</v>
      </c>
      <c r="AM472" s="60">
        <f t="shared" si="1120"/>
        <v>42000</v>
      </c>
      <c r="AN472" s="60">
        <f t="shared" si="1121"/>
        <v>42000</v>
      </c>
    </row>
    <row r="473" spans="1:40" ht="38.25">
      <c r="A473" s="185"/>
      <c r="B473" s="71" t="s">
        <v>51</v>
      </c>
      <c r="C473" s="73" t="s">
        <v>199</v>
      </c>
      <c r="D473" s="73" t="s">
        <v>21</v>
      </c>
      <c r="E473" s="73" t="s">
        <v>100</v>
      </c>
      <c r="F473" s="35" t="s">
        <v>326</v>
      </c>
      <c r="G473" s="36" t="s">
        <v>49</v>
      </c>
      <c r="H473" s="60"/>
      <c r="I473" s="60"/>
      <c r="J473" s="60"/>
      <c r="K473" s="60">
        <f>K474</f>
        <v>9000</v>
      </c>
      <c r="L473" s="60">
        <f t="shared" ref="L473:M473" si="1175">L474</f>
        <v>0</v>
      </c>
      <c r="M473" s="60">
        <f t="shared" si="1175"/>
        <v>0</v>
      </c>
      <c r="N473" s="60">
        <f t="shared" ref="N473:N474" si="1176">H473+K473</f>
        <v>9000</v>
      </c>
      <c r="O473" s="60">
        <f t="shared" ref="O473:O474" si="1177">I473+L473</f>
        <v>0</v>
      </c>
      <c r="P473" s="60">
        <f t="shared" ref="P473:P474" si="1178">J473+M473</f>
        <v>0</v>
      </c>
      <c r="Q473" s="60">
        <f>Q474</f>
        <v>5200</v>
      </c>
      <c r="R473" s="60">
        <f t="shared" ref="R473:S473" si="1179">R474</f>
        <v>0</v>
      </c>
      <c r="S473" s="60">
        <f t="shared" si="1179"/>
        <v>0</v>
      </c>
      <c r="T473" s="60">
        <f t="shared" si="1107"/>
        <v>14200</v>
      </c>
      <c r="U473" s="60">
        <f t="shared" si="1108"/>
        <v>0</v>
      </c>
      <c r="V473" s="60">
        <f t="shared" si="1109"/>
        <v>0</v>
      </c>
      <c r="W473" s="60">
        <f>W474</f>
        <v>0</v>
      </c>
      <c r="X473" s="60">
        <f t="shared" ref="X473:Y473" si="1180">X474</f>
        <v>0</v>
      </c>
      <c r="Y473" s="60">
        <f t="shared" si="1180"/>
        <v>0</v>
      </c>
      <c r="Z473" s="60">
        <f t="shared" si="1111"/>
        <v>14200</v>
      </c>
      <c r="AA473" s="60">
        <f t="shared" si="1112"/>
        <v>0</v>
      </c>
      <c r="AB473" s="60">
        <f t="shared" si="1113"/>
        <v>0</v>
      </c>
      <c r="AC473" s="60">
        <f>AC474</f>
        <v>0</v>
      </c>
      <c r="AD473" s="60">
        <f t="shared" ref="AD473:AE473" si="1181">AD474</f>
        <v>0</v>
      </c>
      <c r="AE473" s="60">
        <f t="shared" si="1181"/>
        <v>0</v>
      </c>
      <c r="AF473" s="60">
        <f t="shared" si="1115"/>
        <v>14200</v>
      </c>
      <c r="AG473" s="60">
        <f t="shared" si="1116"/>
        <v>0</v>
      </c>
      <c r="AH473" s="60">
        <f t="shared" si="1117"/>
        <v>0</v>
      </c>
      <c r="AI473" s="60">
        <f>AI474</f>
        <v>0</v>
      </c>
      <c r="AJ473" s="60">
        <f t="shared" ref="AJ473:AK473" si="1182">AJ474</f>
        <v>0</v>
      </c>
      <c r="AK473" s="60">
        <f t="shared" si="1182"/>
        <v>0</v>
      </c>
      <c r="AL473" s="60">
        <f t="shared" si="1119"/>
        <v>14200</v>
      </c>
      <c r="AM473" s="60">
        <f t="shared" si="1120"/>
        <v>0</v>
      </c>
      <c r="AN473" s="60">
        <f t="shared" si="1121"/>
        <v>0</v>
      </c>
    </row>
    <row r="474" spans="1:40">
      <c r="A474" s="185"/>
      <c r="B474" s="71" t="s">
        <v>52</v>
      </c>
      <c r="C474" s="73" t="s">
        <v>199</v>
      </c>
      <c r="D474" s="73" t="s">
        <v>21</v>
      </c>
      <c r="E474" s="73" t="s">
        <v>100</v>
      </c>
      <c r="F474" s="35" t="s">
        <v>326</v>
      </c>
      <c r="G474" s="36" t="s">
        <v>50</v>
      </c>
      <c r="H474" s="60"/>
      <c r="I474" s="60"/>
      <c r="J474" s="60"/>
      <c r="K474" s="60">
        <v>9000</v>
      </c>
      <c r="L474" s="60"/>
      <c r="M474" s="60"/>
      <c r="N474" s="60">
        <f t="shared" si="1176"/>
        <v>9000</v>
      </c>
      <c r="O474" s="60">
        <f t="shared" si="1177"/>
        <v>0</v>
      </c>
      <c r="P474" s="60">
        <f t="shared" si="1178"/>
        <v>0</v>
      </c>
      <c r="Q474" s="60">
        <v>5200</v>
      </c>
      <c r="R474" s="60"/>
      <c r="S474" s="60"/>
      <c r="T474" s="60">
        <f t="shared" si="1107"/>
        <v>14200</v>
      </c>
      <c r="U474" s="60">
        <f t="shared" si="1108"/>
        <v>0</v>
      </c>
      <c r="V474" s="60">
        <f t="shared" si="1109"/>
        <v>0</v>
      </c>
      <c r="W474" s="60"/>
      <c r="X474" s="60"/>
      <c r="Y474" s="60"/>
      <c r="Z474" s="60">
        <f t="shared" si="1111"/>
        <v>14200</v>
      </c>
      <c r="AA474" s="60">
        <f t="shared" si="1112"/>
        <v>0</v>
      </c>
      <c r="AB474" s="60">
        <f t="shared" si="1113"/>
        <v>0</v>
      </c>
      <c r="AC474" s="60"/>
      <c r="AD474" s="60"/>
      <c r="AE474" s="60"/>
      <c r="AF474" s="60">
        <f t="shared" si="1115"/>
        <v>14200</v>
      </c>
      <c r="AG474" s="60">
        <f t="shared" si="1116"/>
        <v>0</v>
      </c>
      <c r="AH474" s="60">
        <f t="shared" si="1117"/>
        <v>0</v>
      </c>
      <c r="AI474" s="60"/>
      <c r="AJ474" s="60"/>
      <c r="AK474" s="60"/>
      <c r="AL474" s="60">
        <f t="shared" si="1119"/>
        <v>14200</v>
      </c>
      <c r="AM474" s="60">
        <f t="shared" si="1120"/>
        <v>0</v>
      </c>
      <c r="AN474" s="60">
        <f t="shared" si="1121"/>
        <v>0</v>
      </c>
    </row>
    <row r="475" spans="1:40" ht="25.5">
      <c r="A475" s="185"/>
      <c r="B475" s="126" t="s">
        <v>186</v>
      </c>
      <c r="C475" s="73" t="s">
        <v>199</v>
      </c>
      <c r="D475" s="73" t="s">
        <v>21</v>
      </c>
      <c r="E475" s="73" t="s">
        <v>100</v>
      </c>
      <c r="F475" s="35" t="s">
        <v>326</v>
      </c>
      <c r="G475" s="36" t="s">
        <v>32</v>
      </c>
      <c r="H475" s="60">
        <f>H476</f>
        <v>42000</v>
      </c>
      <c r="I475" s="60">
        <f t="shared" ref="I475:M475" si="1183">I476</f>
        <v>42000</v>
      </c>
      <c r="J475" s="60">
        <f t="shared" si="1183"/>
        <v>42000</v>
      </c>
      <c r="K475" s="60">
        <f t="shared" si="1183"/>
        <v>-9000</v>
      </c>
      <c r="L475" s="60">
        <f t="shared" si="1183"/>
        <v>0</v>
      </c>
      <c r="M475" s="60">
        <f t="shared" si="1183"/>
        <v>0</v>
      </c>
      <c r="N475" s="60">
        <f t="shared" si="939"/>
        <v>33000</v>
      </c>
      <c r="O475" s="60">
        <f t="shared" si="940"/>
        <v>42000</v>
      </c>
      <c r="P475" s="60">
        <f t="shared" si="941"/>
        <v>42000</v>
      </c>
      <c r="Q475" s="60">
        <f t="shared" ref="Q475:S475" si="1184">Q476</f>
        <v>-5200</v>
      </c>
      <c r="R475" s="60">
        <f t="shared" si="1184"/>
        <v>0</v>
      </c>
      <c r="S475" s="60">
        <f t="shared" si="1184"/>
        <v>0</v>
      </c>
      <c r="T475" s="60">
        <f t="shared" si="1107"/>
        <v>27800</v>
      </c>
      <c r="U475" s="60">
        <f t="shared" si="1108"/>
        <v>42000</v>
      </c>
      <c r="V475" s="60">
        <f t="shared" si="1109"/>
        <v>42000</v>
      </c>
      <c r="W475" s="60">
        <f t="shared" ref="W475:Y475" si="1185">W476</f>
        <v>0</v>
      </c>
      <c r="X475" s="60">
        <f t="shared" si="1185"/>
        <v>0</v>
      </c>
      <c r="Y475" s="60">
        <f t="shared" si="1185"/>
        <v>0</v>
      </c>
      <c r="Z475" s="60">
        <f t="shared" si="1111"/>
        <v>27800</v>
      </c>
      <c r="AA475" s="60">
        <f t="shared" si="1112"/>
        <v>42000</v>
      </c>
      <c r="AB475" s="60">
        <f t="shared" si="1113"/>
        <v>42000</v>
      </c>
      <c r="AC475" s="60">
        <f t="shared" ref="AC475:AE475" si="1186">AC476</f>
        <v>0</v>
      </c>
      <c r="AD475" s="60">
        <f t="shared" si="1186"/>
        <v>0</v>
      </c>
      <c r="AE475" s="60">
        <f t="shared" si="1186"/>
        <v>0</v>
      </c>
      <c r="AF475" s="60">
        <f t="shared" si="1115"/>
        <v>27800</v>
      </c>
      <c r="AG475" s="60">
        <f t="shared" si="1116"/>
        <v>42000</v>
      </c>
      <c r="AH475" s="60">
        <f t="shared" si="1117"/>
        <v>42000</v>
      </c>
      <c r="AI475" s="60">
        <f t="shared" ref="AI475:AK475" si="1187">AI476</f>
        <v>0</v>
      </c>
      <c r="AJ475" s="60">
        <f t="shared" si="1187"/>
        <v>0</v>
      </c>
      <c r="AK475" s="60">
        <f t="shared" si="1187"/>
        <v>0</v>
      </c>
      <c r="AL475" s="60">
        <f t="shared" si="1119"/>
        <v>27800</v>
      </c>
      <c r="AM475" s="60">
        <f t="shared" si="1120"/>
        <v>42000</v>
      </c>
      <c r="AN475" s="60">
        <f t="shared" si="1121"/>
        <v>42000</v>
      </c>
    </row>
    <row r="476" spans="1:40" ht="25.5">
      <c r="A476" s="185"/>
      <c r="B476" s="71" t="s">
        <v>34</v>
      </c>
      <c r="C476" s="73" t="s">
        <v>199</v>
      </c>
      <c r="D476" s="73" t="s">
        <v>21</v>
      </c>
      <c r="E476" s="73" t="s">
        <v>100</v>
      </c>
      <c r="F476" s="35" t="s">
        <v>326</v>
      </c>
      <c r="G476" s="36" t="s">
        <v>33</v>
      </c>
      <c r="H476" s="60">
        <v>42000</v>
      </c>
      <c r="I476" s="60">
        <v>42000</v>
      </c>
      <c r="J476" s="60">
        <v>42000</v>
      </c>
      <c r="K476" s="60">
        <v>-9000</v>
      </c>
      <c r="L476" s="60"/>
      <c r="M476" s="60"/>
      <c r="N476" s="60">
        <f t="shared" si="939"/>
        <v>33000</v>
      </c>
      <c r="O476" s="60">
        <f t="shared" si="940"/>
        <v>42000</v>
      </c>
      <c r="P476" s="60">
        <f t="shared" si="941"/>
        <v>42000</v>
      </c>
      <c r="Q476" s="60">
        <v>-5200</v>
      </c>
      <c r="R476" s="60"/>
      <c r="S476" s="60"/>
      <c r="T476" s="60">
        <f t="shared" si="1107"/>
        <v>27800</v>
      </c>
      <c r="U476" s="60">
        <f t="shared" si="1108"/>
        <v>42000</v>
      </c>
      <c r="V476" s="60">
        <f t="shared" si="1109"/>
        <v>42000</v>
      </c>
      <c r="W476" s="60"/>
      <c r="X476" s="60"/>
      <c r="Y476" s="60"/>
      <c r="Z476" s="60">
        <f t="shared" si="1111"/>
        <v>27800</v>
      </c>
      <c r="AA476" s="60">
        <f t="shared" si="1112"/>
        <v>42000</v>
      </c>
      <c r="AB476" s="60">
        <f t="shared" si="1113"/>
        <v>42000</v>
      </c>
      <c r="AC476" s="60"/>
      <c r="AD476" s="60"/>
      <c r="AE476" s="60"/>
      <c r="AF476" s="60">
        <f t="shared" si="1115"/>
        <v>27800</v>
      </c>
      <c r="AG476" s="60">
        <f t="shared" si="1116"/>
        <v>42000</v>
      </c>
      <c r="AH476" s="60">
        <f t="shared" si="1117"/>
        <v>42000</v>
      </c>
      <c r="AI476" s="60"/>
      <c r="AJ476" s="60"/>
      <c r="AK476" s="60"/>
      <c r="AL476" s="60">
        <f t="shared" si="1119"/>
        <v>27800</v>
      </c>
      <c r="AM476" s="60">
        <f t="shared" si="1120"/>
        <v>42000</v>
      </c>
      <c r="AN476" s="60">
        <f t="shared" si="1121"/>
        <v>42000</v>
      </c>
    </row>
    <row r="477" spans="1:40" ht="25.5">
      <c r="A477" s="185"/>
      <c r="B477" s="71" t="s">
        <v>221</v>
      </c>
      <c r="C477" s="35" t="s">
        <v>199</v>
      </c>
      <c r="D477" s="35" t="s">
        <v>21</v>
      </c>
      <c r="E477" s="35" t="s">
        <v>100</v>
      </c>
      <c r="F477" s="120" t="s">
        <v>320</v>
      </c>
      <c r="G477" s="36"/>
      <c r="H477" s="60"/>
      <c r="I477" s="60"/>
      <c r="J477" s="60"/>
      <c r="K477" s="60">
        <f>K478</f>
        <v>100000</v>
      </c>
      <c r="L477" s="60">
        <f t="shared" ref="L477:M478" si="1188">L478</f>
        <v>0</v>
      </c>
      <c r="M477" s="60">
        <f t="shared" si="1188"/>
        <v>0</v>
      </c>
      <c r="N477" s="60">
        <f t="shared" ref="N477:N479" si="1189">H477+K477</f>
        <v>100000</v>
      </c>
      <c r="O477" s="60">
        <f t="shared" ref="O477:O479" si="1190">I477+L477</f>
        <v>0</v>
      </c>
      <c r="P477" s="60">
        <f t="shared" ref="P477:P479" si="1191">J477+M477</f>
        <v>0</v>
      </c>
      <c r="Q477" s="60">
        <f>Q478</f>
        <v>0</v>
      </c>
      <c r="R477" s="60">
        <f t="shared" ref="R477:S478" si="1192">R478</f>
        <v>0</v>
      </c>
      <c r="S477" s="60">
        <f t="shared" si="1192"/>
        <v>0</v>
      </c>
      <c r="T477" s="60">
        <f t="shared" si="1107"/>
        <v>100000</v>
      </c>
      <c r="U477" s="60">
        <f t="shared" si="1108"/>
        <v>0</v>
      </c>
      <c r="V477" s="60">
        <f t="shared" si="1109"/>
        <v>0</v>
      </c>
      <c r="W477" s="60">
        <f>W478</f>
        <v>0</v>
      </c>
      <c r="X477" s="60">
        <f t="shared" ref="X477:Y478" si="1193">X478</f>
        <v>0</v>
      </c>
      <c r="Y477" s="60">
        <f t="shared" si="1193"/>
        <v>0</v>
      </c>
      <c r="Z477" s="60">
        <f t="shared" si="1111"/>
        <v>100000</v>
      </c>
      <c r="AA477" s="60">
        <f t="shared" si="1112"/>
        <v>0</v>
      </c>
      <c r="AB477" s="60">
        <f t="shared" si="1113"/>
        <v>0</v>
      </c>
      <c r="AC477" s="60">
        <f>AC478</f>
        <v>0</v>
      </c>
      <c r="AD477" s="60">
        <f t="shared" ref="AD477:AE478" si="1194">AD478</f>
        <v>0</v>
      </c>
      <c r="AE477" s="60">
        <f t="shared" si="1194"/>
        <v>0</v>
      </c>
      <c r="AF477" s="60">
        <f t="shared" si="1115"/>
        <v>100000</v>
      </c>
      <c r="AG477" s="60">
        <f t="shared" si="1116"/>
        <v>0</v>
      </c>
      <c r="AH477" s="60">
        <f t="shared" si="1117"/>
        <v>0</v>
      </c>
      <c r="AI477" s="60">
        <f>AI478</f>
        <v>0</v>
      </c>
      <c r="AJ477" s="60">
        <f t="shared" ref="AJ477:AK478" si="1195">AJ478</f>
        <v>0</v>
      </c>
      <c r="AK477" s="60">
        <f t="shared" si="1195"/>
        <v>0</v>
      </c>
      <c r="AL477" s="60">
        <f t="shared" si="1119"/>
        <v>100000</v>
      </c>
      <c r="AM477" s="60">
        <f t="shared" si="1120"/>
        <v>0</v>
      </c>
      <c r="AN477" s="60">
        <f t="shared" si="1121"/>
        <v>0</v>
      </c>
    </row>
    <row r="478" spans="1:40" ht="25.5">
      <c r="A478" s="185"/>
      <c r="B478" s="126" t="s">
        <v>186</v>
      </c>
      <c r="C478" s="35" t="s">
        <v>199</v>
      </c>
      <c r="D478" s="35" t="s">
        <v>21</v>
      </c>
      <c r="E478" s="35" t="s">
        <v>100</v>
      </c>
      <c r="F478" s="120" t="s">
        <v>320</v>
      </c>
      <c r="G478" s="36" t="s">
        <v>32</v>
      </c>
      <c r="H478" s="60"/>
      <c r="I478" s="60"/>
      <c r="J478" s="60"/>
      <c r="K478" s="60">
        <f>K479</f>
        <v>100000</v>
      </c>
      <c r="L478" s="60">
        <f t="shared" si="1188"/>
        <v>0</v>
      </c>
      <c r="M478" s="60">
        <f t="shared" si="1188"/>
        <v>0</v>
      </c>
      <c r="N478" s="60">
        <f t="shared" si="1189"/>
        <v>100000</v>
      </c>
      <c r="O478" s="60">
        <f t="shared" si="1190"/>
        <v>0</v>
      </c>
      <c r="P478" s="60">
        <f t="shared" si="1191"/>
        <v>0</v>
      </c>
      <c r="Q478" s="60">
        <f>Q479</f>
        <v>0</v>
      </c>
      <c r="R478" s="60">
        <f t="shared" si="1192"/>
        <v>0</v>
      </c>
      <c r="S478" s="60">
        <f t="shared" si="1192"/>
        <v>0</v>
      </c>
      <c r="T478" s="60">
        <f t="shared" si="1107"/>
        <v>100000</v>
      </c>
      <c r="U478" s="60">
        <f t="shared" si="1108"/>
        <v>0</v>
      </c>
      <c r="V478" s="60">
        <f t="shared" si="1109"/>
        <v>0</v>
      </c>
      <c r="W478" s="60">
        <f>W479</f>
        <v>0</v>
      </c>
      <c r="X478" s="60">
        <f t="shared" si="1193"/>
        <v>0</v>
      </c>
      <c r="Y478" s="60">
        <f t="shared" si="1193"/>
        <v>0</v>
      </c>
      <c r="Z478" s="60">
        <f t="shared" si="1111"/>
        <v>100000</v>
      </c>
      <c r="AA478" s="60">
        <f t="shared" si="1112"/>
        <v>0</v>
      </c>
      <c r="AB478" s="60">
        <f t="shared" si="1113"/>
        <v>0</v>
      </c>
      <c r="AC478" s="60">
        <f>AC479</f>
        <v>0</v>
      </c>
      <c r="AD478" s="60">
        <f t="shared" si="1194"/>
        <v>0</v>
      </c>
      <c r="AE478" s="60">
        <f t="shared" si="1194"/>
        <v>0</v>
      </c>
      <c r="AF478" s="60">
        <f t="shared" si="1115"/>
        <v>100000</v>
      </c>
      <c r="AG478" s="60">
        <f t="shared" si="1116"/>
        <v>0</v>
      </c>
      <c r="AH478" s="60">
        <f t="shared" si="1117"/>
        <v>0</v>
      </c>
      <c r="AI478" s="60">
        <f>AI479</f>
        <v>0</v>
      </c>
      <c r="AJ478" s="60">
        <f t="shared" si="1195"/>
        <v>0</v>
      </c>
      <c r="AK478" s="60">
        <f t="shared" si="1195"/>
        <v>0</v>
      </c>
      <c r="AL478" s="60">
        <f t="shared" si="1119"/>
        <v>100000</v>
      </c>
      <c r="AM478" s="60">
        <f t="shared" si="1120"/>
        <v>0</v>
      </c>
      <c r="AN478" s="60">
        <f t="shared" si="1121"/>
        <v>0</v>
      </c>
    </row>
    <row r="479" spans="1:40" ht="25.5">
      <c r="A479" s="185"/>
      <c r="B479" s="71" t="s">
        <v>34</v>
      </c>
      <c r="C479" s="35" t="s">
        <v>199</v>
      </c>
      <c r="D479" s="35" t="s">
        <v>21</v>
      </c>
      <c r="E479" s="35" t="s">
        <v>100</v>
      </c>
      <c r="F479" s="120" t="s">
        <v>320</v>
      </c>
      <c r="G479" s="36" t="s">
        <v>33</v>
      </c>
      <c r="H479" s="60"/>
      <c r="I479" s="60"/>
      <c r="J479" s="60"/>
      <c r="K479" s="60">
        <v>100000</v>
      </c>
      <c r="L479" s="60"/>
      <c r="M479" s="60"/>
      <c r="N479" s="60">
        <f t="shared" si="1189"/>
        <v>100000</v>
      </c>
      <c r="O479" s="60">
        <f t="shared" si="1190"/>
        <v>0</v>
      </c>
      <c r="P479" s="60">
        <f t="shared" si="1191"/>
        <v>0</v>
      </c>
      <c r="Q479" s="60"/>
      <c r="R479" s="60"/>
      <c r="S479" s="60"/>
      <c r="T479" s="60">
        <f t="shared" si="1107"/>
        <v>100000</v>
      </c>
      <c r="U479" s="60">
        <f t="shared" si="1108"/>
        <v>0</v>
      </c>
      <c r="V479" s="60">
        <f t="shared" si="1109"/>
        <v>0</v>
      </c>
      <c r="W479" s="60"/>
      <c r="X479" s="60"/>
      <c r="Y479" s="60"/>
      <c r="Z479" s="60">
        <f t="shared" si="1111"/>
        <v>100000</v>
      </c>
      <c r="AA479" s="60">
        <f t="shared" si="1112"/>
        <v>0</v>
      </c>
      <c r="AB479" s="60">
        <f t="shared" si="1113"/>
        <v>0</v>
      </c>
      <c r="AC479" s="60"/>
      <c r="AD479" s="60"/>
      <c r="AE479" s="60"/>
      <c r="AF479" s="60">
        <f t="shared" si="1115"/>
        <v>100000</v>
      </c>
      <c r="AG479" s="60">
        <f t="shared" si="1116"/>
        <v>0</v>
      </c>
      <c r="AH479" s="60">
        <f t="shared" si="1117"/>
        <v>0</v>
      </c>
      <c r="AI479" s="60"/>
      <c r="AJ479" s="60"/>
      <c r="AK479" s="60"/>
      <c r="AL479" s="60">
        <f t="shared" si="1119"/>
        <v>100000</v>
      </c>
      <c r="AM479" s="60">
        <f t="shared" si="1120"/>
        <v>0</v>
      </c>
      <c r="AN479" s="60">
        <f t="shared" si="1121"/>
        <v>0</v>
      </c>
    </row>
    <row r="480" spans="1:40" ht="25.5">
      <c r="A480" s="185"/>
      <c r="B480" s="71" t="s">
        <v>374</v>
      </c>
      <c r="C480" s="73" t="s">
        <v>199</v>
      </c>
      <c r="D480" s="73" t="s">
        <v>21</v>
      </c>
      <c r="E480" s="73" t="s">
        <v>100</v>
      </c>
      <c r="F480" s="143" t="s">
        <v>373</v>
      </c>
      <c r="G480" s="113"/>
      <c r="H480" s="60"/>
      <c r="I480" s="60"/>
      <c r="J480" s="60"/>
      <c r="K480" s="60">
        <f>K481</f>
        <v>1000000</v>
      </c>
      <c r="L480" s="60">
        <f t="shared" ref="L480:M481" si="1196">L481</f>
        <v>0</v>
      </c>
      <c r="M480" s="60">
        <f t="shared" si="1196"/>
        <v>0</v>
      </c>
      <c r="N480" s="60">
        <f t="shared" ref="N480:N482" si="1197">H480+K480</f>
        <v>1000000</v>
      </c>
      <c r="O480" s="60">
        <f t="shared" ref="O480:O482" si="1198">I480+L480</f>
        <v>0</v>
      </c>
      <c r="P480" s="60">
        <f t="shared" ref="P480:P482" si="1199">J480+M480</f>
        <v>0</v>
      </c>
      <c r="Q480" s="60">
        <f>Q481</f>
        <v>0</v>
      </c>
      <c r="R480" s="60">
        <f t="shared" ref="R480:S481" si="1200">R481</f>
        <v>0</v>
      </c>
      <c r="S480" s="60">
        <f t="shared" si="1200"/>
        <v>0</v>
      </c>
      <c r="T480" s="60">
        <f t="shared" si="1107"/>
        <v>1000000</v>
      </c>
      <c r="U480" s="60">
        <f t="shared" si="1108"/>
        <v>0</v>
      </c>
      <c r="V480" s="60">
        <f t="shared" si="1109"/>
        <v>0</v>
      </c>
      <c r="W480" s="60">
        <f>W481</f>
        <v>0</v>
      </c>
      <c r="X480" s="60">
        <f t="shared" ref="X480:Y481" si="1201">X481</f>
        <v>0</v>
      </c>
      <c r="Y480" s="60">
        <f t="shared" si="1201"/>
        <v>0</v>
      </c>
      <c r="Z480" s="60">
        <f t="shared" si="1111"/>
        <v>1000000</v>
      </c>
      <c r="AA480" s="60">
        <f t="shared" si="1112"/>
        <v>0</v>
      </c>
      <c r="AB480" s="60">
        <f t="shared" si="1113"/>
        <v>0</v>
      </c>
      <c r="AC480" s="60">
        <f>AC481</f>
        <v>-400000</v>
      </c>
      <c r="AD480" s="60">
        <f t="shared" ref="AD480:AE481" si="1202">AD481</f>
        <v>0</v>
      </c>
      <c r="AE480" s="60">
        <f t="shared" si="1202"/>
        <v>0</v>
      </c>
      <c r="AF480" s="60">
        <f t="shared" si="1115"/>
        <v>600000</v>
      </c>
      <c r="AG480" s="60">
        <f t="shared" si="1116"/>
        <v>0</v>
      </c>
      <c r="AH480" s="60">
        <f t="shared" si="1117"/>
        <v>0</v>
      </c>
      <c r="AI480" s="60">
        <f>AI481</f>
        <v>0</v>
      </c>
      <c r="AJ480" s="60">
        <f t="shared" ref="AJ480:AK481" si="1203">AJ481</f>
        <v>0</v>
      </c>
      <c r="AK480" s="60">
        <f t="shared" si="1203"/>
        <v>0</v>
      </c>
      <c r="AL480" s="60">
        <f t="shared" si="1119"/>
        <v>600000</v>
      </c>
      <c r="AM480" s="60">
        <f t="shared" si="1120"/>
        <v>0</v>
      </c>
      <c r="AN480" s="60">
        <f t="shared" si="1121"/>
        <v>0</v>
      </c>
    </row>
    <row r="481" spans="1:40" ht="25.5">
      <c r="A481" s="185"/>
      <c r="B481" s="126" t="s">
        <v>186</v>
      </c>
      <c r="C481" s="73" t="s">
        <v>199</v>
      </c>
      <c r="D481" s="73" t="s">
        <v>21</v>
      </c>
      <c r="E481" s="73" t="s">
        <v>100</v>
      </c>
      <c r="F481" s="143" t="s">
        <v>373</v>
      </c>
      <c r="G481" s="113" t="s">
        <v>32</v>
      </c>
      <c r="H481" s="60"/>
      <c r="I481" s="60"/>
      <c r="J481" s="60"/>
      <c r="K481" s="60">
        <f>K482</f>
        <v>1000000</v>
      </c>
      <c r="L481" s="60">
        <f t="shared" si="1196"/>
        <v>0</v>
      </c>
      <c r="M481" s="60">
        <f t="shared" si="1196"/>
        <v>0</v>
      </c>
      <c r="N481" s="60">
        <f t="shared" si="1197"/>
        <v>1000000</v>
      </c>
      <c r="O481" s="60">
        <f t="shared" si="1198"/>
        <v>0</v>
      </c>
      <c r="P481" s="60">
        <f t="shared" si="1199"/>
        <v>0</v>
      </c>
      <c r="Q481" s="60">
        <f>Q482</f>
        <v>0</v>
      </c>
      <c r="R481" s="60">
        <f t="shared" si="1200"/>
        <v>0</v>
      </c>
      <c r="S481" s="60">
        <f t="shared" si="1200"/>
        <v>0</v>
      </c>
      <c r="T481" s="60">
        <f t="shared" si="1107"/>
        <v>1000000</v>
      </c>
      <c r="U481" s="60">
        <f t="shared" si="1108"/>
        <v>0</v>
      </c>
      <c r="V481" s="60">
        <f t="shared" si="1109"/>
        <v>0</v>
      </c>
      <c r="W481" s="60">
        <f>W482</f>
        <v>0</v>
      </c>
      <c r="X481" s="60">
        <f t="shared" si="1201"/>
        <v>0</v>
      </c>
      <c r="Y481" s="60">
        <f t="shared" si="1201"/>
        <v>0</v>
      </c>
      <c r="Z481" s="60">
        <f t="shared" si="1111"/>
        <v>1000000</v>
      </c>
      <c r="AA481" s="60">
        <f t="shared" si="1112"/>
        <v>0</v>
      </c>
      <c r="AB481" s="60">
        <f t="shared" si="1113"/>
        <v>0</v>
      </c>
      <c r="AC481" s="60">
        <f>AC482</f>
        <v>-400000</v>
      </c>
      <c r="AD481" s="60">
        <f t="shared" si="1202"/>
        <v>0</v>
      </c>
      <c r="AE481" s="60">
        <f t="shared" si="1202"/>
        <v>0</v>
      </c>
      <c r="AF481" s="60">
        <f t="shared" si="1115"/>
        <v>600000</v>
      </c>
      <c r="AG481" s="60">
        <f t="shared" si="1116"/>
        <v>0</v>
      </c>
      <c r="AH481" s="60">
        <f t="shared" si="1117"/>
        <v>0</v>
      </c>
      <c r="AI481" s="60">
        <f>AI482</f>
        <v>0</v>
      </c>
      <c r="AJ481" s="60">
        <f t="shared" si="1203"/>
        <v>0</v>
      </c>
      <c r="AK481" s="60">
        <f t="shared" si="1203"/>
        <v>0</v>
      </c>
      <c r="AL481" s="60">
        <f t="shared" si="1119"/>
        <v>600000</v>
      </c>
      <c r="AM481" s="60">
        <f t="shared" si="1120"/>
        <v>0</v>
      </c>
      <c r="AN481" s="60">
        <f t="shared" si="1121"/>
        <v>0</v>
      </c>
    </row>
    <row r="482" spans="1:40" ht="25.5">
      <c r="A482" s="185"/>
      <c r="B482" s="71" t="s">
        <v>34</v>
      </c>
      <c r="C482" s="73" t="s">
        <v>199</v>
      </c>
      <c r="D482" s="73" t="s">
        <v>21</v>
      </c>
      <c r="E482" s="73" t="s">
        <v>100</v>
      </c>
      <c r="F482" s="143" t="s">
        <v>373</v>
      </c>
      <c r="G482" s="113" t="s">
        <v>33</v>
      </c>
      <c r="H482" s="60"/>
      <c r="I482" s="60"/>
      <c r="J482" s="60"/>
      <c r="K482" s="60">
        <v>1000000</v>
      </c>
      <c r="L482" s="60"/>
      <c r="M482" s="60"/>
      <c r="N482" s="60">
        <f t="shared" si="1197"/>
        <v>1000000</v>
      </c>
      <c r="O482" s="60">
        <f t="shared" si="1198"/>
        <v>0</v>
      </c>
      <c r="P482" s="60">
        <f t="shared" si="1199"/>
        <v>0</v>
      </c>
      <c r="Q482" s="60"/>
      <c r="R482" s="60"/>
      <c r="S482" s="60"/>
      <c r="T482" s="60">
        <f t="shared" si="1107"/>
        <v>1000000</v>
      </c>
      <c r="U482" s="60">
        <f t="shared" si="1108"/>
        <v>0</v>
      </c>
      <c r="V482" s="60">
        <f t="shared" si="1109"/>
        <v>0</v>
      </c>
      <c r="W482" s="60"/>
      <c r="X482" s="60"/>
      <c r="Y482" s="60"/>
      <c r="Z482" s="60">
        <f t="shared" si="1111"/>
        <v>1000000</v>
      </c>
      <c r="AA482" s="60">
        <f t="shared" si="1112"/>
        <v>0</v>
      </c>
      <c r="AB482" s="60">
        <f t="shared" si="1113"/>
        <v>0</v>
      </c>
      <c r="AC482" s="68">
        <f>-312000-88000</f>
        <v>-400000</v>
      </c>
      <c r="AD482" s="60"/>
      <c r="AE482" s="60"/>
      <c r="AF482" s="60">
        <f t="shared" si="1115"/>
        <v>600000</v>
      </c>
      <c r="AG482" s="60">
        <f t="shared" si="1116"/>
        <v>0</v>
      </c>
      <c r="AH482" s="60">
        <f t="shared" si="1117"/>
        <v>0</v>
      </c>
      <c r="AI482" s="68"/>
      <c r="AJ482" s="60"/>
      <c r="AK482" s="60"/>
      <c r="AL482" s="60">
        <f t="shared" si="1119"/>
        <v>600000</v>
      </c>
      <c r="AM482" s="60">
        <f t="shared" si="1120"/>
        <v>0</v>
      </c>
      <c r="AN482" s="60">
        <f t="shared" si="1121"/>
        <v>0</v>
      </c>
    </row>
    <row r="483" spans="1:40">
      <c r="A483" s="236"/>
      <c r="B483" s="229" t="s">
        <v>453</v>
      </c>
      <c r="C483" s="73" t="s">
        <v>199</v>
      </c>
      <c r="D483" s="73" t="s">
        <v>21</v>
      </c>
      <c r="E483" s="73" t="s">
        <v>100</v>
      </c>
      <c r="F483" s="143" t="s">
        <v>454</v>
      </c>
      <c r="G483" s="113"/>
      <c r="H483" s="60"/>
      <c r="I483" s="60"/>
      <c r="J483" s="60"/>
      <c r="K483" s="60"/>
      <c r="L483" s="60"/>
      <c r="M483" s="60"/>
      <c r="N483" s="60"/>
      <c r="O483" s="60"/>
      <c r="P483" s="60"/>
      <c r="Q483" s="60"/>
      <c r="R483" s="60"/>
      <c r="S483" s="60"/>
      <c r="T483" s="60"/>
      <c r="U483" s="60"/>
      <c r="V483" s="60"/>
      <c r="W483" s="60"/>
      <c r="X483" s="60"/>
      <c r="Y483" s="60"/>
      <c r="Z483" s="60"/>
      <c r="AA483" s="60"/>
      <c r="AB483" s="60"/>
      <c r="AC483" s="68">
        <f>AC484</f>
        <v>400000</v>
      </c>
      <c r="AD483" s="68">
        <f t="shared" ref="AD483:AE484" si="1204">AD484</f>
        <v>0</v>
      </c>
      <c r="AE483" s="68">
        <f t="shared" si="1204"/>
        <v>0</v>
      </c>
      <c r="AF483" s="60">
        <f t="shared" ref="AF483:AF485" si="1205">Z483+AC483</f>
        <v>400000</v>
      </c>
      <c r="AG483" s="60">
        <f t="shared" ref="AG483:AG485" si="1206">AA483+AD483</f>
        <v>0</v>
      </c>
      <c r="AH483" s="60">
        <f t="shared" ref="AH483:AH485" si="1207">AB483+AE483</f>
        <v>0</v>
      </c>
      <c r="AI483" s="68">
        <f>AI484</f>
        <v>0</v>
      </c>
      <c r="AJ483" s="68">
        <f t="shared" ref="AJ483:AK484" si="1208">AJ484</f>
        <v>0</v>
      </c>
      <c r="AK483" s="68">
        <f t="shared" si="1208"/>
        <v>0</v>
      </c>
      <c r="AL483" s="60">
        <f t="shared" si="1119"/>
        <v>400000</v>
      </c>
      <c r="AM483" s="60">
        <f t="shared" si="1120"/>
        <v>0</v>
      </c>
      <c r="AN483" s="60">
        <f t="shared" si="1121"/>
        <v>0</v>
      </c>
    </row>
    <row r="484" spans="1:40" ht="25.5">
      <c r="A484" s="236"/>
      <c r="B484" s="230" t="s">
        <v>186</v>
      </c>
      <c r="C484" s="73" t="s">
        <v>199</v>
      </c>
      <c r="D484" s="73" t="s">
        <v>21</v>
      </c>
      <c r="E484" s="73" t="s">
        <v>100</v>
      </c>
      <c r="F484" s="143" t="s">
        <v>454</v>
      </c>
      <c r="G484" s="113" t="s">
        <v>32</v>
      </c>
      <c r="H484" s="60"/>
      <c r="I484" s="60"/>
      <c r="J484" s="60"/>
      <c r="K484" s="60"/>
      <c r="L484" s="60"/>
      <c r="M484" s="60"/>
      <c r="N484" s="60"/>
      <c r="O484" s="60"/>
      <c r="P484" s="60"/>
      <c r="Q484" s="60"/>
      <c r="R484" s="60"/>
      <c r="S484" s="60"/>
      <c r="T484" s="60"/>
      <c r="U484" s="60"/>
      <c r="V484" s="60"/>
      <c r="W484" s="60"/>
      <c r="X484" s="60"/>
      <c r="Y484" s="60"/>
      <c r="Z484" s="60"/>
      <c r="AA484" s="60"/>
      <c r="AB484" s="60"/>
      <c r="AC484" s="68">
        <f>AC485</f>
        <v>400000</v>
      </c>
      <c r="AD484" s="68">
        <f t="shared" si="1204"/>
        <v>0</v>
      </c>
      <c r="AE484" s="68">
        <f t="shared" si="1204"/>
        <v>0</v>
      </c>
      <c r="AF484" s="60">
        <f t="shared" si="1205"/>
        <v>400000</v>
      </c>
      <c r="AG484" s="60">
        <f t="shared" si="1206"/>
        <v>0</v>
      </c>
      <c r="AH484" s="60">
        <f t="shared" si="1207"/>
        <v>0</v>
      </c>
      <c r="AI484" s="68">
        <f>AI485</f>
        <v>0</v>
      </c>
      <c r="AJ484" s="68">
        <f t="shared" si="1208"/>
        <v>0</v>
      </c>
      <c r="AK484" s="68">
        <f t="shared" si="1208"/>
        <v>0</v>
      </c>
      <c r="AL484" s="60">
        <f t="shared" si="1119"/>
        <v>400000</v>
      </c>
      <c r="AM484" s="60">
        <f t="shared" si="1120"/>
        <v>0</v>
      </c>
      <c r="AN484" s="60">
        <f t="shared" si="1121"/>
        <v>0</v>
      </c>
    </row>
    <row r="485" spans="1:40" ht="25.5">
      <c r="A485" s="236"/>
      <c r="B485" s="229" t="s">
        <v>34</v>
      </c>
      <c r="C485" s="73" t="s">
        <v>199</v>
      </c>
      <c r="D485" s="73" t="s">
        <v>21</v>
      </c>
      <c r="E485" s="73" t="s">
        <v>100</v>
      </c>
      <c r="F485" s="143" t="s">
        <v>454</v>
      </c>
      <c r="G485" s="113" t="s">
        <v>33</v>
      </c>
      <c r="H485" s="60"/>
      <c r="I485" s="60"/>
      <c r="J485" s="60"/>
      <c r="K485" s="60"/>
      <c r="L485" s="60"/>
      <c r="M485" s="60"/>
      <c r="N485" s="60"/>
      <c r="O485" s="60"/>
      <c r="P485" s="60"/>
      <c r="Q485" s="60"/>
      <c r="R485" s="60"/>
      <c r="S485" s="60"/>
      <c r="T485" s="60"/>
      <c r="U485" s="60"/>
      <c r="V485" s="60"/>
      <c r="W485" s="60"/>
      <c r="X485" s="60"/>
      <c r="Y485" s="60"/>
      <c r="Z485" s="60"/>
      <c r="AA485" s="60"/>
      <c r="AB485" s="60"/>
      <c r="AC485" s="68">
        <v>400000</v>
      </c>
      <c r="AD485" s="60"/>
      <c r="AE485" s="60"/>
      <c r="AF485" s="60">
        <f t="shared" si="1205"/>
        <v>400000</v>
      </c>
      <c r="AG485" s="60">
        <f t="shared" si="1206"/>
        <v>0</v>
      </c>
      <c r="AH485" s="60">
        <f t="shared" si="1207"/>
        <v>0</v>
      </c>
      <c r="AI485" s="68"/>
      <c r="AJ485" s="60"/>
      <c r="AK485" s="60"/>
      <c r="AL485" s="60">
        <f t="shared" si="1119"/>
        <v>400000</v>
      </c>
      <c r="AM485" s="60">
        <f t="shared" si="1120"/>
        <v>0</v>
      </c>
      <c r="AN485" s="60">
        <f t="shared" si="1121"/>
        <v>0</v>
      </c>
    </row>
    <row r="486" spans="1:40">
      <c r="A486" s="185"/>
      <c r="B486" s="4"/>
      <c r="C486" s="4"/>
      <c r="D486" s="4"/>
      <c r="E486" s="4"/>
      <c r="F486" s="5"/>
      <c r="G486" s="17"/>
      <c r="H486" s="57"/>
      <c r="I486" s="57"/>
      <c r="J486" s="57"/>
      <c r="K486" s="57"/>
      <c r="L486" s="57"/>
      <c r="M486" s="57"/>
      <c r="N486" s="57"/>
      <c r="O486" s="57"/>
      <c r="P486" s="57"/>
      <c r="Q486" s="57"/>
      <c r="R486" s="57"/>
      <c r="S486" s="57"/>
      <c r="T486" s="57"/>
      <c r="U486" s="57"/>
      <c r="V486" s="57"/>
      <c r="W486" s="57"/>
      <c r="X486" s="57"/>
      <c r="Y486" s="57"/>
      <c r="Z486" s="57"/>
      <c r="AA486" s="57"/>
      <c r="AB486" s="57"/>
      <c r="AC486" s="57"/>
      <c r="AD486" s="57"/>
      <c r="AE486" s="57"/>
      <c r="AF486" s="57"/>
      <c r="AG486" s="57"/>
      <c r="AH486" s="57"/>
      <c r="AI486" s="57"/>
      <c r="AJ486" s="57"/>
      <c r="AK486" s="57"/>
      <c r="AL486" s="57"/>
      <c r="AM486" s="57"/>
      <c r="AN486" s="57"/>
    </row>
    <row r="487" spans="1:40" ht="45">
      <c r="A487" s="186" t="s">
        <v>8</v>
      </c>
      <c r="B487" s="96" t="s">
        <v>295</v>
      </c>
      <c r="C487" s="7" t="s">
        <v>8</v>
      </c>
      <c r="D487" s="7" t="s">
        <v>21</v>
      </c>
      <c r="E487" s="7" t="s">
        <v>100</v>
      </c>
      <c r="F487" s="7" t="s">
        <v>101</v>
      </c>
      <c r="G487" s="18"/>
      <c r="H487" s="58">
        <f>+H488</f>
        <v>2138100.08</v>
      </c>
      <c r="I487" s="58">
        <f t="shared" ref="I487:M487" si="1209">+I488</f>
        <v>1987664.09</v>
      </c>
      <c r="J487" s="58">
        <f t="shared" si="1209"/>
        <v>1987664.09</v>
      </c>
      <c r="K487" s="58">
        <f t="shared" si="1209"/>
        <v>0</v>
      </c>
      <c r="L487" s="58">
        <f t="shared" si="1209"/>
        <v>0</v>
      </c>
      <c r="M487" s="58">
        <f t="shared" si="1209"/>
        <v>0</v>
      </c>
      <c r="N487" s="58">
        <f t="shared" ref="N487:N585" si="1210">H487+K487</f>
        <v>2138100.08</v>
      </c>
      <c r="O487" s="58">
        <f t="shared" ref="O487:O585" si="1211">I487+L487</f>
        <v>1987664.09</v>
      </c>
      <c r="P487" s="58">
        <f t="shared" ref="P487:P585" si="1212">J487+M487</f>
        <v>1987664.09</v>
      </c>
      <c r="Q487" s="58">
        <f t="shared" ref="Q487:S487" si="1213">+Q488</f>
        <v>0</v>
      </c>
      <c r="R487" s="58">
        <f t="shared" si="1213"/>
        <v>0</v>
      </c>
      <c r="S487" s="58">
        <f t="shared" si="1213"/>
        <v>0</v>
      </c>
      <c r="T487" s="58">
        <f t="shared" ref="T487:T490" si="1214">N487+Q487</f>
        <v>2138100.08</v>
      </c>
      <c r="U487" s="58">
        <f t="shared" ref="U487:U490" si="1215">O487+R487</f>
        <v>1987664.09</v>
      </c>
      <c r="V487" s="58">
        <f t="shared" ref="V487:V490" si="1216">P487+S487</f>
        <v>1987664.09</v>
      </c>
      <c r="W487" s="58">
        <f t="shared" ref="W487:Y487" si="1217">+W488</f>
        <v>0</v>
      </c>
      <c r="X487" s="58">
        <f t="shared" si="1217"/>
        <v>0</v>
      </c>
      <c r="Y487" s="58">
        <f t="shared" si="1217"/>
        <v>0</v>
      </c>
      <c r="Z487" s="58">
        <f t="shared" ref="Z487:Z490" si="1218">T487+W487</f>
        <v>2138100.08</v>
      </c>
      <c r="AA487" s="58">
        <f t="shared" ref="AA487:AA490" si="1219">U487+X487</f>
        <v>1987664.09</v>
      </c>
      <c r="AB487" s="58">
        <f t="shared" ref="AB487:AB490" si="1220">V487+Y487</f>
        <v>1987664.09</v>
      </c>
      <c r="AC487" s="58">
        <f t="shared" ref="AC487:AE487" si="1221">+AC488</f>
        <v>0</v>
      </c>
      <c r="AD487" s="58">
        <f t="shared" si="1221"/>
        <v>0</v>
      </c>
      <c r="AE487" s="58">
        <f t="shared" si="1221"/>
        <v>0</v>
      </c>
      <c r="AF487" s="58">
        <f t="shared" ref="AF487:AF490" si="1222">Z487+AC487</f>
        <v>2138100.08</v>
      </c>
      <c r="AG487" s="58">
        <f t="shared" ref="AG487:AG490" si="1223">AA487+AD487</f>
        <v>1987664.09</v>
      </c>
      <c r="AH487" s="58">
        <f t="shared" ref="AH487:AH490" si="1224">AB487+AE487</f>
        <v>1987664.09</v>
      </c>
      <c r="AI487" s="58">
        <f t="shared" ref="AI487:AK487" si="1225">+AI488</f>
        <v>0</v>
      </c>
      <c r="AJ487" s="58">
        <f t="shared" si="1225"/>
        <v>0</v>
      </c>
      <c r="AK487" s="58">
        <f t="shared" si="1225"/>
        <v>0</v>
      </c>
      <c r="AL487" s="58">
        <f t="shared" ref="AL487:AL490" si="1226">AF487+AI487</f>
        <v>2138100.08</v>
      </c>
      <c r="AM487" s="58">
        <f t="shared" ref="AM487:AM490" si="1227">AG487+AJ487</f>
        <v>1987664.09</v>
      </c>
      <c r="AN487" s="58">
        <f t="shared" ref="AN487:AN490" si="1228">AH487+AK487</f>
        <v>1987664.09</v>
      </c>
    </row>
    <row r="488" spans="1:40" ht="16.5" customHeight="1">
      <c r="A488" s="166"/>
      <c r="B488" s="82" t="s">
        <v>44</v>
      </c>
      <c r="C488" s="5" t="s">
        <v>8</v>
      </c>
      <c r="D488" s="5" t="s">
        <v>21</v>
      </c>
      <c r="E488" s="5" t="s">
        <v>100</v>
      </c>
      <c r="F488" s="54" t="s">
        <v>148</v>
      </c>
      <c r="G488" s="17"/>
      <c r="H488" s="57">
        <f>H489</f>
        <v>2138100.08</v>
      </c>
      <c r="I488" s="57">
        <f t="shared" ref="I488:M488" si="1229">I489</f>
        <v>1987664.09</v>
      </c>
      <c r="J488" s="57">
        <f t="shared" si="1229"/>
        <v>1987664.09</v>
      </c>
      <c r="K488" s="57">
        <f t="shared" si="1229"/>
        <v>0</v>
      </c>
      <c r="L488" s="57">
        <f t="shared" si="1229"/>
        <v>0</v>
      </c>
      <c r="M488" s="57">
        <f t="shared" si="1229"/>
        <v>0</v>
      </c>
      <c r="N488" s="57">
        <f t="shared" si="1210"/>
        <v>2138100.08</v>
      </c>
      <c r="O488" s="57">
        <f t="shared" si="1211"/>
        <v>1987664.09</v>
      </c>
      <c r="P488" s="57">
        <f t="shared" si="1212"/>
        <v>1987664.09</v>
      </c>
      <c r="Q488" s="57">
        <f t="shared" ref="Q488:S489" si="1230">Q489</f>
        <v>0</v>
      </c>
      <c r="R488" s="57">
        <f t="shared" si="1230"/>
        <v>0</v>
      </c>
      <c r="S488" s="57">
        <f t="shared" si="1230"/>
        <v>0</v>
      </c>
      <c r="T488" s="57">
        <f t="shared" si="1214"/>
        <v>2138100.08</v>
      </c>
      <c r="U488" s="57">
        <f t="shared" si="1215"/>
        <v>1987664.09</v>
      </c>
      <c r="V488" s="57">
        <f t="shared" si="1216"/>
        <v>1987664.09</v>
      </c>
      <c r="W488" s="57">
        <f t="shared" ref="W488:Y489" si="1231">W489</f>
        <v>0</v>
      </c>
      <c r="X488" s="57">
        <f t="shared" si="1231"/>
        <v>0</v>
      </c>
      <c r="Y488" s="57">
        <f t="shared" si="1231"/>
        <v>0</v>
      </c>
      <c r="Z488" s="57">
        <f t="shared" si="1218"/>
        <v>2138100.08</v>
      </c>
      <c r="AA488" s="57">
        <f t="shared" si="1219"/>
        <v>1987664.09</v>
      </c>
      <c r="AB488" s="57">
        <f t="shared" si="1220"/>
        <v>1987664.09</v>
      </c>
      <c r="AC488" s="57">
        <f t="shared" ref="AC488:AE489" si="1232">AC489</f>
        <v>0</v>
      </c>
      <c r="AD488" s="57">
        <f t="shared" si="1232"/>
        <v>0</v>
      </c>
      <c r="AE488" s="57">
        <f t="shared" si="1232"/>
        <v>0</v>
      </c>
      <c r="AF488" s="57">
        <f t="shared" si="1222"/>
        <v>2138100.08</v>
      </c>
      <c r="AG488" s="57">
        <f t="shared" si="1223"/>
        <v>1987664.09</v>
      </c>
      <c r="AH488" s="57">
        <f t="shared" si="1224"/>
        <v>1987664.09</v>
      </c>
      <c r="AI488" s="57">
        <f t="shared" ref="AI488:AK489" si="1233">AI489</f>
        <v>0</v>
      </c>
      <c r="AJ488" s="57">
        <f t="shared" si="1233"/>
        <v>0</v>
      </c>
      <c r="AK488" s="57">
        <f t="shared" si="1233"/>
        <v>0</v>
      </c>
      <c r="AL488" s="57">
        <f t="shared" si="1226"/>
        <v>2138100.08</v>
      </c>
      <c r="AM488" s="57">
        <f t="shared" si="1227"/>
        <v>1987664.09</v>
      </c>
      <c r="AN488" s="57">
        <f t="shared" si="1228"/>
        <v>1987664.09</v>
      </c>
    </row>
    <row r="489" spans="1:40" ht="25.5">
      <c r="A489" s="166"/>
      <c r="B489" s="82" t="s">
        <v>186</v>
      </c>
      <c r="C489" s="5" t="s">
        <v>8</v>
      </c>
      <c r="D489" s="5" t="s">
        <v>21</v>
      </c>
      <c r="E489" s="5" t="s">
        <v>100</v>
      </c>
      <c r="F489" s="54" t="s">
        <v>148</v>
      </c>
      <c r="G489" s="36" t="s">
        <v>32</v>
      </c>
      <c r="H489" s="57">
        <f t="shared" ref="H489:M489" si="1234">H490</f>
        <v>2138100.08</v>
      </c>
      <c r="I489" s="57">
        <f t="shared" si="1234"/>
        <v>1987664.09</v>
      </c>
      <c r="J489" s="57">
        <f t="shared" si="1234"/>
        <v>1987664.09</v>
      </c>
      <c r="K489" s="57">
        <f t="shared" si="1234"/>
        <v>0</v>
      </c>
      <c r="L489" s="57">
        <f t="shared" si="1234"/>
        <v>0</v>
      </c>
      <c r="M489" s="57">
        <f t="shared" si="1234"/>
        <v>0</v>
      </c>
      <c r="N489" s="57">
        <f t="shared" si="1210"/>
        <v>2138100.08</v>
      </c>
      <c r="O489" s="57">
        <f t="shared" si="1211"/>
        <v>1987664.09</v>
      </c>
      <c r="P489" s="57">
        <f t="shared" si="1212"/>
        <v>1987664.09</v>
      </c>
      <c r="Q489" s="57">
        <f t="shared" si="1230"/>
        <v>0</v>
      </c>
      <c r="R489" s="57">
        <f t="shared" si="1230"/>
        <v>0</v>
      </c>
      <c r="S489" s="57">
        <f t="shared" si="1230"/>
        <v>0</v>
      </c>
      <c r="T489" s="57">
        <f t="shared" si="1214"/>
        <v>2138100.08</v>
      </c>
      <c r="U489" s="57">
        <f t="shared" si="1215"/>
        <v>1987664.09</v>
      </c>
      <c r="V489" s="57">
        <f t="shared" si="1216"/>
        <v>1987664.09</v>
      </c>
      <c r="W489" s="57">
        <f t="shared" si="1231"/>
        <v>0</v>
      </c>
      <c r="X489" s="57">
        <f t="shared" si="1231"/>
        <v>0</v>
      </c>
      <c r="Y489" s="57">
        <f t="shared" si="1231"/>
        <v>0</v>
      </c>
      <c r="Z489" s="57">
        <f t="shared" si="1218"/>
        <v>2138100.08</v>
      </c>
      <c r="AA489" s="57">
        <f t="shared" si="1219"/>
        <v>1987664.09</v>
      </c>
      <c r="AB489" s="57">
        <f t="shared" si="1220"/>
        <v>1987664.09</v>
      </c>
      <c r="AC489" s="57">
        <f t="shared" si="1232"/>
        <v>0</v>
      </c>
      <c r="AD489" s="57">
        <f t="shared" si="1232"/>
        <v>0</v>
      </c>
      <c r="AE489" s="57">
        <f t="shared" si="1232"/>
        <v>0</v>
      </c>
      <c r="AF489" s="57">
        <f t="shared" si="1222"/>
        <v>2138100.08</v>
      </c>
      <c r="AG489" s="57">
        <f t="shared" si="1223"/>
        <v>1987664.09</v>
      </c>
      <c r="AH489" s="57">
        <f t="shared" si="1224"/>
        <v>1987664.09</v>
      </c>
      <c r="AI489" s="57">
        <f t="shared" si="1233"/>
        <v>0</v>
      </c>
      <c r="AJ489" s="57">
        <f t="shared" si="1233"/>
        <v>0</v>
      </c>
      <c r="AK489" s="57">
        <f t="shared" si="1233"/>
        <v>0</v>
      </c>
      <c r="AL489" s="57">
        <f t="shared" si="1226"/>
        <v>2138100.08</v>
      </c>
      <c r="AM489" s="57">
        <f t="shared" si="1227"/>
        <v>1987664.09</v>
      </c>
      <c r="AN489" s="57">
        <f t="shared" si="1228"/>
        <v>1987664.09</v>
      </c>
    </row>
    <row r="490" spans="1:40" ht="25.5">
      <c r="A490" s="166"/>
      <c r="B490" s="71" t="s">
        <v>34</v>
      </c>
      <c r="C490" s="5" t="s">
        <v>8</v>
      </c>
      <c r="D490" s="5" t="s">
        <v>21</v>
      </c>
      <c r="E490" s="5" t="s">
        <v>100</v>
      </c>
      <c r="F490" s="54" t="s">
        <v>148</v>
      </c>
      <c r="G490" s="36" t="s">
        <v>33</v>
      </c>
      <c r="H490" s="60">
        <v>2138100.08</v>
      </c>
      <c r="I490" s="60">
        <v>1987664.09</v>
      </c>
      <c r="J490" s="61">
        <v>1987664.09</v>
      </c>
      <c r="K490" s="61"/>
      <c r="L490" s="61"/>
      <c r="M490" s="61"/>
      <c r="N490" s="61">
        <f t="shared" si="1210"/>
        <v>2138100.08</v>
      </c>
      <c r="O490" s="61">
        <f t="shared" si="1211"/>
        <v>1987664.09</v>
      </c>
      <c r="P490" s="61">
        <f t="shared" si="1212"/>
        <v>1987664.09</v>
      </c>
      <c r="Q490" s="61"/>
      <c r="R490" s="61"/>
      <c r="S490" s="61"/>
      <c r="T490" s="61">
        <f t="shared" si="1214"/>
        <v>2138100.08</v>
      </c>
      <c r="U490" s="61">
        <f t="shared" si="1215"/>
        <v>1987664.09</v>
      </c>
      <c r="V490" s="61">
        <f t="shared" si="1216"/>
        <v>1987664.09</v>
      </c>
      <c r="W490" s="61"/>
      <c r="X490" s="61"/>
      <c r="Y490" s="61"/>
      <c r="Z490" s="61">
        <f t="shared" si="1218"/>
        <v>2138100.08</v>
      </c>
      <c r="AA490" s="61">
        <f t="shared" si="1219"/>
        <v>1987664.09</v>
      </c>
      <c r="AB490" s="61">
        <f t="shared" si="1220"/>
        <v>1987664.09</v>
      </c>
      <c r="AC490" s="61"/>
      <c r="AD490" s="61"/>
      <c r="AE490" s="61"/>
      <c r="AF490" s="61">
        <f t="shared" si="1222"/>
        <v>2138100.08</v>
      </c>
      <c r="AG490" s="61">
        <f t="shared" si="1223"/>
        <v>1987664.09</v>
      </c>
      <c r="AH490" s="61">
        <f t="shared" si="1224"/>
        <v>1987664.09</v>
      </c>
      <c r="AI490" s="61"/>
      <c r="AJ490" s="61"/>
      <c r="AK490" s="61"/>
      <c r="AL490" s="61">
        <f t="shared" si="1226"/>
        <v>2138100.08</v>
      </c>
      <c r="AM490" s="61">
        <f t="shared" si="1227"/>
        <v>1987664.09</v>
      </c>
      <c r="AN490" s="61">
        <f t="shared" si="1228"/>
        <v>1987664.09</v>
      </c>
    </row>
    <row r="491" spans="1:40">
      <c r="A491" s="105"/>
      <c r="B491" s="85"/>
      <c r="C491" s="5"/>
      <c r="D491" s="5"/>
      <c r="E491" s="5"/>
      <c r="F491" s="5"/>
      <c r="G491" s="17"/>
      <c r="H491" s="57"/>
      <c r="I491" s="57"/>
      <c r="J491" s="57"/>
      <c r="K491" s="57"/>
      <c r="L491" s="57"/>
      <c r="M491" s="57"/>
      <c r="N491" s="57"/>
      <c r="O491" s="57"/>
      <c r="P491" s="57"/>
      <c r="Q491" s="57"/>
      <c r="R491" s="57"/>
      <c r="S491" s="57"/>
      <c r="T491" s="57"/>
      <c r="U491" s="57"/>
      <c r="V491" s="57"/>
      <c r="W491" s="57"/>
      <c r="X491" s="57"/>
      <c r="Y491" s="57"/>
      <c r="Z491" s="57"/>
      <c r="AA491" s="57"/>
      <c r="AB491" s="57"/>
      <c r="AC491" s="57"/>
      <c r="AD491" s="57"/>
      <c r="AE491" s="57"/>
      <c r="AF491" s="57"/>
      <c r="AG491" s="57"/>
      <c r="AH491" s="57"/>
      <c r="AI491" s="57"/>
      <c r="AJ491" s="57"/>
      <c r="AK491" s="57"/>
      <c r="AL491" s="57"/>
      <c r="AM491" s="57"/>
      <c r="AN491" s="57"/>
    </row>
    <row r="492" spans="1:40" ht="45">
      <c r="A492" s="186" t="s">
        <v>17</v>
      </c>
      <c r="B492" s="153" t="s">
        <v>296</v>
      </c>
      <c r="C492" s="6" t="s">
        <v>17</v>
      </c>
      <c r="D492" s="6" t="s">
        <v>21</v>
      </c>
      <c r="E492" s="6" t="s">
        <v>100</v>
      </c>
      <c r="F492" s="6" t="s">
        <v>101</v>
      </c>
      <c r="G492" s="18"/>
      <c r="H492" s="58">
        <f>H493+H499</f>
        <v>20162253</v>
      </c>
      <c r="I492" s="58">
        <f>I493+I499</f>
        <v>19843103</v>
      </c>
      <c r="J492" s="58">
        <f>J493+J499</f>
        <v>19539903</v>
      </c>
      <c r="K492" s="58">
        <f t="shared" ref="K492:M492" si="1235">K493+K499</f>
        <v>0</v>
      </c>
      <c r="L492" s="58">
        <f t="shared" si="1235"/>
        <v>0</v>
      </c>
      <c r="M492" s="58">
        <f t="shared" si="1235"/>
        <v>0</v>
      </c>
      <c r="N492" s="58">
        <f t="shared" si="1210"/>
        <v>20162253</v>
      </c>
      <c r="O492" s="58">
        <f t="shared" si="1211"/>
        <v>19843103</v>
      </c>
      <c r="P492" s="58">
        <f t="shared" si="1212"/>
        <v>19539903</v>
      </c>
      <c r="Q492" s="58">
        <f t="shared" ref="Q492:S492" si="1236">Q493+Q499</f>
        <v>0</v>
      </c>
      <c r="R492" s="58">
        <f t="shared" si="1236"/>
        <v>0</v>
      </c>
      <c r="S492" s="58">
        <f t="shared" si="1236"/>
        <v>0</v>
      </c>
      <c r="T492" s="58">
        <f t="shared" ref="T492:T502" si="1237">N492+Q492</f>
        <v>20162253</v>
      </c>
      <c r="U492" s="58">
        <f t="shared" ref="U492:U502" si="1238">O492+R492</f>
        <v>19843103</v>
      </c>
      <c r="V492" s="58">
        <f t="shared" ref="V492:V502" si="1239">P492+S492</f>
        <v>19539903</v>
      </c>
      <c r="W492" s="58">
        <f t="shared" ref="W492:Y492" si="1240">W493+W499</f>
        <v>0</v>
      </c>
      <c r="X492" s="58">
        <f t="shared" si="1240"/>
        <v>0</v>
      </c>
      <c r="Y492" s="58">
        <f t="shared" si="1240"/>
        <v>0</v>
      </c>
      <c r="Z492" s="58">
        <f t="shared" ref="Z492:Z502" si="1241">T492+W492</f>
        <v>20162253</v>
      </c>
      <c r="AA492" s="58">
        <f t="shared" ref="AA492:AA502" si="1242">U492+X492</f>
        <v>19843103</v>
      </c>
      <c r="AB492" s="58">
        <f t="shared" ref="AB492:AB502" si="1243">V492+Y492</f>
        <v>19539903</v>
      </c>
      <c r="AC492" s="58">
        <f t="shared" ref="AC492:AE492" si="1244">AC493+AC499</f>
        <v>0</v>
      </c>
      <c r="AD492" s="58">
        <f t="shared" si="1244"/>
        <v>0</v>
      </c>
      <c r="AE492" s="58">
        <f t="shared" si="1244"/>
        <v>0</v>
      </c>
      <c r="AF492" s="58">
        <f t="shared" ref="AF492:AF502" si="1245">Z492+AC492</f>
        <v>20162253</v>
      </c>
      <c r="AG492" s="58">
        <f t="shared" ref="AG492:AG502" si="1246">AA492+AD492</f>
        <v>19843103</v>
      </c>
      <c r="AH492" s="58">
        <f t="shared" ref="AH492:AH502" si="1247">AB492+AE492</f>
        <v>19539903</v>
      </c>
      <c r="AI492" s="58">
        <f t="shared" ref="AI492:AK492" si="1248">AI493+AI499</f>
        <v>0</v>
      </c>
      <c r="AJ492" s="58">
        <f t="shared" si="1248"/>
        <v>0</v>
      </c>
      <c r="AK492" s="58">
        <f t="shared" si="1248"/>
        <v>0</v>
      </c>
      <c r="AL492" s="58">
        <f t="shared" ref="AL492:AL502" si="1249">AF492+AI492</f>
        <v>20162253</v>
      </c>
      <c r="AM492" s="58">
        <f t="shared" ref="AM492:AM502" si="1250">AG492+AJ492</f>
        <v>19843103</v>
      </c>
      <c r="AN492" s="58">
        <f t="shared" ref="AN492:AN502" si="1251">AH492+AK492</f>
        <v>19539903</v>
      </c>
    </row>
    <row r="493" spans="1:40" ht="25.5">
      <c r="A493" s="182" t="s">
        <v>210</v>
      </c>
      <c r="B493" s="154" t="s">
        <v>200</v>
      </c>
      <c r="C493" s="6" t="s">
        <v>17</v>
      </c>
      <c r="D493" s="6" t="s">
        <v>3</v>
      </c>
      <c r="E493" s="6" t="s">
        <v>100</v>
      </c>
      <c r="F493" s="6" t="s">
        <v>101</v>
      </c>
      <c r="G493" s="55"/>
      <c r="H493" s="58">
        <f>H494</f>
        <v>20152253</v>
      </c>
      <c r="I493" s="58">
        <f t="shared" ref="I493:M493" si="1252">I494</f>
        <v>19833503</v>
      </c>
      <c r="J493" s="58">
        <f t="shared" si="1252"/>
        <v>19533503</v>
      </c>
      <c r="K493" s="58">
        <f t="shared" si="1252"/>
        <v>0</v>
      </c>
      <c r="L493" s="58">
        <f t="shared" si="1252"/>
        <v>0</v>
      </c>
      <c r="M493" s="58">
        <f t="shared" si="1252"/>
        <v>0</v>
      </c>
      <c r="N493" s="58">
        <f t="shared" si="1210"/>
        <v>20152253</v>
      </c>
      <c r="O493" s="58">
        <f t="shared" si="1211"/>
        <v>19833503</v>
      </c>
      <c r="P493" s="58">
        <f t="shared" si="1212"/>
        <v>19533503</v>
      </c>
      <c r="Q493" s="58">
        <f t="shared" ref="Q493:S493" si="1253">Q494</f>
        <v>0</v>
      </c>
      <c r="R493" s="58">
        <f t="shared" si="1253"/>
        <v>0</v>
      </c>
      <c r="S493" s="58">
        <f t="shared" si="1253"/>
        <v>0</v>
      </c>
      <c r="T493" s="58">
        <f t="shared" si="1237"/>
        <v>20152253</v>
      </c>
      <c r="U493" s="58">
        <f t="shared" si="1238"/>
        <v>19833503</v>
      </c>
      <c r="V493" s="58">
        <f t="shared" si="1239"/>
        <v>19533503</v>
      </c>
      <c r="W493" s="58">
        <f t="shared" ref="W493:Y493" si="1254">W494</f>
        <v>0</v>
      </c>
      <c r="X493" s="58">
        <f t="shared" si="1254"/>
        <v>0</v>
      </c>
      <c r="Y493" s="58">
        <f t="shared" si="1254"/>
        <v>0</v>
      </c>
      <c r="Z493" s="58">
        <f t="shared" si="1241"/>
        <v>20152253</v>
      </c>
      <c r="AA493" s="58">
        <f t="shared" si="1242"/>
        <v>19833503</v>
      </c>
      <c r="AB493" s="58">
        <f t="shared" si="1243"/>
        <v>19533503</v>
      </c>
      <c r="AC493" s="58">
        <f t="shared" ref="AC493:AE493" si="1255">AC494</f>
        <v>0</v>
      </c>
      <c r="AD493" s="58">
        <f t="shared" si="1255"/>
        <v>0</v>
      </c>
      <c r="AE493" s="58">
        <f t="shared" si="1255"/>
        <v>0</v>
      </c>
      <c r="AF493" s="58">
        <f t="shared" si="1245"/>
        <v>20152253</v>
      </c>
      <c r="AG493" s="58">
        <f t="shared" si="1246"/>
        <v>19833503</v>
      </c>
      <c r="AH493" s="58">
        <f t="shared" si="1247"/>
        <v>19533503</v>
      </c>
      <c r="AI493" s="58">
        <f t="shared" ref="AI493:AK493" si="1256">AI494</f>
        <v>0</v>
      </c>
      <c r="AJ493" s="58">
        <f t="shared" si="1256"/>
        <v>0</v>
      </c>
      <c r="AK493" s="58">
        <f t="shared" si="1256"/>
        <v>0</v>
      </c>
      <c r="AL493" s="58">
        <f t="shared" si="1249"/>
        <v>20152253</v>
      </c>
      <c r="AM493" s="58">
        <f t="shared" si="1250"/>
        <v>19833503</v>
      </c>
      <c r="AN493" s="58">
        <f t="shared" si="1251"/>
        <v>19533503</v>
      </c>
    </row>
    <row r="494" spans="1:40" ht="17.25" customHeight="1">
      <c r="A494" s="279"/>
      <c r="B494" s="111" t="s">
        <v>55</v>
      </c>
      <c r="C494" s="54" t="s">
        <v>17</v>
      </c>
      <c r="D494" s="54" t="s">
        <v>3</v>
      </c>
      <c r="E494" s="54" t="s">
        <v>100</v>
      </c>
      <c r="F494" s="54" t="s">
        <v>122</v>
      </c>
      <c r="G494" s="55"/>
      <c r="H494" s="64">
        <f>H495+H497</f>
        <v>20152253</v>
      </c>
      <c r="I494" s="64">
        <f t="shared" ref="I494:J494" si="1257">I495+I497</f>
        <v>19833503</v>
      </c>
      <c r="J494" s="64">
        <f t="shared" si="1257"/>
        <v>19533503</v>
      </c>
      <c r="K494" s="64">
        <f t="shared" ref="K494:M494" si="1258">K495+K497</f>
        <v>0</v>
      </c>
      <c r="L494" s="64">
        <f t="shared" si="1258"/>
        <v>0</v>
      </c>
      <c r="M494" s="64">
        <f t="shared" si="1258"/>
        <v>0</v>
      </c>
      <c r="N494" s="64">
        <f t="shared" si="1210"/>
        <v>20152253</v>
      </c>
      <c r="O494" s="64">
        <f t="shared" si="1211"/>
        <v>19833503</v>
      </c>
      <c r="P494" s="64">
        <f t="shared" si="1212"/>
        <v>19533503</v>
      </c>
      <c r="Q494" s="64">
        <f t="shared" ref="Q494:S494" si="1259">Q495+Q497</f>
        <v>0</v>
      </c>
      <c r="R494" s="64">
        <f t="shared" si="1259"/>
        <v>0</v>
      </c>
      <c r="S494" s="64">
        <f t="shared" si="1259"/>
        <v>0</v>
      </c>
      <c r="T494" s="64">
        <f t="shared" si="1237"/>
        <v>20152253</v>
      </c>
      <c r="U494" s="64">
        <f t="shared" si="1238"/>
        <v>19833503</v>
      </c>
      <c r="V494" s="64">
        <f t="shared" si="1239"/>
        <v>19533503</v>
      </c>
      <c r="W494" s="64">
        <f t="shared" ref="W494:Y494" si="1260">W495+W497</f>
        <v>0</v>
      </c>
      <c r="X494" s="64">
        <f t="shared" si="1260"/>
        <v>0</v>
      </c>
      <c r="Y494" s="64">
        <f t="shared" si="1260"/>
        <v>0</v>
      </c>
      <c r="Z494" s="64">
        <f t="shared" si="1241"/>
        <v>20152253</v>
      </c>
      <c r="AA494" s="64">
        <f t="shared" si="1242"/>
        <v>19833503</v>
      </c>
      <c r="AB494" s="64">
        <f t="shared" si="1243"/>
        <v>19533503</v>
      </c>
      <c r="AC494" s="64">
        <f t="shared" ref="AC494:AE494" si="1261">AC495+AC497</f>
        <v>0</v>
      </c>
      <c r="AD494" s="64">
        <f t="shared" si="1261"/>
        <v>0</v>
      </c>
      <c r="AE494" s="64">
        <f t="shared" si="1261"/>
        <v>0</v>
      </c>
      <c r="AF494" s="64">
        <f t="shared" si="1245"/>
        <v>20152253</v>
      </c>
      <c r="AG494" s="64">
        <f t="shared" si="1246"/>
        <v>19833503</v>
      </c>
      <c r="AH494" s="64">
        <f t="shared" si="1247"/>
        <v>19533503</v>
      </c>
      <c r="AI494" s="64">
        <f t="shared" ref="AI494:AK494" si="1262">AI495+AI497</f>
        <v>0</v>
      </c>
      <c r="AJ494" s="64">
        <f t="shared" si="1262"/>
        <v>0</v>
      </c>
      <c r="AK494" s="64">
        <f t="shared" si="1262"/>
        <v>0</v>
      </c>
      <c r="AL494" s="64">
        <f t="shared" si="1249"/>
        <v>20152253</v>
      </c>
      <c r="AM494" s="64">
        <f t="shared" si="1250"/>
        <v>19833503</v>
      </c>
      <c r="AN494" s="64">
        <f t="shared" si="1251"/>
        <v>19533503</v>
      </c>
    </row>
    <row r="495" spans="1:40" ht="38.25">
      <c r="A495" s="274"/>
      <c r="B495" s="71" t="s">
        <v>51</v>
      </c>
      <c r="C495" s="54" t="s">
        <v>17</v>
      </c>
      <c r="D495" s="54" t="s">
        <v>3</v>
      </c>
      <c r="E495" s="54" t="s">
        <v>100</v>
      </c>
      <c r="F495" s="54" t="s">
        <v>122</v>
      </c>
      <c r="G495" s="55" t="s">
        <v>49</v>
      </c>
      <c r="H495" s="64">
        <f>H496</f>
        <v>19200393</v>
      </c>
      <c r="I495" s="64">
        <f t="shared" ref="I495:M495" si="1263">I496</f>
        <v>18881643</v>
      </c>
      <c r="J495" s="64">
        <f t="shared" si="1263"/>
        <v>18581643</v>
      </c>
      <c r="K495" s="64">
        <f t="shared" si="1263"/>
        <v>0</v>
      </c>
      <c r="L495" s="64">
        <f t="shared" si="1263"/>
        <v>0</v>
      </c>
      <c r="M495" s="64">
        <f t="shared" si="1263"/>
        <v>0</v>
      </c>
      <c r="N495" s="64">
        <f t="shared" si="1210"/>
        <v>19200393</v>
      </c>
      <c r="O495" s="64">
        <f t="shared" si="1211"/>
        <v>18881643</v>
      </c>
      <c r="P495" s="64">
        <f t="shared" si="1212"/>
        <v>18581643</v>
      </c>
      <c r="Q495" s="64">
        <f t="shared" ref="Q495:S495" si="1264">Q496</f>
        <v>0</v>
      </c>
      <c r="R495" s="64">
        <f t="shared" si="1264"/>
        <v>0</v>
      </c>
      <c r="S495" s="64">
        <f t="shared" si="1264"/>
        <v>0</v>
      </c>
      <c r="T495" s="64">
        <f t="shared" si="1237"/>
        <v>19200393</v>
      </c>
      <c r="U495" s="64">
        <f t="shared" si="1238"/>
        <v>18881643</v>
      </c>
      <c r="V495" s="64">
        <f t="shared" si="1239"/>
        <v>18581643</v>
      </c>
      <c r="W495" s="64">
        <f t="shared" ref="W495:Y495" si="1265">W496</f>
        <v>0</v>
      </c>
      <c r="X495" s="64">
        <f t="shared" si="1265"/>
        <v>0</v>
      </c>
      <c r="Y495" s="64">
        <f t="shared" si="1265"/>
        <v>0</v>
      </c>
      <c r="Z495" s="64">
        <f t="shared" si="1241"/>
        <v>19200393</v>
      </c>
      <c r="AA495" s="64">
        <f t="shared" si="1242"/>
        <v>18881643</v>
      </c>
      <c r="AB495" s="64">
        <f t="shared" si="1243"/>
        <v>18581643</v>
      </c>
      <c r="AC495" s="64">
        <f t="shared" ref="AC495:AE495" si="1266">AC496</f>
        <v>0</v>
      </c>
      <c r="AD495" s="64">
        <f t="shared" si="1266"/>
        <v>0</v>
      </c>
      <c r="AE495" s="64">
        <f t="shared" si="1266"/>
        <v>0</v>
      </c>
      <c r="AF495" s="64">
        <f t="shared" si="1245"/>
        <v>19200393</v>
      </c>
      <c r="AG495" s="64">
        <f t="shared" si="1246"/>
        <v>18881643</v>
      </c>
      <c r="AH495" s="64">
        <f t="shared" si="1247"/>
        <v>18581643</v>
      </c>
      <c r="AI495" s="64">
        <f t="shared" ref="AI495:AK495" si="1267">AI496</f>
        <v>0</v>
      </c>
      <c r="AJ495" s="64">
        <f t="shared" si="1267"/>
        <v>0</v>
      </c>
      <c r="AK495" s="64">
        <f t="shared" si="1267"/>
        <v>0</v>
      </c>
      <c r="AL495" s="64">
        <f t="shared" si="1249"/>
        <v>19200393</v>
      </c>
      <c r="AM495" s="64">
        <f t="shared" si="1250"/>
        <v>18881643</v>
      </c>
      <c r="AN495" s="64">
        <f t="shared" si="1251"/>
        <v>18581643</v>
      </c>
    </row>
    <row r="496" spans="1:40">
      <c r="A496" s="274"/>
      <c r="B496" s="71" t="s">
        <v>52</v>
      </c>
      <c r="C496" s="54" t="s">
        <v>17</v>
      </c>
      <c r="D496" s="54" t="s">
        <v>3</v>
      </c>
      <c r="E496" s="54" t="s">
        <v>100</v>
      </c>
      <c r="F496" s="54" t="s">
        <v>122</v>
      </c>
      <c r="G496" s="55" t="s">
        <v>50</v>
      </c>
      <c r="H496" s="60">
        <v>19200393</v>
      </c>
      <c r="I496" s="60">
        <v>18881643</v>
      </c>
      <c r="J496" s="60">
        <v>18581643</v>
      </c>
      <c r="K496" s="60"/>
      <c r="L496" s="60"/>
      <c r="M496" s="60"/>
      <c r="N496" s="60">
        <f t="shared" si="1210"/>
        <v>19200393</v>
      </c>
      <c r="O496" s="60">
        <f t="shared" si="1211"/>
        <v>18881643</v>
      </c>
      <c r="P496" s="60">
        <f t="shared" si="1212"/>
        <v>18581643</v>
      </c>
      <c r="Q496" s="60"/>
      <c r="R496" s="60"/>
      <c r="S496" s="60"/>
      <c r="T496" s="60">
        <f t="shared" si="1237"/>
        <v>19200393</v>
      </c>
      <c r="U496" s="60">
        <f t="shared" si="1238"/>
        <v>18881643</v>
      </c>
      <c r="V496" s="60">
        <f t="shared" si="1239"/>
        <v>18581643</v>
      </c>
      <c r="W496" s="60"/>
      <c r="X496" s="60"/>
      <c r="Y496" s="60"/>
      <c r="Z496" s="60">
        <f t="shared" si="1241"/>
        <v>19200393</v>
      </c>
      <c r="AA496" s="60">
        <f t="shared" si="1242"/>
        <v>18881643</v>
      </c>
      <c r="AB496" s="60">
        <f t="shared" si="1243"/>
        <v>18581643</v>
      </c>
      <c r="AC496" s="60"/>
      <c r="AD496" s="60"/>
      <c r="AE496" s="60"/>
      <c r="AF496" s="60">
        <f t="shared" si="1245"/>
        <v>19200393</v>
      </c>
      <c r="AG496" s="60">
        <f t="shared" si="1246"/>
        <v>18881643</v>
      </c>
      <c r="AH496" s="60">
        <f t="shared" si="1247"/>
        <v>18581643</v>
      </c>
      <c r="AI496" s="60"/>
      <c r="AJ496" s="60"/>
      <c r="AK496" s="60"/>
      <c r="AL496" s="60">
        <f t="shared" si="1249"/>
        <v>19200393</v>
      </c>
      <c r="AM496" s="60">
        <f t="shared" si="1250"/>
        <v>18881643</v>
      </c>
      <c r="AN496" s="60">
        <f t="shared" si="1251"/>
        <v>18581643</v>
      </c>
    </row>
    <row r="497" spans="1:40" ht="25.5">
      <c r="A497" s="274"/>
      <c r="B497" s="56" t="s">
        <v>186</v>
      </c>
      <c r="C497" s="54" t="s">
        <v>17</v>
      </c>
      <c r="D497" s="54" t="s">
        <v>3</v>
      </c>
      <c r="E497" s="54" t="s">
        <v>100</v>
      </c>
      <c r="F497" s="54" t="s">
        <v>122</v>
      </c>
      <c r="G497" s="55" t="s">
        <v>32</v>
      </c>
      <c r="H497" s="64">
        <f>H498</f>
        <v>951860</v>
      </c>
      <c r="I497" s="64">
        <f t="shared" ref="I497:M497" si="1268">I498</f>
        <v>951860</v>
      </c>
      <c r="J497" s="64">
        <f t="shared" si="1268"/>
        <v>951860</v>
      </c>
      <c r="K497" s="64">
        <f t="shared" si="1268"/>
        <v>0</v>
      </c>
      <c r="L497" s="64">
        <f t="shared" si="1268"/>
        <v>0</v>
      </c>
      <c r="M497" s="64">
        <f t="shared" si="1268"/>
        <v>0</v>
      </c>
      <c r="N497" s="64">
        <f t="shared" si="1210"/>
        <v>951860</v>
      </c>
      <c r="O497" s="64">
        <f t="shared" si="1211"/>
        <v>951860</v>
      </c>
      <c r="P497" s="64">
        <f t="shared" si="1212"/>
        <v>951860</v>
      </c>
      <c r="Q497" s="64">
        <f t="shared" ref="Q497:S497" si="1269">Q498</f>
        <v>0</v>
      </c>
      <c r="R497" s="64">
        <f t="shared" si="1269"/>
        <v>0</v>
      </c>
      <c r="S497" s="64">
        <f t="shared" si="1269"/>
        <v>0</v>
      </c>
      <c r="T497" s="64">
        <f t="shared" si="1237"/>
        <v>951860</v>
      </c>
      <c r="U497" s="64">
        <f t="shared" si="1238"/>
        <v>951860</v>
      </c>
      <c r="V497" s="64">
        <f t="shared" si="1239"/>
        <v>951860</v>
      </c>
      <c r="W497" s="64">
        <f t="shared" ref="W497:Y497" si="1270">W498</f>
        <v>0</v>
      </c>
      <c r="X497" s="64">
        <f t="shared" si="1270"/>
        <v>0</v>
      </c>
      <c r="Y497" s="64">
        <f t="shared" si="1270"/>
        <v>0</v>
      </c>
      <c r="Z497" s="64">
        <f t="shared" si="1241"/>
        <v>951860</v>
      </c>
      <c r="AA497" s="64">
        <f t="shared" si="1242"/>
        <v>951860</v>
      </c>
      <c r="AB497" s="64">
        <f t="shared" si="1243"/>
        <v>951860</v>
      </c>
      <c r="AC497" s="64">
        <f t="shared" ref="AC497:AE497" si="1271">AC498</f>
        <v>0</v>
      </c>
      <c r="AD497" s="64">
        <f t="shared" si="1271"/>
        <v>0</v>
      </c>
      <c r="AE497" s="64">
        <f t="shared" si="1271"/>
        <v>0</v>
      </c>
      <c r="AF497" s="64">
        <f t="shared" si="1245"/>
        <v>951860</v>
      </c>
      <c r="AG497" s="64">
        <f t="shared" si="1246"/>
        <v>951860</v>
      </c>
      <c r="AH497" s="64">
        <f t="shared" si="1247"/>
        <v>951860</v>
      </c>
      <c r="AI497" s="64">
        <f t="shared" ref="AI497:AK497" si="1272">AI498</f>
        <v>0</v>
      </c>
      <c r="AJ497" s="64">
        <f t="shared" si="1272"/>
        <v>0</v>
      </c>
      <c r="AK497" s="64">
        <f t="shared" si="1272"/>
        <v>0</v>
      </c>
      <c r="AL497" s="64">
        <f t="shared" si="1249"/>
        <v>951860</v>
      </c>
      <c r="AM497" s="64">
        <f t="shared" si="1250"/>
        <v>951860</v>
      </c>
      <c r="AN497" s="64">
        <f t="shared" si="1251"/>
        <v>951860</v>
      </c>
    </row>
    <row r="498" spans="1:40" ht="25.5">
      <c r="A498" s="274"/>
      <c r="B498" s="71" t="s">
        <v>34</v>
      </c>
      <c r="C498" s="54" t="s">
        <v>17</v>
      </c>
      <c r="D498" s="54" t="s">
        <v>3</v>
      </c>
      <c r="E498" s="54" t="s">
        <v>100</v>
      </c>
      <c r="F498" s="54" t="s">
        <v>122</v>
      </c>
      <c r="G498" s="55" t="s">
        <v>33</v>
      </c>
      <c r="H498" s="60">
        <v>951860</v>
      </c>
      <c r="I498" s="60">
        <v>951860</v>
      </c>
      <c r="J498" s="60">
        <v>951860</v>
      </c>
      <c r="K498" s="60"/>
      <c r="L498" s="60"/>
      <c r="M498" s="60"/>
      <c r="N498" s="60">
        <f t="shared" si="1210"/>
        <v>951860</v>
      </c>
      <c r="O498" s="60">
        <f t="shared" si="1211"/>
        <v>951860</v>
      </c>
      <c r="P498" s="60">
        <f t="shared" si="1212"/>
        <v>951860</v>
      </c>
      <c r="Q498" s="60"/>
      <c r="R498" s="60"/>
      <c r="S498" s="60"/>
      <c r="T498" s="60">
        <f t="shared" si="1237"/>
        <v>951860</v>
      </c>
      <c r="U498" s="60">
        <f t="shared" si="1238"/>
        <v>951860</v>
      </c>
      <c r="V498" s="60">
        <f t="shared" si="1239"/>
        <v>951860</v>
      </c>
      <c r="W498" s="60"/>
      <c r="X498" s="60"/>
      <c r="Y498" s="60"/>
      <c r="Z498" s="60">
        <f t="shared" si="1241"/>
        <v>951860</v>
      </c>
      <c r="AA498" s="60">
        <f t="shared" si="1242"/>
        <v>951860</v>
      </c>
      <c r="AB498" s="60">
        <f t="shared" si="1243"/>
        <v>951860</v>
      </c>
      <c r="AC498" s="60"/>
      <c r="AD498" s="60"/>
      <c r="AE498" s="60"/>
      <c r="AF498" s="60">
        <f t="shared" si="1245"/>
        <v>951860</v>
      </c>
      <c r="AG498" s="60">
        <f t="shared" si="1246"/>
        <v>951860</v>
      </c>
      <c r="AH498" s="60">
        <f t="shared" si="1247"/>
        <v>951860</v>
      </c>
      <c r="AI498" s="60"/>
      <c r="AJ498" s="60"/>
      <c r="AK498" s="60"/>
      <c r="AL498" s="60">
        <f t="shared" si="1249"/>
        <v>951860</v>
      </c>
      <c r="AM498" s="60">
        <f t="shared" si="1250"/>
        <v>951860</v>
      </c>
      <c r="AN498" s="60">
        <f t="shared" si="1251"/>
        <v>951860</v>
      </c>
    </row>
    <row r="499" spans="1:40" ht="30">
      <c r="A499" s="186" t="s">
        <v>211</v>
      </c>
      <c r="B499" s="165" t="s">
        <v>201</v>
      </c>
      <c r="C499" s="108" t="s">
        <v>17</v>
      </c>
      <c r="D499" s="108" t="s">
        <v>10</v>
      </c>
      <c r="E499" s="108" t="s">
        <v>100</v>
      </c>
      <c r="F499" s="108" t="s">
        <v>101</v>
      </c>
      <c r="G499" s="77"/>
      <c r="H499" s="58">
        <f t="shared" ref="H499:M501" si="1273">H500</f>
        <v>10000</v>
      </c>
      <c r="I499" s="58">
        <f t="shared" si="1273"/>
        <v>9600</v>
      </c>
      <c r="J499" s="58">
        <f t="shared" si="1273"/>
        <v>6400</v>
      </c>
      <c r="K499" s="58">
        <f t="shared" si="1273"/>
        <v>0</v>
      </c>
      <c r="L499" s="58">
        <f t="shared" si="1273"/>
        <v>0</v>
      </c>
      <c r="M499" s="58">
        <f t="shared" si="1273"/>
        <v>0</v>
      </c>
      <c r="N499" s="58">
        <f t="shared" si="1210"/>
        <v>10000</v>
      </c>
      <c r="O499" s="58">
        <f t="shared" si="1211"/>
        <v>9600</v>
      </c>
      <c r="P499" s="58">
        <f t="shared" si="1212"/>
        <v>6400</v>
      </c>
      <c r="Q499" s="58">
        <f t="shared" ref="Q499:S501" si="1274">Q500</f>
        <v>0</v>
      </c>
      <c r="R499" s="58">
        <f t="shared" si="1274"/>
        <v>0</v>
      </c>
      <c r="S499" s="58">
        <f t="shared" si="1274"/>
        <v>0</v>
      </c>
      <c r="T499" s="58">
        <f t="shared" si="1237"/>
        <v>10000</v>
      </c>
      <c r="U499" s="58">
        <f t="shared" si="1238"/>
        <v>9600</v>
      </c>
      <c r="V499" s="58">
        <f t="shared" si="1239"/>
        <v>6400</v>
      </c>
      <c r="W499" s="58">
        <f t="shared" ref="W499:Y501" si="1275">W500</f>
        <v>0</v>
      </c>
      <c r="X499" s="58">
        <f t="shared" si="1275"/>
        <v>0</v>
      </c>
      <c r="Y499" s="58">
        <f t="shared" si="1275"/>
        <v>0</v>
      </c>
      <c r="Z499" s="58">
        <f t="shared" si="1241"/>
        <v>10000</v>
      </c>
      <c r="AA499" s="58">
        <f t="shared" si="1242"/>
        <v>9600</v>
      </c>
      <c r="AB499" s="58">
        <f t="shared" si="1243"/>
        <v>6400</v>
      </c>
      <c r="AC499" s="58">
        <f t="shared" ref="AC499:AE501" si="1276">AC500</f>
        <v>0</v>
      </c>
      <c r="AD499" s="58">
        <f t="shared" si="1276"/>
        <v>0</v>
      </c>
      <c r="AE499" s="58">
        <f t="shared" si="1276"/>
        <v>0</v>
      </c>
      <c r="AF499" s="58">
        <f t="shared" si="1245"/>
        <v>10000</v>
      </c>
      <c r="AG499" s="58">
        <f t="shared" si="1246"/>
        <v>9600</v>
      </c>
      <c r="AH499" s="58">
        <f t="shared" si="1247"/>
        <v>6400</v>
      </c>
      <c r="AI499" s="58">
        <f t="shared" ref="AI499:AK501" si="1277">AI500</f>
        <v>0</v>
      </c>
      <c r="AJ499" s="58">
        <f t="shared" si="1277"/>
        <v>0</v>
      </c>
      <c r="AK499" s="58">
        <f t="shared" si="1277"/>
        <v>0</v>
      </c>
      <c r="AL499" s="58">
        <f t="shared" si="1249"/>
        <v>10000</v>
      </c>
      <c r="AM499" s="58">
        <f t="shared" si="1250"/>
        <v>9600</v>
      </c>
      <c r="AN499" s="58">
        <f t="shared" si="1251"/>
        <v>6400</v>
      </c>
    </row>
    <row r="500" spans="1:40">
      <c r="A500" s="275"/>
      <c r="B500" s="82" t="s">
        <v>69</v>
      </c>
      <c r="C500" s="34" t="s">
        <v>17</v>
      </c>
      <c r="D500" s="34" t="s">
        <v>10</v>
      </c>
      <c r="E500" s="34" t="s">
        <v>100</v>
      </c>
      <c r="F500" s="34" t="s">
        <v>127</v>
      </c>
      <c r="G500" s="37"/>
      <c r="H500" s="64">
        <f t="shared" si="1273"/>
        <v>10000</v>
      </c>
      <c r="I500" s="64">
        <f t="shared" si="1273"/>
        <v>9600</v>
      </c>
      <c r="J500" s="64">
        <f t="shared" si="1273"/>
        <v>6400</v>
      </c>
      <c r="K500" s="64">
        <f t="shared" si="1273"/>
        <v>0</v>
      </c>
      <c r="L500" s="64">
        <f t="shared" si="1273"/>
        <v>0</v>
      </c>
      <c r="M500" s="64">
        <f t="shared" si="1273"/>
        <v>0</v>
      </c>
      <c r="N500" s="64">
        <f t="shared" si="1210"/>
        <v>10000</v>
      </c>
      <c r="O500" s="64">
        <f t="shared" si="1211"/>
        <v>9600</v>
      </c>
      <c r="P500" s="64">
        <f t="shared" si="1212"/>
        <v>6400</v>
      </c>
      <c r="Q500" s="64">
        <f t="shared" si="1274"/>
        <v>0</v>
      </c>
      <c r="R500" s="64">
        <f t="shared" si="1274"/>
        <v>0</v>
      </c>
      <c r="S500" s="64">
        <f t="shared" si="1274"/>
        <v>0</v>
      </c>
      <c r="T500" s="64">
        <f t="shared" si="1237"/>
        <v>10000</v>
      </c>
      <c r="U500" s="64">
        <f t="shared" si="1238"/>
        <v>9600</v>
      </c>
      <c r="V500" s="64">
        <f t="shared" si="1239"/>
        <v>6400</v>
      </c>
      <c r="W500" s="64">
        <f t="shared" si="1275"/>
        <v>0</v>
      </c>
      <c r="X500" s="64">
        <f t="shared" si="1275"/>
        <v>0</v>
      </c>
      <c r="Y500" s="64">
        <f t="shared" si="1275"/>
        <v>0</v>
      </c>
      <c r="Z500" s="64">
        <f t="shared" si="1241"/>
        <v>10000</v>
      </c>
      <c r="AA500" s="64">
        <f t="shared" si="1242"/>
        <v>9600</v>
      </c>
      <c r="AB500" s="64">
        <f t="shared" si="1243"/>
        <v>6400</v>
      </c>
      <c r="AC500" s="64">
        <f t="shared" si="1276"/>
        <v>0</v>
      </c>
      <c r="AD500" s="64">
        <f t="shared" si="1276"/>
        <v>0</v>
      </c>
      <c r="AE500" s="64">
        <f t="shared" si="1276"/>
        <v>0</v>
      </c>
      <c r="AF500" s="64">
        <f t="shared" si="1245"/>
        <v>10000</v>
      </c>
      <c r="AG500" s="64">
        <f t="shared" si="1246"/>
        <v>9600</v>
      </c>
      <c r="AH500" s="64">
        <f t="shared" si="1247"/>
        <v>6400</v>
      </c>
      <c r="AI500" s="64">
        <f t="shared" si="1277"/>
        <v>0</v>
      </c>
      <c r="AJ500" s="64">
        <f t="shared" si="1277"/>
        <v>0</v>
      </c>
      <c r="AK500" s="64">
        <f t="shared" si="1277"/>
        <v>0</v>
      </c>
      <c r="AL500" s="64">
        <f t="shared" si="1249"/>
        <v>10000</v>
      </c>
      <c r="AM500" s="64">
        <f t="shared" si="1250"/>
        <v>9600</v>
      </c>
      <c r="AN500" s="64">
        <f t="shared" si="1251"/>
        <v>6400</v>
      </c>
    </row>
    <row r="501" spans="1:40">
      <c r="A501" s="274"/>
      <c r="B501" s="82" t="s">
        <v>70</v>
      </c>
      <c r="C501" s="34" t="s">
        <v>17</v>
      </c>
      <c r="D501" s="34" t="s">
        <v>10</v>
      </c>
      <c r="E501" s="34" t="s">
        <v>100</v>
      </c>
      <c r="F501" s="34" t="s">
        <v>127</v>
      </c>
      <c r="G501" s="37" t="s">
        <v>71</v>
      </c>
      <c r="H501" s="64">
        <f t="shared" si="1273"/>
        <v>10000</v>
      </c>
      <c r="I501" s="64">
        <f t="shared" si="1273"/>
        <v>9600</v>
      </c>
      <c r="J501" s="64">
        <f t="shared" si="1273"/>
        <v>6400</v>
      </c>
      <c r="K501" s="64">
        <f t="shared" si="1273"/>
        <v>0</v>
      </c>
      <c r="L501" s="64">
        <f t="shared" si="1273"/>
        <v>0</v>
      </c>
      <c r="M501" s="64">
        <f t="shared" si="1273"/>
        <v>0</v>
      </c>
      <c r="N501" s="64">
        <f t="shared" si="1210"/>
        <v>10000</v>
      </c>
      <c r="O501" s="64">
        <f t="shared" si="1211"/>
        <v>9600</v>
      </c>
      <c r="P501" s="64">
        <f t="shared" si="1212"/>
        <v>6400</v>
      </c>
      <c r="Q501" s="64">
        <f t="shared" si="1274"/>
        <v>0</v>
      </c>
      <c r="R501" s="64">
        <f t="shared" si="1274"/>
        <v>0</v>
      </c>
      <c r="S501" s="64">
        <f t="shared" si="1274"/>
        <v>0</v>
      </c>
      <c r="T501" s="64">
        <f t="shared" si="1237"/>
        <v>10000</v>
      </c>
      <c r="U501" s="64">
        <f t="shared" si="1238"/>
        <v>9600</v>
      </c>
      <c r="V501" s="64">
        <f t="shared" si="1239"/>
        <v>6400</v>
      </c>
      <c r="W501" s="64">
        <f t="shared" si="1275"/>
        <v>0</v>
      </c>
      <c r="X501" s="64">
        <f t="shared" si="1275"/>
        <v>0</v>
      </c>
      <c r="Y501" s="64">
        <f t="shared" si="1275"/>
        <v>0</v>
      </c>
      <c r="Z501" s="64">
        <f t="shared" si="1241"/>
        <v>10000</v>
      </c>
      <c r="AA501" s="64">
        <f t="shared" si="1242"/>
        <v>9600</v>
      </c>
      <c r="AB501" s="64">
        <f t="shared" si="1243"/>
        <v>6400</v>
      </c>
      <c r="AC501" s="64">
        <f t="shared" si="1276"/>
        <v>0</v>
      </c>
      <c r="AD501" s="64">
        <f t="shared" si="1276"/>
        <v>0</v>
      </c>
      <c r="AE501" s="64">
        <f t="shared" si="1276"/>
        <v>0</v>
      </c>
      <c r="AF501" s="64">
        <f t="shared" si="1245"/>
        <v>10000</v>
      </c>
      <c r="AG501" s="64">
        <f t="shared" si="1246"/>
        <v>9600</v>
      </c>
      <c r="AH501" s="64">
        <f t="shared" si="1247"/>
        <v>6400</v>
      </c>
      <c r="AI501" s="64">
        <f t="shared" si="1277"/>
        <v>0</v>
      </c>
      <c r="AJ501" s="64">
        <f t="shared" si="1277"/>
        <v>0</v>
      </c>
      <c r="AK501" s="64">
        <f t="shared" si="1277"/>
        <v>0</v>
      </c>
      <c r="AL501" s="64">
        <f t="shared" si="1249"/>
        <v>10000</v>
      </c>
      <c r="AM501" s="64">
        <f t="shared" si="1250"/>
        <v>9600</v>
      </c>
      <c r="AN501" s="64">
        <f t="shared" si="1251"/>
        <v>6400</v>
      </c>
    </row>
    <row r="502" spans="1:40">
      <c r="A502" s="277"/>
      <c r="B502" s="82" t="s">
        <v>69</v>
      </c>
      <c r="C502" s="34" t="s">
        <v>17</v>
      </c>
      <c r="D502" s="34" t="s">
        <v>10</v>
      </c>
      <c r="E502" s="34" t="s">
        <v>100</v>
      </c>
      <c r="F502" s="35" t="s">
        <v>127</v>
      </c>
      <c r="G502" s="37" t="s">
        <v>72</v>
      </c>
      <c r="H502" s="60">
        <v>10000</v>
      </c>
      <c r="I502" s="60">
        <v>9600</v>
      </c>
      <c r="J502" s="60">
        <v>6400</v>
      </c>
      <c r="K502" s="60"/>
      <c r="L502" s="60"/>
      <c r="M502" s="60"/>
      <c r="N502" s="60">
        <f t="shared" si="1210"/>
        <v>10000</v>
      </c>
      <c r="O502" s="60">
        <f t="shared" si="1211"/>
        <v>9600</v>
      </c>
      <c r="P502" s="60">
        <f t="shared" si="1212"/>
        <v>6400</v>
      </c>
      <c r="Q502" s="60"/>
      <c r="R502" s="60"/>
      <c r="S502" s="60"/>
      <c r="T502" s="60">
        <f t="shared" si="1237"/>
        <v>10000</v>
      </c>
      <c r="U502" s="60">
        <f t="shared" si="1238"/>
        <v>9600</v>
      </c>
      <c r="V502" s="60">
        <f t="shared" si="1239"/>
        <v>6400</v>
      </c>
      <c r="W502" s="60"/>
      <c r="X502" s="60"/>
      <c r="Y502" s="60"/>
      <c r="Z502" s="60">
        <f t="shared" si="1241"/>
        <v>10000</v>
      </c>
      <c r="AA502" s="60">
        <f t="shared" si="1242"/>
        <v>9600</v>
      </c>
      <c r="AB502" s="60">
        <f t="shared" si="1243"/>
        <v>6400</v>
      </c>
      <c r="AC502" s="60"/>
      <c r="AD502" s="60"/>
      <c r="AE502" s="60"/>
      <c r="AF502" s="60">
        <f t="shared" si="1245"/>
        <v>10000</v>
      </c>
      <c r="AG502" s="60">
        <f t="shared" si="1246"/>
        <v>9600</v>
      </c>
      <c r="AH502" s="60">
        <f t="shared" si="1247"/>
        <v>6400</v>
      </c>
      <c r="AI502" s="60"/>
      <c r="AJ502" s="60"/>
      <c r="AK502" s="60"/>
      <c r="AL502" s="60">
        <f t="shared" si="1249"/>
        <v>10000</v>
      </c>
      <c r="AM502" s="60">
        <f t="shared" si="1250"/>
        <v>9600</v>
      </c>
      <c r="AN502" s="60">
        <f t="shared" si="1251"/>
        <v>6400</v>
      </c>
    </row>
    <row r="503" spans="1:40">
      <c r="A503" s="105"/>
      <c r="B503" s="85"/>
      <c r="C503" s="34"/>
      <c r="D503" s="109"/>
      <c r="E503" s="109"/>
      <c r="F503" s="46"/>
      <c r="G503" s="37"/>
      <c r="H503" s="57"/>
      <c r="I503" s="57"/>
      <c r="J503" s="57"/>
      <c r="K503" s="57"/>
      <c r="L503" s="57"/>
      <c r="M503" s="57"/>
      <c r="N503" s="57"/>
      <c r="O503" s="57"/>
      <c r="P503" s="57"/>
      <c r="Q503" s="57"/>
      <c r="R503" s="57"/>
      <c r="S503" s="57"/>
      <c r="T503" s="57"/>
      <c r="U503" s="57"/>
      <c r="V503" s="57"/>
      <c r="W503" s="57"/>
      <c r="X503" s="57"/>
      <c r="Y503" s="57"/>
      <c r="Z503" s="57"/>
      <c r="AA503" s="57"/>
      <c r="AB503" s="57"/>
      <c r="AC503" s="57"/>
      <c r="AD503" s="57"/>
      <c r="AE503" s="57"/>
      <c r="AF503" s="57"/>
      <c r="AG503" s="57"/>
      <c r="AH503" s="57"/>
      <c r="AI503" s="57"/>
      <c r="AJ503" s="57"/>
      <c r="AK503" s="57"/>
      <c r="AL503" s="57"/>
      <c r="AM503" s="57"/>
      <c r="AN503" s="57"/>
    </row>
    <row r="504" spans="1:40" ht="45">
      <c r="A504" s="186" t="s">
        <v>12</v>
      </c>
      <c r="B504" s="164" t="s">
        <v>297</v>
      </c>
      <c r="C504" s="20" t="s">
        <v>12</v>
      </c>
      <c r="D504" s="7" t="s">
        <v>21</v>
      </c>
      <c r="E504" s="7" t="s">
        <v>100</v>
      </c>
      <c r="F504" s="7" t="s">
        <v>101</v>
      </c>
      <c r="G504" s="18"/>
      <c r="H504" s="58">
        <f t="shared" ref="H504:M506" si="1278">H505</f>
        <v>50000</v>
      </c>
      <c r="I504" s="58">
        <f t="shared" si="1278"/>
        <v>50000</v>
      </c>
      <c r="J504" s="58">
        <f t="shared" si="1278"/>
        <v>50000</v>
      </c>
      <c r="K504" s="58">
        <f t="shared" si="1278"/>
        <v>0</v>
      </c>
      <c r="L504" s="58">
        <f t="shared" si="1278"/>
        <v>0</v>
      </c>
      <c r="M504" s="58">
        <f t="shared" si="1278"/>
        <v>0</v>
      </c>
      <c r="N504" s="58">
        <f t="shared" si="1210"/>
        <v>50000</v>
      </c>
      <c r="O504" s="58">
        <f t="shared" si="1211"/>
        <v>50000</v>
      </c>
      <c r="P504" s="58">
        <f t="shared" si="1212"/>
        <v>50000</v>
      </c>
      <c r="Q504" s="58">
        <f t="shared" ref="Q504:S506" si="1279">Q505</f>
        <v>0</v>
      </c>
      <c r="R504" s="58">
        <f t="shared" si="1279"/>
        <v>0</v>
      </c>
      <c r="S504" s="58">
        <f t="shared" si="1279"/>
        <v>0</v>
      </c>
      <c r="T504" s="58">
        <f t="shared" ref="T504:T507" si="1280">N504+Q504</f>
        <v>50000</v>
      </c>
      <c r="U504" s="58">
        <f t="shared" ref="U504:U507" si="1281">O504+R504</f>
        <v>50000</v>
      </c>
      <c r="V504" s="58">
        <f t="shared" ref="V504:V507" si="1282">P504+S504</f>
        <v>50000</v>
      </c>
      <c r="W504" s="58">
        <f t="shared" ref="W504:Y506" si="1283">W505</f>
        <v>0</v>
      </c>
      <c r="X504" s="58">
        <f t="shared" si="1283"/>
        <v>0</v>
      </c>
      <c r="Y504" s="58">
        <f t="shared" si="1283"/>
        <v>0</v>
      </c>
      <c r="Z504" s="58">
        <f t="shared" ref="Z504:Z507" si="1284">T504+W504</f>
        <v>50000</v>
      </c>
      <c r="AA504" s="58">
        <f t="shared" ref="AA504:AA507" si="1285">U504+X504</f>
        <v>50000</v>
      </c>
      <c r="AB504" s="58">
        <f t="shared" ref="AB504:AB507" si="1286">V504+Y504</f>
        <v>50000</v>
      </c>
      <c r="AC504" s="58">
        <f t="shared" ref="AC504:AE506" si="1287">AC505</f>
        <v>0</v>
      </c>
      <c r="AD504" s="58">
        <f t="shared" si="1287"/>
        <v>0</v>
      </c>
      <c r="AE504" s="58">
        <f t="shared" si="1287"/>
        <v>0</v>
      </c>
      <c r="AF504" s="58">
        <f t="shared" ref="AF504:AF507" si="1288">Z504+AC504</f>
        <v>50000</v>
      </c>
      <c r="AG504" s="58">
        <f t="shared" ref="AG504:AG507" si="1289">AA504+AD504</f>
        <v>50000</v>
      </c>
      <c r="AH504" s="58">
        <f t="shared" ref="AH504:AH507" si="1290">AB504+AE504</f>
        <v>50000</v>
      </c>
      <c r="AI504" s="58">
        <f t="shared" ref="AI504:AK506" si="1291">AI505</f>
        <v>0</v>
      </c>
      <c r="AJ504" s="58">
        <f t="shared" si="1291"/>
        <v>0</v>
      </c>
      <c r="AK504" s="58">
        <f t="shared" si="1291"/>
        <v>0</v>
      </c>
      <c r="AL504" s="58">
        <f t="shared" ref="AL504:AL507" si="1292">AF504+AI504</f>
        <v>50000</v>
      </c>
      <c r="AM504" s="58">
        <f t="shared" ref="AM504:AM507" si="1293">AG504+AJ504</f>
        <v>50000</v>
      </c>
      <c r="AN504" s="58">
        <f t="shared" ref="AN504:AN507" si="1294">AH504+AK504</f>
        <v>50000</v>
      </c>
    </row>
    <row r="505" spans="1:40" ht="18" customHeight="1">
      <c r="A505" s="284"/>
      <c r="B505" s="56" t="s">
        <v>29</v>
      </c>
      <c r="C505" s="5" t="s">
        <v>12</v>
      </c>
      <c r="D505" s="5" t="s">
        <v>21</v>
      </c>
      <c r="E505" s="5" t="s">
        <v>100</v>
      </c>
      <c r="F505" s="5" t="s">
        <v>117</v>
      </c>
      <c r="G505" s="17"/>
      <c r="H505" s="57">
        <f t="shared" si="1278"/>
        <v>50000</v>
      </c>
      <c r="I505" s="57">
        <f t="shared" si="1278"/>
        <v>50000</v>
      </c>
      <c r="J505" s="57">
        <f t="shared" si="1278"/>
        <v>50000</v>
      </c>
      <c r="K505" s="57">
        <f t="shared" si="1278"/>
        <v>0</v>
      </c>
      <c r="L505" s="57">
        <f t="shared" si="1278"/>
        <v>0</v>
      </c>
      <c r="M505" s="57">
        <f t="shared" si="1278"/>
        <v>0</v>
      </c>
      <c r="N505" s="57">
        <f t="shared" si="1210"/>
        <v>50000</v>
      </c>
      <c r="O505" s="57">
        <f t="shared" si="1211"/>
        <v>50000</v>
      </c>
      <c r="P505" s="57">
        <f t="shared" si="1212"/>
        <v>50000</v>
      </c>
      <c r="Q505" s="57">
        <f t="shared" si="1279"/>
        <v>0</v>
      </c>
      <c r="R505" s="57">
        <f t="shared" si="1279"/>
        <v>0</v>
      </c>
      <c r="S505" s="57">
        <f t="shared" si="1279"/>
        <v>0</v>
      </c>
      <c r="T505" s="57">
        <f t="shared" si="1280"/>
        <v>50000</v>
      </c>
      <c r="U505" s="57">
        <f t="shared" si="1281"/>
        <v>50000</v>
      </c>
      <c r="V505" s="57">
        <f t="shared" si="1282"/>
        <v>50000</v>
      </c>
      <c r="W505" s="57">
        <f t="shared" si="1283"/>
        <v>0</v>
      </c>
      <c r="X505" s="57">
        <f t="shared" si="1283"/>
        <v>0</v>
      </c>
      <c r="Y505" s="57">
        <f t="shared" si="1283"/>
        <v>0</v>
      </c>
      <c r="Z505" s="57">
        <f t="shared" si="1284"/>
        <v>50000</v>
      </c>
      <c r="AA505" s="57">
        <f t="shared" si="1285"/>
        <v>50000</v>
      </c>
      <c r="AB505" s="57">
        <f t="shared" si="1286"/>
        <v>50000</v>
      </c>
      <c r="AC505" s="57">
        <f t="shared" si="1287"/>
        <v>0</v>
      </c>
      <c r="AD505" s="57">
        <f t="shared" si="1287"/>
        <v>0</v>
      </c>
      <c r="AE505" s="57">
        <f t="shared" si="1287"/>
        <v>0</v>
      </c>
      <c r="AF505" s="57">
        <f t="shared" si="1288"/>
        <v>50000</v>
      </c>
      <c r="AG505" s="57">
        <f t="shared" si="1289"/>
        <v>50000</v>
      </c>
      <c r="AH505" s="57">
        <f t="shared" si="1290"/>
        <v>50000</v>
      </c>
      <c r="AI505" s="57">
        <f t="shared" si="1291"/>
        <v>0</v>
      </c>
      <c r="AJ505" s="57">
        <f t="shared" si="1291"/>
        <v>0</v>
      </c>
      <c r="AK505" s="57">
        <f t="shared" si="1291"/>
        <v>0</v>
      </c>
      <c r="AL505" s="57">
        <f t="shared" si="1292"/>
        <v>50000</v>
      </c>
      <c r="AM505" s="57">
        <f t="shared" si="1293"/>
        <v>50000</v>
      </c>
      <c r="AN505" s="57">
        <f t="shared" si="1294"/>
        <v>50000</v>
      </c>
    </row>
    <row r="506" spans="1:40" ht="25.5">
      <c r="A506" s="274"/>
      <c r="B506" s="56" t="s">
        <v>186</v>
      </c>
      <c r="C506" s="5" t="s">
        <v>12</v>
      </c>
      <c r="D506" s="5" t="s">
        <v>21</v>
      </c>
      <c r="E506" s="5" t="s">
        <v>100</v>
      </c>
      <c r="F506" s="5" t="s">
        <v>117</v>
      </c>
      <c r="G506" s="17" t="s">
        <v>32</v>
      </c>
      <c r="H506" s="57">
        <f t="shared" si="1278"/>
        <v>50000</v>
      </c>
      <c r="I506" s="57">
        <f t="shared" si="1278"/>
        <v>50000</v>
      </c>
      <c r="J506" s="57">
        <f t="shared" si="1278"/>
        <v>50000</v>
      </c>
      <c r="K506" s="57">
        <f t="shared" si="1278"/>
        <v>0</v>
      </c>
      <c r="L506" s="57">
        <f t="shared" si="1278"/>
        <v>0</v>
      </c>
      <c r="M506" s="57">
        <f t="shared" si="1278"/>
        <v>0</v>
      </c>
      <c r="N506" s="57">
        <f t="shared" si="1210"/>
        <v>50000</v>
      </c>
      <c r="O506" s="57">
        <f t="shared" si="1211"/>
        <v>50000</v>
      </c>
      <c r="P506" s="57">
        <f t="shared" si="1212"/>
        <v>50000</v>
      </c>
      <c r="Q506" s="57">
        <f t="shared" si="1279"/>
        <v>0</v>
      </c>
      <c r="R506" s="57">
        <f t="shared" si="1279"/>
        <v>0</v>
      </c>
      <c r="S506" s="57">
        <f t="shared" si="1279"/>
        <v>0</v>
      </c>
      <c r="T506" s="57">
        <f t="shared" si="1280"/>
        <v>50000</v>
      </c>
      <c r="U506" s="57">
        <f t="shared" si="1281"/>
        <v>50000</v>
      </c>
      <c r="V506" s="57">
        <f t="shared" si="1282"/>
        <v>50000</v>
      </c>
      <c r="W506" s="57">
        <f t="shared" si="1283"/>
        <v>0</v>
      </c>
      <c r="X506" s="57">
        <f t="shared" si="1283"/>
        <v>0</v>
      </c>
      <c r="Y506" s="57">
        <f t="shared" si="1283"/>
        <v>0</v>
      </c>
      <c r="Z506" s="57">
        <f t="shared" si="1284"/>
        <v>50000</v>
      </c>
      <c r="AA506" s="57">
        <f t="shared" si="1285"/>
        <v>50000</v>
      </c>
      <c r="AB506" s="57">
        <f t="shared" si="1286"/>
        <v>50000</v>
      </c>
      <c r="AC506" s="57">
        <f t="shared" si="1287"/>
        <v>0</v>
      </c>
      <c r="AD506" s="57">
        <f t="shared" si="1287"/>
        <v>0</v>
      </c>
      <c r="AE506" s="57">
        <f t="shared" si="1287"/>
        <v>0</v>
      </c>
      <c r="AF506" s="57">
        <f t="shared" si="1288"/>
        <v>50000</v>
      </c>
      <c r="AG506" s="57">
        <f t="shared" si="1289"/>
        <v>50000</v>
      </c>
      <c r="AH506" s="57">
        <f t="shared" si="1290"/>
        <v>50000</v>
      </c>
      <c r="AI506" s="57">
        <f t="shared" si="1291"/>
        <v>0</v>
      </c>
      <c r="AJ506" s="57">
        <f t="shared" si="1291"/>
        <v>0</v>
      </c>
      <c r="AK506" s="57">
        <f t="shared" si="1291"/>
        <v>0</v>
      </c>
      <c r="AL506" s="57">
        <f t="shared" si="1292"/>
        <v>50000</v>
      </c>
      <c r="AM506" s="57">
        <f t="shared" si="1293"/>
        <v>50000</v>
      </c>
      <c r="AN506" s="57">
        <f t="shared" si="1294"/>
        <v>50000</v>
      </c>
    </row>
    <row r="507" spans="1:40" ht="25.5">
      <c r="A507" s="274"/>
      <c r="B507" s="28" t="s">
        <v>34</v>
      </c>
      <c r="C507" s="5" t="s">
        <v>12</v>
      </c>
      <c r="D507" s="5" t="s">
        <v>21</v>
      </c>
      <c r="E507" s="5" t="s">
        <v>100</v>
      </c>
      <c r="F507" s="5" t="s">
        <v>117</v>
      </c>
      <c r="G507" s="17" t="s">
        <v>33</v>
      </c>
      <c r="H507" s="61">
        <v>50000</v>
      </c>
      <c r="I507" s="61">
        <v>50000</v>
      </c>
      <c r="J507" s="61">
        <v>50000</v>
      </c>
      <c r="K507" s="61"/>
      <c r="L507" s="61"/>
      <c r="M507" s="61"/>
      <c r="N507" s="61">
        <f t="shared" si="1210"/>
        <v>50000</v>
      </c>
      <c r="O507" s="61">
        <f t="shared" si="1211"/>
        <v>50000</v>
      </c>
      <c r="P507" s="61">
        <f t="shared" si="1212"/>
        <v>50000</v>
      </c>
      <c r="Q507" s="61"/>
      <c r="R507" s="61"/>
      <c r="S507" s="61"/>
      <c r="T507" s="61">
        <f t="shared" si="1280"/>
        <v>50000</v>
      </c>
      <c r="U507" s="61">
        <f t="shared" si="1281"/>
        <v>50000</v>
      </c>
      <c r="V507" s="61">
        <f t="shared" si="1282"/>
        <v>50000</v>
      </c>
      <c r="W507" s="61"/>
      <c r="X507" s="61"/>
      <c r="Y507" s="61"/>
      <c r="Z507" s="61">
        <f t="shared" si="1284"/>
        <v>50000</v>
      </c>
      <c r="AA507" s="61">
        <f t="shared" si="1285"/>
        <v>50000</v>
      </c>
      <c r="AB507" s="61">
        <f t="shared" si="1286"/>
        <v>50000</v>
      </c>
      <c r="AC507" s="61"/>
      <c r="AD507" s="61"/>
      <c r="AE507" s="61"/>
      <c r="AF507" s="61">
        <f t="shared" si="1288"/>
        <v>50000</v>
      </c>
      <c r="AG507" s="61">
        <f t="shared" si="1289"/>
        <v>50000</v>
      </c>
      <c r="AH507" s="61">
        <f t="shared" si="1290"/>
        <v>50000</v>
      </c>
      <c r="AI507" s="61"/>
      <c r="AJ507" s="61"/>
      <c r="AK507" s="61"/>
      <c r="AL507" s="61">
        <f t="shared" si="1292"/>
        <v>50000</v>
      </c>
      <c r="AM507" s="61">
        <f t="shared" si="1293"/>
        <v>50000</v>
      </c>
      <c r="AN507" s="61">
        <f t="shared" si="1294"/>
        <v>50000</v>
      </c>
    </row>
    <row r="508" spans="1:40">
      <c r="A508" s="105"/>
      <c r="B508" s="85"/>
      <c r="C508" s="4"/>
      <c r="D508" s="4"/>
      <c r="E508" s="4"/>
      <c r="F508" s="5"/>
      <c r="G508" s="17"/>
      <c r="H508" s="57"/>
      <c r="I508" s="57"/>
      <c r="J508" s="57"/>
      <c r="K508" s="57"/>
      <c r="L508" s="57"/>
      <c r="M508" s="57"/>
      <c r="N508" s="57"/>
      <c r="O508" s="57"/>
      <c r="P508" s="57"/>
      <c r="Q508" s="57"/>
      <c r="R508" s="57"/>
      <c r="S508" s="57"/>
      <c r="T508" s="57"/>
      <c r="U508" s="57"/>
      <c r="V508" s="57"/>
      <c r="W508" s="57"/>
      <c r="X508" s="57"/>
      <c r="Y508" s="57"/>
      <c r="Z508" s="57"/>
      <c r="AA508" s="57"/>
      <c r="AB508" s="57"/>
      <c r="AC508" s="57"/>
      <c r="AD508" s="57"/>
      <c r="AE508" s="57"/>
      <c r="AF508" s="57"/>
      <c r="AG508" s="57"/>
      <c r="AH508" s="57"/>
      <c r="AI508" s="57"/>
      <c r="AJ508" s="57"/>
      <c r="AK508" s="57"/>
      <c r="AL508" s="57"/>
      <c r="AM508" s="57"/>
      <c r="AN508" s="57"/>
    </row>
    <row r="509" spans="1:40" s="136" customFormat="1" ht="45">
      <c r="A509" s="97">
        <v>13</v>
      </c>
      <c r="B509" s="133" t="s">
        <v>298</v>
      </c>
      <c r="C509" s="134" t="s">
        <v>206</v>
      </c>
      <c r="D509" s="134" t="s">
        <v>21</v>
      </c>
      <c r="E509" s="134" t="s">
        <v>100</v>
      </c>
      <c r="F509" s="134" t="s">
        <v>101</v>
      </c>
      <c r="G509" s="135"/>
      <c r="H509" s="59">
        <f t="shared" ref="H509:M511" si="1295">H510</f>
        <v>20000</v>
      </c>
      <c r="I509" s="59">
        <f t="shared" si="1295"/>
        <v>20000</v>
      </c>
      <c r="J509" s="59">
        <f t="shared" si="1295"/>
        <v>20000</v>
      </c>
      <c r="K509" s="59">
        <f t="shared" si="1295"/>
        <v>0</v>
      </c>
      <c r="L509" s="59">
        <f t="shared" si="1295"/>
        <v>0</v>
      </c>
      <c r="M509" s="59">
        <f t="shared" si="1295"/>
        <v>0</v>
      </c>
      <c r="N509" s="59">
        <f t="shared" si="1210"/>
        <v>20000</v>
      </c>
      <c r="O509" s="59">
        <f t="shared" si="1211"/>
        <v>20000</v>
      </c>
      <c r="P509" s="59">
        <f t="shared" si="1212"/>
        <v>20000</v>
      </c>
      <c r="Q509" s="59">
        <f t="shared" ref="Q509:S511" si="1296">Q510</f>
        <v>0</v>
      </c>
      <c r="R509" s="59">
        <f t="shared" si="1296"/>
        <v>0</v>
      </c>
      <c r="S509" s="59">
        <f t="shared" si="1296"/>
        <v>0</v>
      </c>
      <c r="T509" s="59">
        <f t="shared" ref="T509:T512" si="1297">N509+Q509</f>
        <v>20000</v>
      </c>
      <c r="U509" s="59">
        <f t="shared" ref="U509:U512" si="1298">O509+R509</f>
        <v>20000</v>
      </c>
      <c r="V509" s="59">
        <f t="shared" ref="V509:V512" si="1299">P509+S509</f>
        <v>20000</v>
      </c>
      <c r="W509" s="59">
        <f t="shared" ref="W509:Y511" si="1300">W510</f>
        <v>0</v>
      </c>
      <c r="X509" s="59">
        <f t="shared" si="1300"/>
        <v>0</v>
      </c>
      <c r="Y509" s="59">
        <f t="shared" si="1300"/>
        <v>0</v>
      </c>
      <c r="Z509" s="59">
        <f t="shared" ref="Z509:Z512" si="1301">T509+W509</f>
        <v>20000</v>
      </c>
      <c r="AA509" s="59">
        <f t="shared" ref="AA509:AA512" si="1302">U509+X509</f>
        <v>20000</v>
      </c>
      <c r="AB509" s="59">
        <f t="shared" ref="AB509:AB512" si="1303">V509+Y509</f>
        <v>20000</v>
      </c>
      <c r="AC509" s="59">
        <f t="shared" ref="AC509:AE511" si="1304">AC510</f>
        <v>0</v>
      </c>
      <c r="AD509" s="59">
        <f t="shared" si="1304"/>
        <v>0</v>
      </c>
      <c r="AE509" s="59">
        <f t="shared" si="1304"/>
        <v>0</v>
      </c>
      <c r="AF509" s="59">
        <f t="shared" ref="AF509:AF512" si="1305">Z509+AC509</f>
        <v>20000</v>
      </c>
      <c r="AG509" s="59">
        <f t="shared" ref="AG509:AG512" si="1306">AA509+AD509</f>
        <v>20000</v>
      </c>
      <c r="AH509" s="59">
        <f t="shared" ref="AH509:AH512" si="1307">AB509+AE509</f>
        <v>20000</v>
      </c>
      <c r="AI509" s="59">
        <f t="shared" ref="AI509:AK511" si="1308">AI510</f>
        <v>0</v>
      </c>
      <c r="AJ509" s="59">
        <f t="shared" si="1308"/>
        <v>0</v>
      </c>
      <c r="AK509" s="59">
        <f t="shared" si="1308"/>
        <v>0</v>
      </c>
      <c r="AL509" s="59">
        <f t="shared" ref="AL509:AL512" si="1309">AF509+AI509</f>
        <v>20000</v>
      </c>
      <c r="AM509" s="59">
        <f t="shared" ref="AM509:AM512" si="1310">AG509+AJ509</f>
        <v>20000</v>
      </c>
      <c r="AN509" s="59">
        <f t="shared" ref="AN509:AN512" si="1311">AH509+AK509</f>
        <v>20000</v>
      </c>
    </row>
    <row r="510" spans="1:40" ht="25.5">
      <c r="A510" s="105"/>
      <c r="B510" s="71" t="s">
        <v>244</v>
      </c>
      <c r="C510" s="137" t="s">
        <v>206</v>
      </c>
      <c r="D510" s="137" t="s">
        <v>21</v>
      </c>
      <c r="E510" s="137" t="s">
        <v>100</v>
      </c>
      <c r="F510" s="137" t="s">
        <v>207</v>
      </c>
      <c r="G510" s="70"/>
      <c r="H510" s="64">
        <f t="shared" si="1295"/>
        <v>20000</v>
      </c>
      <c r="I510" s="64">
        <f t="shared" si="1295"/>
        <v>20000</v>
      </c>
      <c r="J510" s="64">
        <f t="shared" si="1295"/>
        <v>20000</v>
      </c>
      <c r="K510" s="64">
        <f t="shared" si="1295"/>
        <v>0</v>
      </c>
      <c r="L510" s="64">
        <f t="shared" si="1295"/>
        <v>0</v>
      </c>
      <c r="M510" s="64">
        <f t="shared" si="1295"/>
        <v>0</v>
      </c>
      <c r="N510" s="64">
        <f t="shared" si="1210"/>
        <v>20000</v>
      </c>
      <c r="O510" s="64">
        <f t="shared" si="1211"/>
        <v>20000</v>
      </c>
      <c r="P510" s="64">
        <f t="shared" si="1212"/>
        <v>20000</v>
      </c>
      <c r="Q510" s="64">
        <f t="shared" si="1296"/>
        <v>0</v>
      </c>
      <c r="R510" s="64">
        <f t="shared" si="1296"/>
        <v>0</v>
      </c>
      <c r="S510" s="64">
        <f t="shared" si="1296"/>
        <v>0</v>
      </c>
      <c r="T510" s="64">
        <f t="shared" si="1297"/>
        <v>20000</v>
      </c>
      <c r="U510" s="64">
        <f t="shared" si="1298"/>
        <v>20000</v>
      </c>
      <c r="V510" s="64">
        <f t="shared" si="1299"/>
        <v>20000</v>
      </c>
      <c r="W510" s="64">
        <f t="shared" si="1300"/>
        <v>0</v>
      </c>
      <c r="X510" s="64">
        <f t="shared" si="1300"/>
        <v>0</v>
      </c>
      <c r="Y510" s="64">
        <f t="shared" si="1300"/>
        <v>0</v>
      </c>
      <c r="Z510" s="64">
        <f t="shared" si="1301"/>
        <v>20000</v>
      </c>
      <c r="AA510" s="64">
        <f t="shared" si="1302"/>
        <v>20000</v>
      </c>
      <c r="AB510" s="64">
        <f t="shared" si="1303"/>
        <v>20000</v>
      </c>
      <c r="AC510" s="64">
        <f t="shared" si="1304"/>
        <v>0</v>
      </c>
      <c r="AD510" s="64">
        <f t="shared" si="1304"/>
        <v>0</v>
      </c>
      <c r="AE510" s="64">
        <f t="shared" si="1304"/>
        <v>0</v>
      </c>
      <c r="AF510" s="64">
        <f t="shared" si="1305"/>
        <v>20000</v>
      </c>
      <c r="AG510" s="64">
        <f t="shared" si="1306"/>
        <v>20000</v>
      </c>
      <c r="AH510" s="64">
        <f t="shared" si="1307"/>
        <v>20000</v>
      </c>
      <c r="AI510" s="64">
        <f t="shared" si="1308"/>
        <v>0</v>
      </c>
      <c r="AJ510" s="64">
        <f t="shared" si="1308"/>
        <v>0</v>
      </c>
      <c r="AK510" s="64">
        <f t="shared" si="1308"/>
        <v>0</v>
      </c>
      <c r="AL510" s="64">
        <f t="shared" si="1309"/>
        <v>20000</v>
      </c>
      <c r="AM510" s="64">
        <f t="shared" si="1310"/>
        <v>20000</v>
      </c>
      <c r="AN510" s="64">
        <f t="shared" si="1311"/>
        <v>20000</v>
      </c>
    </row>
    <row r="511" spans="1:40" ht="25.5">
      <c r="A511" s="105"/>
      <c r="B511" s="126" t="s">
        <v>186</v>
      </c>
      <c r="C511" s="137" t="s">
        <v>206</v>
      </c>
      <c r="D511" s="137" t="s">
        <v>21</v>
      </c>
      <c r="E511" s="137" t="s">
        <v>100</v>
      </c>
      <c r="F511" s="137" t="s">
        <v>207</v>
      </c>
      <c r="G511" s="70" t="s">
        <v>32</v>
      </c>
      <c r="H511" s="64">
        <f t="shared" si="1295"/>
        <v>20000</v>
      </c>
      <c r="I511" s="64">
        <f t="shared" si="1295"/>
        <v>20000</v>
      </c>
      <c r="J511" s="64">
        <f t="shared" si="1295"/>
        <v>20000</v>
      </c>
      <c r="K511" s="64">
        <f t="shared" si="1295"/>
        <v>0</v>
      </c>
      <c r="L511" s="64">
        <f t="shared" si="1295"/>
        <v>0</v>
      </c>
      <c r="M511" s="64">
        <f t="shared" si="1295"/>
        <v>0</v>
      </c>
      <c r="N511" s="64">
        <f t="shared" si="1210"/>
        <v>20000</v>
      </c>
      <c r="O511" s="64">
        <f t="shared" si="1211"/>
        <v>20000</v>
      </c>
      <c r="P511" s="64">
        <f t="shared" si="1212"/>
        <v>20000</v>
      </c>
      <c r="Q511" s="64">
        <f t="shared" si="1296"/>
        <v>0</v>
      </c>
      <c r="R511" s="64">
        <f t="shared" si="1296"/>
        <v>0</v>
      </c>
      <c r="S511" s="64">
        <f t="shared" si="1296"/>
        <v>0</v>
      </c>
      <c r="T511" s="64">
        <f t="shared" si="1297"/>
        <v>20000</v>
      </c>
      <c r="U511" s="64">
        <f t="shared" si="1298"/>
        <v>20000</v>
      </c>
      <c r="V511" s="64">
        <f t="shared" si="1299"/>
        <v>20000</v>
      </c>
      <c r="W511" s="64">
        <f t="shared" si="1300"/>
        <v>0</v>
      </c>
      <c r="X511" s="64">
        <f t="shared" si="1300"/>
        <v>0</v>
      </c>
      <c r="Y511" s="64">
        <f t="shared" si="1300"/>
        <v>0</v>
      </c>
      <c r="Z511" s="64">
        <f t="shared" si="1301"/>
        <v>20000</v>
      </c>
      <c r="AA511" s="64">
        <f t="shared" si="1302"/>
        <v>20000</v>
      </c>
      <c r="AB511" s="64">
        <f t="shared" si="1303"/>
        <v>20000</v>
      </c>
      <c r="AC511" s="64">
        <f t="shared" si="1304"/>
        <v>0</v>
      </c>
      <c r="AD511" s="64">
        <f t="shared" si="1304"/>
        <v>0</v>
      </c>
      <c r="AE511" s="64">
        <f t="shared" si="1304"/>
        <v>0</v>
      </c>
      <c r="AF511" s="64">
        <f t="shared" si="1305"/>
        <v>20000</v>
      </c>
      <c r="AG511" s="64">
        <f t="shared" si="1306"/>
        <v>20000</v>
      </c>
      <c r="AH511" s="64">
        <f t="shared" si="1307"/>
        <v>20000</v>
      </c>
      <c r="AI511" s="64">
        <f t="shared" si="1308"/>
        <v>0</v>
      </c>
      <c r="AJ511" s="64">
        <f t="shared" si="1308"/>
        <v>0</v>
      </c>
      <c r="AK511" s="64">
        <f t="shared" si="1308"/>
        <v>0</v>
      </c>
      <c r="AL511" s="64">
        <f t="shared" si="1309"/>
        <v>20000</v>
      </c>
      <c r="AM511" s="64">
        <f t="shared" si="1310"/>
        <v>20000</v>
      </c>
      <c r="AN511" s="64">
        <f t="shared" si="1311"/>
        <v>20000</v>
      </c>
    </row>
    <row r="512" spans="1:40" ht="25.5">
      <c r="A512" s="105"/>
      <c r="B512" s="71" t="s">
        <v>34</v>
      </c>
      <c r="C512" s="137" t="s">
        <v>206</v>
      </c>
      <c r="D512" s="137" t="s">
        <v>21</v>
      </c>
      <c r="E512" s="137" t="s">
        <v>100</v>
      </c>
      <c r="F512" s="137" t="s">
        <v>207</v>
      </c>
      <c r="G512" s="70" t="s">
        <v>33</v>
      </c>
      <c r="H512" s="64">
        <v>20000</v>
      </c>
      <c r="I512" s="64">
        <v>20000</v>
      </c>
      <c r="J512" s="60">
        <v>20000</v>
      </c>
      <c r="K512" s="60"/>
      <c r="L512" s="60"/>
      <c r="M512" s="60"/>
      <c r="N512" s="60">
        <f t="shared" si="1210"/>
        <v>20000</v>
      </c>
      <c r="O512" s="60">
        <f t="shared" si="1211"/>
        <v>20000</v>
      </c>
      <c r="P512" s="60">
        <f t="shared" si="1212"/>
        <v>20000</v>
      </c>
      <c r="Q512" s="60"/>
      <c r="R512" s="60"/>
      <c r="S512" s="60"/>
      <c r="T512" s="60">
        <f t="shared" si="1297"/>
        <v>20000</v>
      </c>
      <c r="U512" s="60">
        <f t="shared" si="1298"/>
        <v>20000</v>
      </c>
      <c r="V512" s="60">
        <f t="shared" si="1299"/>
        <v>20000</v>
      </c>
      <c r="W512" s="60"/>
      <c r="X512" s="60"/>
      <c r="Y512" s="60"/>
      <c r="Z512" s="60">
        <f t="shared" si="1301"/>
        <v>20000</v>
      </c>
      <c r="AA512" s="60">
        <f t="shared" si="1302"/>
        <v>20000</v>
      </c>
      <c r="AB512" s="60">
        <f t="shared" si="1303"/>
        <v>20000</v>
      </c>
      <c r="AC512" s="60"/>
      <c r="AD512" s="60"/>
      <c r="AE512" s="60"/>
      <c r="AF512" s="60">
        <f t="shared" si="1305"/>
        <v>20000</v>
      </c>
      <c r="AG512" s="60">
        <f t="shared" si="1306"/>
        <v>20000</v>
      </c>
      <c r="AH512" s="60">
        <f t="shared" si="1307"/>
        <v>20000</v>
      </c>
      <c r="AI512" s="60"/>
      <c r="AJ512" s="60"/>
      <c r="AK512" s="60"/>
      <c r="AL512" s="60">
        <f t="shared" si="1309"/>
        <v>20000</v>
      </c>
      <c r="AM512" s="60">
        <f t="shared" si="1310"/>
        <v>20000</v>
      </c>
      <c r="AN512" s="60">
        <f t="shared" si="1311"/>
        <v>20000</v>
      </c>
    </row>
    <row r="513" spans="1:40">
      <c r="A513" s="105"/>
      <c r="B513" s="71"/>
      <c r="C513" s="137"/>
      <c r="D513" s="137"/>
      <c r="E513" s="138"/>
      <c r="F513" s="138"/>
      <c r="G513" s="70"/>
      <c r="H513" s="64"/>
      <c r="I513" s="64"/>
      <c r="J513" s="64"/>
      <c r="K513" s="64"/>
      <c r="L513" s="64"/>
      <c r="M513" s="64"/>
      <c r="N513" s="64"/>
      <c r="O513" s="64"/>
      <c r="P513" s="64"/>
      <c r="Q513" s="64"/>
      <c r="R513" s="64"/>
      <c r="S513" s="64"/>
      <c r="T513" s="64"/>
      <c r="U513" s="64"/>
      <c r="V513" s="64"/>
      <c r="W513" s="64"/>
      <c r="X513" s="64"/>
      <c r="Y513" s="64"/>
      <c r="Z513" s="64"/>
      <c r="AA513" s="64"/>
      <c r="AB513" s="64"/>
      <c r="AC513" s="64"/>
      <c r="AD513" s="64"/>
      <c r="AE513" s="64"/>
      <c r="AF513" s="64"/>
      <c r="AG513" s="64"/>
      <c r="AH513" s="64"/>
      <c r="AI513" s="64"/>
      <c r="AJ513" s="64"/>
      <c r="AK513" s="64"/>
      <c r="AL513" s="64"/>
      <c r="AM513" s="64"/>
      <c r="AN513" s="64"/>
    </row>
    <row r="514" spans="1:40" ht="30">
      <c r="A514" s="186" t="s">
        <v>206</v>
      </c>
      <c r="B514" s="158" t="s">
        <v>299</v>
      </c>
      <c r="C514" s="20" t="s">
        <v>19</v>
      </c>
      <c r="D514" s="20" t="s">
        <v>21</v>
      </c>
      <c r="E514" s="7" t="s">
        <v>100</v>
      </c>
      <c r="F514" s="7" t="s">
        <v>101</v>
      </c>
      <c r="G514" s="11"/>
      <c r="H514" s="58">
        <f>H515</f>
        <v>220000</v>
      </c>
      <c r="I514" s="58">
        <f t="shared" ref="I514:M514" si="1312">I515</f>
        <v>220000</v>
      </c>
      <c r="J514" s="58">
        <f t="shared" si="1312"/>
        <v>220000</v>
      </c>
      <c r="K514" s="58">
        <f t="shared" si="1312"/>
        <v>0</v>
      </c>
      <c r="L514" s="58">
        <f t="shared" si="1312"/>
        <v>0</v>
      </c>
      <c r="M514" s="58">
        <f t="shared" si="1312"/>
        <v>0</v>
      </c>
      <c r="N514" s="58">
        <f t="shared" si="1210"/>
        <v>220000</v>
      </c>
      <c r="O514" s="58">
        <f t="shared" si="1211"/>
        <v>220000</v>
      </c>
      <c r="P514" s="58">
        <f t="shared" si="1212"/>
        <v>220000</v>
      </c>
      <c r="Q514" s="58">
        <f t="shared" ref="Q514:S516" si="1313">Q515</f>
        <v>0</v>
      </c>
      <c r="R514" s="58">
        <f t="shared" si="1313"/>
        <v>0</v>
      </c>
      <c r="S514" s="58">
        <f t="shared" si="1313"/>
        <v>0</v>
      </c>
      <c r="T514" s="58">
        <f t="shared" ref="T514:T517" si="1314">N514+Q514</f>
        <v>220000</v>
      </c>
      <c r="U514" s="58">
        <f t="shared" ref="U514:U517" si="1315">O514+R514</f>
        <v>220000</v>
      </c>
      <c r="V514" s="58">
        <f t="shared" ref="V514:V517" si="1316">P514+S514</f>
        <v>220000</v>
      </c>
      <c r="W514" s="58">
        <f>W515+W518+W521</f>
        <v>592072</v>
      </c>
      <c r="X514" s="58">
        <f t="shared" ref="X514:Y514" si="1317">X515+X518+X521</f>
        <v>0</v>
      </c>
      <c r="Y514" s="58">
        <f t="shared" si="1317"/>
        <v>0</v>
      </c>
      <c r="Z514" s="58">
        <f t="shared" ref="Z514:Z517" si="1318">T514+W514</f>
        <v>812072</v>
      </c>
      <c r="AA514" s="58">
        <f t="shared" ref="AA514:AA517" si="1319">U514+X514</f>
        <v>220000</v>
      </c>
      <c r="AB514" s="58">
        <f t="shared" ref="AB514:AB517" si="1320">V514+Y514</f>
        <v>220000</v>
      </c>
      <c r="AC514" s="58">
        <f>AC515+AC518+AC521</f>
        <v>0</v>
      </c>
      <c r="AD514" s="58">
        <f t="shared" ref="AD514:AE514" si="1321">AD515+AD518+AD521</f>
        <v>0</v>
      </c>
      <c r="AE514" s="58">
        <f t="shared" si="1321"/>
        <v>0</v>
      </c>
      <c r="AF514" s="58">
        <f t="shared" ref="AF514:AF525" si="1322">Z514+AC514</f>
        <v>812072</v>
      </c>
      <c r="AG514" s="58">
        <f t="shared" ref="AG514:AG525" si="1323">AA514+AD514</f>
        <v>220000</v>
      </c>
      <c r="AH514" s="58">
        <f t="shared" ref="AH514:AH525" si="1324">AB514+AE514</f>
        <v>220000</v>
      </c>
      <c r="AI514" s="58">
        <f>AI515+AI518+AI521</f>
        <v>0</v>
      </c>
      <c r="AJ514" s="58">
        <f t="shared" ref="AJ514:AK514" si="1325">AJ515+AJ518+AJ521</f>
        <v>0</v>
      </c>
      <c r="AK514" s="58">
        <f t="shared" si="1325"/>
        <v>0</v>
      </c>
      <c r="AL514" s="58">
        <f t="shared" ref="AL514:AL528" si="1326">AF514+AI514</f>
        <v>812072</v>
      </c>
      <c r="AM514" s="58">
        <f t="shared" ref="AM514:AM528" si="1327">AG514+AJ514</f>
        <v>220000</v>
      </c>
      <c r="AN514" s="58">
        <f t="shared" ref="AN514:AN528" si="1328">AH514+AK514</f>
        <v>220000</v>
      </c>
    </row>
    <row r="515" spans="1:40">
      <c r="A515" s="279"/>
      <c r="B515" s="56" t="s">
        <v>245</v>
      </c>
      <c r="C515" s="10" t="s">
        <v>19</v>
      </c>
      <c r="D515" s="10" t="s">
        <v>21</v>
      </c>
      <c r="E515" s="5" t="s">
        <v>100</v>
      </c>
      <c r="F515" s="5" t="s">
        <v>120</v>
      </c>
      <c r="G515" s="11"/>
      <c r="H515" s="57">
        <f t="shared" ref="H515:M516" si="1329">H516</f>
        <v>220000</v>
      </c>
      <c r="I515" s="57">
        <f t="shared" si="1329"/>
        <v>220000</v>
      </c>
      <c r="J515" s="57">
        <f t="shared" si="1329"/>
        <v>220000</v>
      </c>
      <c r="K515" s="57">
        <f t="shared" si="1329"/>
        <v>0</v>
      </c>
      <c r="L515" s="57">
        <f t="shared" si="1329"/>
        <v>0</v>
      </c>
      <c r="M515" s="57">
        <f t="shared" si="1329"/>
        <v>0</v>
      </c>
      <c r="N515" s="57">
        <f t="shared" si="1210"/>
        <v>220000</v>
      </c>
      <c r="O515" s="57">
        <f t="shared" si="1211"/>
        <v>220000</v>
      </c>
      <c r="P515" s="57">
        <f t="shared" si="1212"/>
        <v>220000</v>
      </c>
      <c r="Q515" s="57">
        <f t="shared" si="1313"/>
        <v>0</v>
      </c>
      <c r="R515" s="57">
        <f t="shared" si="1313"/>
        <v>0</v>
      </c>
      <c r="S515" s="57">
        <f t="shared" si="1313"/>
        <v>0</v>
      </c>
      <c r="T515" s="57">
        <f t="shared" si="1314"/>
        <v>220000</v>
      </c>
      <c r="U515" s="57">
        <f t="shared" si="1315"/>
        <v>220000</v>
      </c>
      <c r="V515" s="57">
        <f t="shared" si="1316"/>
        <v>220000</v>
      </c>
      <c r="W515" s="57">
        <f t="shared" ref="W515:Y516" si="1330">W516</f>
        <v>-101440</v>
      </c>
      <c r="X515" s="57">
        <f t="shared" si="1330"/>
        <v>0</v>
      </c>
      <c r="Y515" s="57">
        <f t="shared" si="1330"/>
        <v>0</v>
      </c>
      <c r="Z515" s="57">
        <f t="shared" si="1318"/>
        <v>118560</v>
      </c>
      <c r="AA515" s="57">
        <f t="shared" si="1319"/>
        <v>220000</v>
      </c>
      <c r="AB515" s="57">
        <f t="shared" si="1320"/>
        <v>220000</v>
      </c>
      <c r="AC515" s="57">
        <f t="shared" ref="AC515:AE516" si="1331">AC516</f>
        <v>0</v>
      </c>
      <c r="AD515" s="57">
        <f t="shared" si="1331"/>
        <v>0</v>
      </c>
      <c r="AE515" s="57">
        <f t="shared" si="1331"/>
        <v>0</v>
      </c>
      <c r="AF515" s="57">
        <f t="shared" si="1322"/>
        <v>118560</v>
      </c>
      <c r="AG515" s="57">
        <f t="shared" si="1323"/>
        <v>220000</v>
      </c>
      <c r="AH515" s="57">
        <f t="shared" si="1324"/>
        <v>220000</v>
      </c>
      <c r="AI515" s="57">
        <f t="shared" ref="AI515:AK516" si="1332">AI516</f>
        <v>0</v>
      </c>
      <c r="AJ515" s="57">
        <f t="shared" si="1332"/>
        <v>0</v>
      </c>
      <c r="AK515" s="57">
        <f t="shared" si="1332"/>
        <v>0</v>
      </c>
      <c r="AL515" s="57">
        <f t="shared" si="1326"/>
        <v>118560</v>
      </c>
      <c r="AM515" s="57">
        <f t="shared" si="1327"/>
        <v>220000</v>
      </c>
      <c r="AN515" s="57">
        <f t="shared" si="1328"/>
        <v>220000</v>
      </c>
    </row>
    <row r="516" spans="1:40" ht="25.5">
      <c r="A516" s="274"/>
      <c r="B516" s="56" t="s">
        <v>186</v>
      </c>
      <c r="C516" s="10" t="s">
        <v>19</v>
      </c>
      <c r="D516" s="10" t="s">
        <v>21</v>
      </c>
      <c r="E516" s="5" t="s">
        <v>100</v>
      </c>
      <c r="F516" s="5" t="s">
        <v>120</v>
      </c>
      <c r="G516" s="11" t="s">
        <v>32</v>
      </c>
      <c r="H516" s="57">
        <f t="shared" si="1329"/>
        <v>220000</v>
      </c>
      <c r="I516" s="57">
        <f t="shared" si="1329"/>
        <v>220000</v>
      </c>
      <c r="J516" s="57">
        <f t="shared" si="1329"/>
        <v>220000</v>
      </c>
      <c r="K516" s="57">
        <f t="shared" si="1329"/>
        <v>0</v>
      </c>
      <c r="L516" s="57">
        <f t="shared" si="1329"/>
        <v>0</v>
      </c>
      <c r="M516" s="57">
        <f t="shared" si="1329"/>
        <v>0</v>
      </c>
      <c r="N516" s="57">
        <f t="shared" si="1210"/>
        <v>220000</v>
      </c>
      <c r="O516" s="57">
        <f t="shared" si="1211"/>
        <v>220000</v>
      </c>
      <c r="P516" s="57">
        <f t="shared" si="1212"/>
        <v>220000</v>
      </c>
      <c r="Q516" s="57">
        <f t="shared" si="1313"/>
        <v>0</v>
      </c>
      <c r="R516" s="57">
        <f t="shared" si="1313"/>
        <v>0</v>
      </c>
      <c r="S516" s="57">
        <f t="shared" si="1313"/>
        <v>0</v>
      </c>
      <c r="T516" s="57">
        <f t="shared" si="1314"/>
        <v>220000</v>
      </c>
      <c r="U516" s="57">
        <f t="shared" si="1315"/>
        <v>220000</v>
      </c>
      <c r="V516" s="57">
        <f t="shared" si="1316"/>
        <v>220000</v>
      </c>
      <c r="W516" s="57">
        <f t="shared" si="1330"/>
        <v>-101440</v>
      </c>
      <c r="X516" s="57">
        <f t="shared" si="1330"/>
        <v>0</v>
      </c>
      <c r="Y516" s="57">
        <f t="shared" si="1330"/>
        <v>0</v>
      </c>
      <c r="Z516" s="57">
        <f t="shared" si="1318"/>
        <v>118560</v>
      </c>
      <c r="AA516" s="57">
        <f t="shared" si="1319"/>
        <v>220000</v>
      </c>
      <c r="AB516" s="57">
        <f t="shared" si="1320"/>
        <v>220000</v>
      </c>
      <c r="AC516" s="57">
        <f t="shared" si="1331"/>
        <v>0</v>
      </c>
      <c r="AD516" s="57">
        <f t="shared" si="1331"/>
        <v>0</v>
      </c>
      <c r="AE516" s="57">
        <f t="shared" si="1331"/>
        <v>0</v>
      </c>
      <c r="AF516" s="57">
        <f t="shared" si="1322"/>
        <v>118560</v>
      </c>
      <c r="AG516" s="57">
        <f t="shared" si="1323"/>
        <v>220000</v>
      </c>
      <c r="AH516" s="57">
        <f t="shared" si="1324"/>
        <v>220000</v>
      </c>
      <c r="AI516" s="57">
        <f t="shared" si="1332"/>
        <v>0</v>
      </c>
      <c r="AJ516" s="57">
        <f t="shared" si="1332"/>
        <v>0</v>
      </c>
      <c r="AK516" s="57">
        <f t="shared" si="1332"/>
        <v>0</v>
      </c>
      <c r="AL516" s="57">
        <f t="shared" si="1326"/>
        <v>118560</v>
      </c>
      <c r="AM516" s="57">
        <f t="shared" si="1327"/>
        <v>220000</v>
      </c>
      <c r="AN516" s="57">
        <f t="shared" si="1328"/>
        <v>220000</v>
      </c>
    </row>
    <row r="517" spans="1:40" ht="25.5">
      <c r="A517" s="274"/>
      <c r="B517" s="28" t="s">
        <v>34</v>
      </c>
      <c r="C517" s="10" t="s">
        <v>19</v>
      </c>
      <c r="D517" s="10" t="s">
        <v>21</v>
      </c>
      <c r="E517" s="5" t="s">
        <v>100</v>
      </c>
      <c r="F517" s="5" t="s">
        <v>120</v>
      </c>
      <c r="G517" s="11" t="s">
        <v>33</v>
      </c>
      <c r="H517" s="60">
        <v>220000</v>
      </c>
      <c r="I517" s="60">
        <v>220000</v>
      </c>
      <c r="J517" s="60">
        <v>220000</v>
      </c>
      <c r="K517" s="60"/>
      <c r="L517" s="60"/>
      <c r="M517" s="60"/>
      <c r="N517" s="60">
        <f t="shared" si="1210"/>
        <v>220000</v>
      </c>
      <c r="O517" s="60">
        <f t="shared" si="1211"/>
        <v>220000</v>
      </c>
      <c r="P517" s="60">
        <f t="shared" si="1212"/>
        <v>220000</v>
      </c>
      <c r="Q517" s="60"/>
      <c r="R517" s="60"/>
      <c r="S517" s="60"/>
      <c r="T517" s="60">
        <f t="shared" si="1314"/>
        <v>220000</v>
      </c>
      <c r="U517" s="60">
        <f t="shared" si="1315"/>
        <v>220000</v>
      </c>
      <c r="V517" s="60">
        <f t="shared" si="1316"/>
        <v>220000</v>
      </c>
      <c r="W517" s="60">
        <v>-101440</v>
      </c>
      <c r="X517" s="60"/>
      <c r="Y517" s="60"/>
      <c r="Z517" s="60">
        <f t="shared" si="1318"/>
        <v>118560</v>
      </c>
      <c r="AA517" s="60">
        <f t="shared" si="1319"/>
        <v>220000</v>
      </c>
      <c r="AB517" s="60">
        <f t="shared" si="1320"/>
        <v>220000</v>
      </c>
      <c r="AC517" s="60"/>
      <c r="AD517" s="60"/>
      <c r="AE517" s="60"/>
      <c r="AF517" s="60">
        <f t="shared" si="1322"/>
        <v>118560</v>
      </c>
      <c r="AG517" s="60">
        <f t="shared" si="1323"/>
        <v>220000</v>
      </c>
      <c r="AH517" s="60">
        <f t="shared" si="1324"/>
        <v>220000</v>
      </c>
      <c r="AI517" s="60"/>
      <c r="AJ517" s="60"/>
      <c r="AK517" s="60"/>
      <c r="AL517" s="60">
        <f t="shared" si="1326"/>
        <v>118560</v>
      </c>
      <c r="AM517" s="60">
        <f t="shared" si="1327"/>
        <v>220000</v>
      </c>
      <c r="AN517" s="60">
        <f t="shared" si="1328"/>
        <v>220000</v>
      </c>
    </row>
    <row r="518" spans="1:40" ht="25.5">
      <c r="A518" s="181"/>
      <c r="B518" s="228" t="s">
        <v>440</v>
      </c>
      <c r="C518" s="35" t="s">
        <v>19</v>
      </c>
      <c r="D518" s="35" t="s">
        <v>21</v>
      </c>
      <c r="E518" s="35" t="s">
        <v>100</v>
      </c>
      <c r="F518" s="35" t="s">
        <v>439</v>
      </c>
      <c r="G518" s="36"/>
      <c r="H518" s="60"/>
      <c r="I518" s="60"/>
      <c r="J518" s="60"/>
      <c r="K518" s="60"/>
      <c r="L518" s="60"/>
      <c r="M518" s="60"/>
      <c r="N518" s="60"/>
      <c r="O518" s="60"/>
      <c r="P518" s="60"/>
      <c r="Q518" s="60"/>
      <c r="R518" s="60"/>
      <c r="S518" s="60"/>
      <c r="T518" s="60"/>
      <c r="U518" s="60"/>
      <c r="V518" s="60"/>
      <c r="W518" s="60">
        <f>W519</f>
        <v>445672</v>
      </c>
      <c r="X518" s="60">
        <f t="shared" ref="X518:Y519" si="1333">X519</f>
        <v>0</v>
      </c>
      <c r="Y518" s="60">
        <f t="shared" si="1333"/>
        <v>0</v>
      </c>
      <c r="Z518" s="60">
        <f t="shared" ref="Z518:Z527" si="1334">T518+W518</f>
        <v>445672</v>
      </c>
      <c r="AA518" s="60">
        <f t="shared" ref="AA518:AA527" si="1335">U518+X518</f>
        <v>0</v>
      </c>
      <c r="AB518" s="60">
        <f t="shared" ref="AB518:AB527" si="1336">V518+Y518</f>
        <v>0</v>
      </c>
      <c r="AC518" s="60">
        <f>AC519</f>
        <v>0</v>
      </c>
      <c r="AD518" s="60">
        <f t="shared" ref="AD518:AE519" si="1337">AD519</f>
        <v>0</v>
      </c>
      <c r="AE518" s="60">
        <f t="shared" si="1337"/>
        <v>0</v>
      </c>
      <c r="AF518" s="60">
        <f t="shared" si="1322"/>
        <v>445672</v>
      </c>
      <c r="AG518" s="60">
        <f t="shared" si="1323"/>
        <v>0</v>
      </c>
      <c r="AH518" s="60">
        <f t="shared" si="1324"/>
        <v>0</v>
      </c>
      <c r="AI518" s="60">
        <f>AI519</f>
        <v>0</v>
      </c>
      <c r="AJ518" s="60">
        <f t="shared" ref="AJ518:AK519" si="1338">AJ519</f>
        <v>0</v>
      </c>
      <c r="AK518" s="60">
        <f t="shared" si="1338"/>
        <v>0</v>
      </c>
      <c r="AL518" s="60">
        <f t="shared" si="1326"/>
        <v>445672</v>
      </c>
      <c r="AM518" s="60">
        <f t="shared" si="1327"/>
        <v>0</v>
      </c>
      <c r="AN518" s="60">
        <f t="shared" si="1328"/>
        <v>0</v>
      </c>
    </row>
    <row r="519" spans="1:40" ht="25.5">
      <c r="A519" s="181"/>
      <c r="B519" s="225" t="s">
        <v>186</v>
      </c>
      <c r="C519" s="35" t="s">
        <v>19</v>
      </c>
      <c r="D519" s="35" t="s">
        <v>21</v>
      </c>
      <c r="E519" s="35" t="s">
        <v>100</v>
      </c>
      <c r="F519" s="35" t="s">
        <v>439</v>
      </c>
      <c r="G519" s="36" t="s">
        <v>32</v>
      </c>
      <c r="H519" s="60"/>
      <c r="I519" s="60"/>
      <c r="J519" s="60"/>
      <c r="K519" s="60"/>
      <c r="L519" s="60"/>
      <c r="M519" s="60"/>
      <c r="N519" s="60"/>
      <c r="O519" s="60"/>
      <c r="P519" s="60"/>
      <c r="Q519" s="60"/>
      <c r="R519" s="60"/>
      <c r="S519" s="60"/>
      <c r="T519" s="60"/>
      <c r="U519" s="60"/>
      <c r="V519" s="60"/>
      <c r="W519" s="60">
        <f>W520</f>
        <v>445672</v>
      </c>
      <c r="X519" s="60">
        <f t="shared" si="1333"/>
        <v>0</v>
      </c>
      <c r="Y519" s="60">
        <f t="shared" si="1333"/>
        <v>0</v>
      </c>
      <c r="Z519" s="60">
        <f t="shared" si="1334"/>
        <v>445672</v>
      </c>
      <c r="AA519" s="60">
        <f t="shared" si="1335"/>
        <v>0</v>
      </c>
      <c r="AB519" s="60">
        <f t="shared" si="1336"/>
        <v>0</v>
      </c>
      <c r="AC519" s="60">
        <f>AC520</f>
        <v>0</v>
      </c>
      <c r="AD519" s="60">
        <f t="shared" si="1337"/>
        <v>0</v>
      </c>
      <c r="AE519" s="60">
        <f t="shared" si="1337"/>
        <v>0</v>
      </c>
      <c r="AF519" s="60">
        <f t="shared" si="1322"/>
        <v>445672</v>
      </c>
      <c r="AG519" s="60">
        <f t="shared" si="1323"/>
        <v>0</v>
      </c>
      <c r="AH519" s="60">
        <f t="shared" si="1324"/>
        <v>0</v>
      </c>
      <c r="AI519" s="60">
        <f>AI520</f>
        <v>0</v>
      </c>
      <c r="AJ519" s="60">
        <f t="shared" si="1338"/>
        <v>0</v>
      </c>
      <c r="AK519" s="60">
        <f t="shared" si="1338"/>
        <v>0</v>
      </c>
      <c r="AL519" s="60">
        <f t="shared" si="1326"/>
        <v>445672</v>
      </c>
      <c r="AM519" s="60">
        <f t="shared" si="1327"/>
        <v>0</v>
      </c>
      <c r="AN519" s="60">
        <f t="shared" si="1328"/>
        <v>0</v>
      </c>
    </row>
    <row r="520" spans="1:40" ht="25.5">
      <c r="A520" s="181"/>
      <c r="B520" s="226" t="s">
        <v>34</v>
      </c>
      <c r="C520" s="35" t="s">
        <v>19</v>
      </c>
      <c r="D520" s="35" t="s">
        <v>21</v>
      </c>
      <c r="E520" s="35" t="s">
        <v>100</v>
      </c>
      <c r="F520" s="35" t="s">
        <v>439</v>
      </c>
      <c r="G520" s="36" t="s">
        <v>33</v>
      </c>
      <c r="H520" s="60"/>
      <c r="I520" s="60"/>
      <c r="J520" s="60"/>
      <c r="K520" s="60"/>
      <c r="L520" s="60"/>
      <c r="M520" s="60"/>
      <c r="N520" s="60"/>
      <c r="O520" s="60"/>
      <c r="P520" s="60"/>
      <c r="Q520" s="60"/>
      <c r="R520" s="60"/>
      <c r="S520" s="60"/>
      <c r="T520" s="60"/>
      <c r="U520" s="60"/>
      <c r="V520" s="60"/>
      <c r="W520" s="60">
        <v>445672</v>
      </c>
      <c r="X520" s="60"/>
      <c r="Y520" s="60"/>
      <c r="Z520" s="60">
        <f t="shared" si="1334"/>
        <v>445672</v>
      </c>
      <c r="AA520" s="60">
        <f t="shared" si="1335"/>
        <v>0</v>
      </c>
      <c r="AB520" s="60">
        <f t="shared" si="1336"/>
        <v>0</v>
      </c>
      <c r="AC520" s="60"/>
      <c r="AD520" s="60"/>
      <c r="AE520" s="60"/>
      <c r="AF520" s="60">
        <f t="shared" si="1322"/>
        <v>445672</v>
      </c>
      <c r="AG520" s="60">
        <f t="shared" si="1323"/>
        <v>0</v>
      </c>
      <c r="AH520" s="60">
        <f t="shared" si="1324"/>
        <v>0</v>
      </c>
      <c r="AI520" s="60"/>
      <c r="AJ520" s="60"/>
      <c r="AK520" s="60"/>
      <c r="AL520" s="60">
        <f t="shared" si="1326"/>
        <v>445672</v>
      </c>
      <c r="AM520" s="60">
        <f t="shared" si="1327"/>
        <v>0</v>
      </c>
      <c r="AN520" s="60">
        <f t="shared" si="1328"/>
        <v>0</v>
      </c>
    </row>
    <row r="521" spans="1:40" ht="25.5">
      <c r="A521" s="181"/>
      <c r="B521" s="229" t="s">
        <v>442</v>
      </c>
      <c r="C521" s="35" t="s">
        <v>19</v>
      </c>
      <c r="D521" s="35" t="s">
        <v>21</v>
      </c>
      <c r="E521" s="35" t="s">
        <v>100</v>
      </c>
      <c r="F521" s="35" t="s">
        <v>441</v>
      </c>
      <c r="G521" s="36"/>
      <c r="H521" s="60"/>
      <c r="I521" s="60"/>
      <c r="J521" s="60"/>
      <c r="K521" s="60"/>
      <c r="L521" s="60"/>
      <c r="M521" s="60"/>
      <c r="N521" s="60"/>
      <c r="O521" s="60"/>
      <c r="P521" s="60"/>
      <c r="Q521" s="60"/>
      <c r="R521" s="60"/>
      <c r="S521" s="60"/>
      <c r="T521" s="60"/>
      <c r="U521" s="60"/>
      <c r="V521" s="60"/>
      <c r="W521" s="60">
        <f>W522+W524+W527</f>
        <v>247840</v>
      </c>
      <c r="X521" s="60">
        <f t="shared" ref="X521:Y521" si="1339">X522+X524+X527</f>
        <v>0</v>
      </c>
      <c r="Y521" s="60">
        <f t="shared" si="1339"/>
        <v>0</v>
      </c>
      <c r="Z521" s="60">
        <f t="shared" si="1334"/>
        <v>247840</v>
      </c>
      <c r="AA521" s="60">
        <f t="shared" si="1335"/>
        <v>0</v>
      </c>
      <c r="AB521" s="60">
        <f t="shared" si="1336"/>
        <v>0</v>
      </c>
      <c r="AC521" s="60">
        <f>AC522+AC524+AC527</f>
        <v>0</v>
      </c>
      <c r="AD521" s="60">
        <f t="shared" ref="AD521:AE521" si="1340">AD522+AD524+AD527</f>
        <v>0</v>
      </c>
      <c r="AE521" s="60">
        <f t="shared" si="1340"/>
        <v>0</v>
      </c>
      <c r="AF521" s="60">
        <f t="shared" si="1322"/>
        <v>247840</v>
      </c>
      <c r="AG521" s="60">
        <f t="shared" si="1323"/>
        <v>0</v>
      </c>
      <c r="AH521" s="60">
        <f t="shared" si="1324"/>
        <v>0</v>
      </c>
      <c r="AI521" s="60">
        <f>AI522+AI524+AI527</f>
        <v>0</v>
      </c>
      <c r="AJ521" s="60">
        <f t="shared" ref="AJ521:AK521" si="1341">AJ522+AJ524+AJ527</f>
        <v>0</v>
      </c>
      <c r="AK521" s="60">
        <f t="shared" si="1341"/>
        <v>0</v>
      </c>
      <c r="AL521" s="60">
        <f t="shared" si="1326"/>
        <v>247840</v>
      </c>
      <c r="AM521" s="60">
        <f t="shared" si="1327"/>
        <v>0</v>
      </c>
      <c r="AN521" s="60">
        <f t="shared" si="1328"/>
        <v>0</v>
      </c>
    </row>
    <row r="522" spans="1:40" ht="25.5">
      <c r="A522" s="181"/>
      <c r="B522" s="230" t="s">
        <v>186</v>
      </c>
      <c r="C522" s="35" t="s">
        <v>19</v>
      </c>
      <c r="D522" s="35" t="s">
        <v>21</v>
      </c>
      <c r="E522" s="35" t="s">
        <v>100</v>
      </c>
      <c r="F522" s="35" t="s">
        <v>441</v>
      </c>
      <c r="G522" s="36" t="s">
        <v>32</v>
      </c>
      <c r="H522" s="60"/>
      <c r="I522" s="60"/>
      <c r="J522" s="60"/>
      <c r="K522" s="60"/>
      <c r="L522" s="60"/>
      <c r="M522" s="60"/>
      <c r="N522" s="60"/>
      <c r="O522" s="60"/>
      <c r="P522" s="60"/>
      <c r="Q522" s="60"/>
      <c r="R522" s="60"/>
      <c r="S522" s="60"/>
      <c r="T522" s="60"/>
      <c r="U522" s="60"/>
      <c r="V522" s="60"/>
      <c r="W522" s="60">
        <f>W523</f>
        <v>10200</v>
      </c>
      <c r="X522" s="60">
        <f t="shared" ref="X522:Y522" si="1342">X523</f>
        <v>0</v>
      </c>
      <c r="Y522" s="60">
        <f t="shared" si="1342"/>
        <v>0</v>
      </c>
      <c r="Z522" s="60">
        <f t="shared" si="1334"/>
        <v>10200</v>
      </c>
      <c r="AA522" s="60">
        <f t="shared" si="1335"/>
        <v>0</v>
      </c>
      <c r="AB522" s="60">
        <f t="shared" si="1336"/>
        <v>0</v>
      </c>
      <c r="AC522" s="60">
        <f>AC523</f>
        <v>0</v>
      </c>
      <c r="AD522" s="60">
        <f t="shared" ref="AD522:AE522" si="1343">AD523</f>
        <v>0</v>
      </c>
      <c r="AE522" s="60">
        <f t="shared" si="1343"/>
        <v>0</v>
      </c>
      <c r="AF522" s="60">
        <f t="shared" si="1322"/>
        <v>10200</v>
      </c>
      <c r="AG522" s="60">
        <f t="shared" si="1323"/>
        <v>0</v>
      </c>
      <c r="AH522" s="60">
        <f t="shared" si="1324"/>
        <v>0</v>
      </c>
      <c r="AI522" s="60">
        <f>AI523</f>
        <v>0</v>
      </c>
      <c r="AJ522" s="60">
        <f t="shared" ref="AJ522:AK522" si="1344">AJ523</f>
        <v>0</v>
      </c>
      <c r="AK522" s="60">
        <f t="shared" si="1344"/>
        <v>0</v>
      </c>
      <c r="AL522" s="60">
        <f t="shared" si="1326"/>
        <v>10200</v>
      </c>
      <c r="AM522" s="60">
        <f t="shared" si="1327"/>
        <v>0</v>
      </c>
      <c r="AN522" s="60">
        <f t="shared" si="1328"/>
        <v>0</v>
      </c>
    </row>
    <row r="523" spans="1:40" ht="25.5">
      <c r="A523" s="181"/>
      <c r="B523" s="229" t="s">
        <v>34</v>
      </c>
      <c r="C523" s="35" t="s">
        <v>19</v>
      </c>
      <c r="D523" s="35" t="s">
        <v>21</v>
      </c>
      <c r="E523" s="35" t="s">
        <v>100</v>
      </c>
      <c r="F523" s="35" t="s">
        <v>441</v>
      </c>
      <c r="G523" s="36" t="s">
        <v>33</v>
      </c>
      <c r="H523" s="60"/>
      <c r="I523" s="60"/>
      <c r="J523" s="60"/>
      <c r="K523" s="60"/>
      <c r="L523" s="60"/>
      <c r="M523" s="60"/>
      <c r="N523" s="60"/>
      <c r="O523" s="60"/>
      <c r="P523" s="60"/>
      <c r="Q523" s="60"/>
      <c r="R523" s="60"/>
      <c r="S523" s="60"/>
      <c r="T523" s="60"/>
      <c r="U523" s="60"/>
      <c r="V523" s="60"/>
      <c r="W523" s="60">
        <v>10200</v>
      </c>
      <c r="X523" s="60"/>
      <c r="Y523" s="60"/>
      <c r="Z523" s="60">
        <f t="shared" si="1334"/>
        <v>10200</v>
      </c>
      <c r="AA523" s="60">
        <f t="shared" si="1335"/>
        <v>0</v>
      </c>
      <c r="AB523" s="60">
        <f t="shared" si="1336"/>
        <v>0</v>
      </c>
      <c r="AC523" s="60"/>
      <c r="AD523" s="60"/>
      <c r="AE523" s="60"/>
      <c r="AF523" s="60">
        <f t="shared" si="1322"/>
        <v>10200</v>
      </c>
      <c r="AG523" s="60">
        <f t="shared" si="1323"/>
        <v>0</v>
      </c>
      <c r="AH523" s="60">
        <f t="shared" si="1324"/>
        <v>0</v>
      </c>
      <c r="AI523" s="60"/>
      <c r="AJ523" s="60"/>
      <c r="AK523" s="60"/>
      <c r="AL523" s="60">
        <f t="shared" si="1326"/>
        <v>10200</v>
      </c>
      <c r="AM523" s="60">
        <f t="shared" si="1327"/>
        <v>0</v>
      </c>
      <c r="AN523" s="60">
        <f t="shared" si="1328"/>
        <v>0</v>
      </c>
    </row>
    <row r="524" spans="1:40" ht="25.5">
      <c r="A524" s="181"/>
      <c r="B524" s="223" t="s">
        <v>41</v>
      </c>
      <c r="C524" s="35" t="s">
        <v>19</v>
      </c>
      <c r="D524" s="35" t="s">
        <v>21</v>
      </c>
      <c r="E524" s="35" t="s">
        <v>100</v>
      </c>
      <c r="F524" s="35" t="s">
        <v>441</v>
      </c>
      <c r="G524" s="36" t="s">
        <v>39</v>
      </c>
      <c r="H524" s="60"/>
      <c r="I524" s="60"/>
      <c r="J524" s="60"/>
      <c r="K524" s="60"/>
      <c r="L524" s="60"/>
      <c r="M524" s="60"/>
      <c r="N524" s="60"/>
      <c r="O524" s="60"/>
      <c r="P524" s="60"/>
      <c r="Q524" s="60"/>
      <c r="R524" s="60"/>
      <c r="S524" s="60"/>
      <c r="T524" s="60"/>
      <c r="U524" s="60"/>
      <c r="V524" s="60"/>
      <c r="W524" s="60">
        <f>W525+W526</f>
        <v>209140</v>
      </c>
      <c r="X524" s="60">
        <f t="shared" ref="X524:Y524" si="1345">X525+X526</f>
        <v>0</v>
      </c>
      <c r="Y524" s="60">
        <f t="shared" si="1345"/>
        <v>0</v>
      </c>
      <c r="Z524" s="60">
        <f t="shared" si="1334"/>
        <v>209140</v>
      </c>
      <c r="AA524" s="60">
        <f t="shared" si="1335"/>
        <v>0</v>
      </c>
      <c r="AB524" s="60">
        <f t="shared" si="1336"/>
        <v>0</v>
      </c>
      <c r="AC524" s="60">
        <f>AC525+AC526</f>
        <v>0</v>
      </c>
      <c r="AD524" s="60">
        <f t="shared" ref="AD524:AE524" si="1346">AD525+AD526</f>
        <v>0</v>
      </c>
      <c r="AE524" s="60">
        <f t="shared" si="1346"/>
        <v>0</v>
      </c>
      <c r="AF524" s="60">
        <f t="shared" si="1322"/>
        <v>209140</v>
      </c>
      <c r="AG524" s="60">
        <f t="shared" si="1323"/>
        <v>0</v>
      </c>
      <c r="AH524" s="60">
        <f t="shared" si="1324"/>
        <v>0</v>
      </c>
      <c r="AI524" s="60">
        <f>AI525+AI526</f>
        <v>0</v>
      </c>
      <c r="AJ524" s="60">
        <f t="shared" ref="AJ524:AK524" si="1347">AJ525+AJ526</f>
        <v>0</v>
      </c>
      <c r="AK524" s="60">
        <f t="shared" si="1347"/>
        <v>0</v>
      </c>
      <c r="AL524" s="60">
        <f t="shared" si="1326"/>
        <v>209140</v>
      </c>
      <c r="AM524" s="60">
        <f t="shared" si="1327"/>
        <v>0</v>
      </c>
      <c r="AN524" s="60">
        <f t="shared" si="1328"/>
        <v>0</v>
      </c>
    </row>
    <row r="525" spans="1:40">
      <c r="A525" s="181"/>
      <c r="B525" s="222" t="s">
        <v>42</v>
      </c>
      <c r="C525" s="35" t="s">
        <v>19</v>
      </c>
      <c r="D525" s="35" t="s">
        <v>21</v>
      </c>
      <c r="E525" s="35" t="s">
        <v>100</v>
      </c>
      <c r="F525" s="35" t="s">
        <v>441</v>
      </c>
      <c r="G525" s="36" t="s">
        <v>40</v>
      </c>
      <c r="H525" s="60"/>
      <c r="I525" s="60"/>
      <c r="J525" s="60"/>
      <c r="K525" s="60"/>
      <c r="L525" s="60"/>
      <c r="M525" s="60"/>
      <c r="N525" s="60"/>
      <c r="O525" s="60"/>
      <c r="P525" s="60"/>
      <c r="Q525" s="60"/>
      <c r="R525" s="60"/>
      <c r="S525" s="60"/>
      <c r="T525" s="60"/>
      <c r="U525" s="60"/>
      <c r="V525" s="60"/>
      <c r="W525" s="60">
        <v>139440</v>
      </c>
      <c r="X525" s="60"/>
      <c r="Y525" s="60"/>
      <c r="Z525" s="60">
        <f t="shared" si="1334"/>
        <v>139440</v>
      </c>
      <c r="AA525" s="60">
        <f t="shared" si="1335"/>
        <v>0</v>
      </c>
      <c r="AB525" s="60">
        <f t="shared" si="1336"/>
        <v>0</v>
      </c>
      <c r="AC525" s="60"/>
      <c r="AD525" s="60"/>
      <c r="AE525" s="60"/>
      <c r="AF525" s="60">
        <f t="shared" si="1322"/>
        <v>139440</v>
      </c>
      <c r="AG525" s="60">
        <f t="shared" si="1323"/>
        <v>0</v>
      </c>
      <c r="AH525" s="60">
        <f t="shared" si="1324"/>
        <v>0</v>
      </c>
      <c r="AI525" s="60"/>
      <c r="AJ525" s="60"/>
      <c r="AK525" s="60"/>
      <c r="AL525" s="60">
        <f t="shared" si="1326"/>
        <v>139440</v>
      </c>
      <c r="AM525" s="60">
        <f t="shared" si="1327"/>
        <v>0</v>
      </c>
      <c r="AN525" s="60">
        <f t="shared" si="1328"/>
        <v>0</v>
      </c>
    </row>
    <row r="526" spans="1:40">
      <c r="A526" s="181"/>
      <c r="B526" s="227" t="s">
        <v>175</v>
      </c>
      <c r="C526" s="35" t="s">
        <v>19</v>
      </c>
      <c r="D526" s="35" t="s">
        <v>21</v>
      </c>
      <c r="E526" s="35" t="s">
        <v>100</v>
      </c>
      <c r="F526" s="35" t="s">
        <v>441</v>
      </c>
      <c r="G526" s="36" t="s">
        <v>172</v>
      </c>
      <c r="H526" s="60"/>
      <c r="I526" s="60"/>
      <c r="J526" s="60"/>
      <c r="K526" s="60"/>
      <c r="L526" s="60"/>
      <c r="M526" s="60"/>
      <c r="N526" s="60"/>
      <c r="O526" s="60"/>
      <c r="P526" s="60"/>
      <c r="Q526" s="60"/>
      <c r="R526" s="60"/>
      <c r="S526" s="60"/>
      <c r="T526" s="60"/>
      <c r="U526" s="60"/>
      <c r="V526" s="60"/>
      <c r="W526" s="60">
        <v>69700</v>
      </c>
      <c r="X526" s="60"/>
      <c r="Y526" s="60"/>
      <c r="Z526" s="60">
        <f t="shared" ref="Z526" si="1348">T526+W526</f>
        <v>69700</v>
      </c>
      <c r="AA526" s="60">
        <f t="shared" ref="AA526" si="1349">U526+X526</f>
        <v>0</v>
      </c>
      <c r="AB526" s="60">
        <f t="shared" ref="AB526" si="1350">V526+Y526</f>
        <v>0</v>
      </c>
      <c r="AC526" s="60"/>
      <c r="AD526" s="60"/>
      <c r="AE526" s="60"/>
      <c r="AF526" s="60">
        <f t="shared" ref="AF526:AF527" si="1351">Z526+AC526</f>
        <v>69700</v>
      </c>
      <c r="AG526" s="60">
        <f t="shared" ref="AG526:AG527" si="1352">AA526+AD526</f>
        <v>0</v>
      </c>
      <c r="AH526" s="60">
        <f t="shared" ref="AH526:AH527" si="1353">AB526+AE526</f>
        <v>0</v>
      </c>
      <c r="AI526" s="60"/>
      <c r="AJ526" s="60"/>
      <c r="AK526" s="60"/>
      <c r="AL526" s="60">
        <f t="shared" si="1326"/>
        <v>69700</v>
      </c>
      <c r="AM526" s="60">
        <f t="shared" si="1327"/>
        <v>0</v>
      </c>
      <c r="AN526" s="60">
        <f t="shared" si="1328"/>
        <v>0</v>
      </c>
    </row>
    <row r="527" spans="1:40">
      <c r="A527" s="181"/>
      <c r="B527" s="231" t="s">
        <v>47</v>
      </c>
      <c r="C527" s="35" t="s">
        <v>19</v>
      </c>
      <c r="D527" s="35" t="s">
        <v>21</v>
      </c>
      <c r="E527" s="35" t="s">
        <v>100</v>
      </c>
      <c r="F527" s="35" t="s">
        <v>441</v>
      </c>
      <c r="G527" s="36" t="s">
        <v>45</v>
      </c>
      <c r="H527" s="60"/>
      <c r="I527" s="60"/>
      <c r="J527" s="60"/>
      <c r="K527" s="60"/>
      <c r="L527" s="60"/>
      <c r="M527" s="60"/>
      <c r="N527" s="60"/>
      <c r="O527" s="60"/>
      <c r="P527" s="60"/>
      <c r="Q527" s="60"/>
      <c r="R527" s="60"/>
      <c r="S527" s="60"/>
      <c r="T527" s="60"/>
      <c r="U527" s="60"/>
      <c r="V527" s="60"/>
      <c r="W527" s="60">
        <f>W528</f>
        <v>28500</v>
      </c>
      <c r="X527" s="60">
        <f t="shared" ref="X527:Y527" si="1354">X528</f>
        <v>0</v>
      </c>
      <c r="Y527" s="60">
        <f t="shared" si="1354"/>
        <v>0</v>
      </c>
      <c r="Z527" s="60">
        <f t="shared" si="1334"/>
        <v>28500</v>
      </c>
      <c r="AA527" s="60">
        <f t="shared" si="1335"/>
        <v>0</v>
      </c>
      <c r="AB527" s="60">
        <f t="shared" si="1336"/>
        <v>0</v>
      </c>
      <c r="AC527" s="60">
        <f>AC528</f>
        <v>0</v>
      </c>
      <c r="AD527" s="60">
        <f t="shared" ref="AD527:AE527" si="1355">AD528</f>
        <v>0</v>
      </c>
      <c r="AE527" s="60">
        <f t="shared" si="1355"/>
        <v>0</v>
      </c>
      <c r="AF527" s="60">
        <f t="shared" si="1351"/>
        <v>28500</v>
      </c>
      <c r="AG527" s="60">
        <f t="shared" si="1352"/>
        <v>0</v>
      </c>
      <c r="AH527" s="60">
        <f t="shared" si="1353"/>
        <v>0</v>
      </c>
      <c r="AI527" s="60">
        <f>AI528</f>
        <v>0</v>
      </c>
      <c r="AJ527" s="60">
        <f t="shared" ref="AJ527:AK527" si="1356">AJ528</f>
        <v>0</v>
      </c>
      <c r="AK527" s="60">
        <f t="shared" si="1356"/>
        <v>0</v>
      </c>
      <c r="AL527" s="60">
        <f t="shared" si="1326"/>
        <v>28500</v>
      </c>
      <c r="AM527" s="60">
        <f t="shared" si="1327"/>
        <v>0</v>
      </c>
      <c r="AN527" s="60">
        <f t="shared" si="1328"/>
        <v>0</v>
      </c>
    </row>
    <row r="528" spans="1:40" ht="38.25">
      <c r="A528" s="181"/>
      <c r="B528" s="231" t="s">
        <v>177</v>
      </c>
      <c r="C528" s="35" t="s">
        <v>19</v>
      </c>
      <c r="D528" s="35" t="s">
        <v>21</v>
      </c>
      <c r="E528" s="35" t="s">
        <v>100</v>
      </c>
      <c r="F528" s="35" t="s">
        <v>441</v>
      </c>
      <c r="G528" s="36" t="s">
        <v>46</v>
      </c>
      <c r="H528" s="60"/>
      <c r="I528" s="60"/>
      <c r="J528" s="60"/>
      <c r="K528" s="60"/>
      <c r="L528" s="60"/>
      <c r="M528" s="60"/>
      <c r="N528" s="60"/>
      <c r="O528" s="60"/>
      <c r="P528" s="60"/>
      <c r="Q528" s="60"/>
      <c r="R528" s="60"/>
      <c r="S528" s="60"/>
      <c r="T528" s="60"/>
      <c r="U528" s="60"/>
      <c r="V528" s="60"/>
      <c r="W528" s="60">
        <v>28500</v>
      </c>
      <c r="X528" s="60"/>
      <c r="Y528" s="60"/>
      <c r="Z528" s="60">
        <f t="shared" ref="Z528" si="1357">T528+W528</f>
        <v>28500</v>
      </c>
      <c r="AA528" s="60">
        <f t="shared" ref="AA528" si="1358">U528+X528</f>
        <v>0</v>
      </c>
      <c r="AB528" s="60">
        <f t="shared" ref="AB528" si="1359">V528+Y528</f>
        <v>0</v>
      </c>
      <c r="AC528" s="60"/>
      <c r="AD528" s="60"/>
      <c r="AE528" s="60"/>
      <c r="AF528" s="60">
        <f t="shared" ref="AF528" si="1360">Z528+AC528</f>
        <v>28500</v>
      </c>
      <c r="AG528" s="60">
        <f t="shared" ref="AG528" si="1361">AA528+AD528</f>
        <v>0</v>
      </c>
      <c r="AH528" s="60">
        <f t="shared" ref="AH528" si="1362">AB528+AE528</f>
        <v>0</v>
      </c>
      <c r="AI528" s="60"/>
      <c r="AJ528" s="60"/>
      <c r="AK528" s="60"/>
      <c r="AL528" s="60">
        <f t="shared" si="1326"/>
        <v>28500</v>
      </c>
      <c r="AM528" s="60">
        <f t="shared" si="1327"/>
        <v>0</v>
      </c>
      <c r="AN528" s="60">
        <f t="shared" si="1328"/>
        <v>0</v>
      </c>
    </row>
    <row r="529" spans="1:40">
      <c r="A529" s="105"/>
      <c r="B529" s="85"/>
      <c r="C529" s="29"/>
      <c r="D529" s="29"/>
      <c r="E529" s="4"/>
      <c r="F529" s="5"/>
      <c r="G529" s="11"/>
      <c r="H529" s="57"/>
      <c r="I529" s="57"/>
      <c r="J529" s="57"/>
      <c r="K529" s="57"/>
      <c r="L529" s="57"/>
      <c r="M529" s="57"/>
      <c r="N529" s="57"/>
      <c r="O529" s="57"/>
      <c r="P529" s="57"/>
      <c r="Q529" s="57"/>
      <c r="R529" s="57"/>
      <c r="S529" s="57"/>
      <c r="T529" s="57"/>
      <c r="U529" s="57"/>
      <c r="V529" s="57"/>
      <c r="W529" s="57"/>
      <c r="X529" s="57"/>
      <c r="Y529" s="57"/>
      <c r="Z529" s="57"/>
      <c r="AA529" s="57"/>
      <c r="AB529" s="57"/>
      <c r="AC529" s="57"/>
      <c r="AD529" s="57"/>
      <c r="AE529" s="57"/>
      <c r="AF529" s="57"/>
      <c r="AG529" s="57"/>
      <c r="AH529" s="57"/>
      <c r="AI529" s="57"/>
      <c r="AJ529" s="57"/>
      <c r="AK529" s="57"/>
      <c r="AL529" s="57"/>
      <c r="AM529" s="57"/>
      <c r="AN529" s="57"/>
    </row>
    <row r="530" spans="1:40" ht="30">
      <c r="A530" s="66">
        <v>15</v>
      </c>
      <c r="B530" s="96" t="s">
        <v>300</v>
      </c>
      <c r="C530" s="7" t="s">
        <v>20</v>
      </c>
      <c r="D530" s="7" t="s">
        <v>21</v>
      </c>
      <c r="E530" s="7" t="s">
        <v>100</v>
      </c>
      <c r="F530" s="7" t="s">
        <v>101</v>
      </c>
      <c r="G530" s="110"/>
      <c r="H530" s="59">
        <f t="shared" ref="H530:M530" si="1363">H531</f>
        <v>110000</v>
      </c>
      <c r="I530" s="59">
        <f t="shared" si="1363"/>
        <v>110000</v>
      </c>
      <c r="J530" s="59">
        <f t="shared" si="1363"/>
        <v>110000</v>
      </c>
      <c r="K530" s="59">
        <f t="shared" si="1363"/>
        <v>0</v>
      </c>
      <c r="L530" s="59">
        <f t="shared" si="1363"/>
        <v>0</v>
      </c>
      <c r="M530" s="59">
        <f t="shared" si="1363"/>
        <v>0</v>
      </c>
      <c r="N530" s="59">
        <f t="shared" si="1210"/>
        <v>110000</v>
      </c>
      <c r="O530" s="59">
        <f t="shared" si="1211"/>
        <v>110000</v>
      </c>
      <c r="P530" s="59">
        <f t="shared" si="1212"/>
        <v>110000</v>
      </c>
      <c r="Q530" s="59">
        <f>Q531+Q536</f>
        <v>1017000</v>
      </c>
      <c r="R530" s="59">
        <f t="shared" ref="R530:S530" si="1364">R531+R536</f>
        <v>0</v>
      </c>
      <c r="S530" s="59">
        <f t="shared" si="1364"/>
        <v>0</v>
      </c>
      <c r="T530" s="59">
        <f t="shared" ref="T530:T535" si="1365">N530+Q530</f>
        <v>1127000</v>
      </c>
      <c r="U530" s="59">
        <f t="shared" ref="U530:U535" si="1366">O530+R530</f>
        <v>110000</v>
      </c>
      <c r="V530" s="59">
        <f t="shared" ref="V530:V535" si="1367">P530+S530</f>
        <v>110000</v>
      </c>
      <c r="W530" s="59">
        <f>W531+W536</f>
        <v>0</v>
      </c>
      <c r="X530" s="59">
        <f t="shared" ref="X530:Y530" si="1368">X531+X536</f>
        <v>0</v>
      </c>
      <c r="Y530" s="59">
        <f t="shared" si="1368"/>
        <v>0</v>
      </c>
      <c r="Z530" s="59">
        <f t="shared" ref="Z530:Z538" si="1369">T530+W530</f>
        <v>1127000</v>
      </c>
      <c r="AA530" s="59">
        <f t="shared" ref="AA530:AA538" si="1370">U530+X530</f>
        <v>110000</v>
      </c>
      <c r="AB530" s="59">
        <f t="shared" ref="AB530:AB538" si="1371">V530+Y530</f>
        <v>110000</v>
      </c>
      <c r="AC530" s="59">
        <f>AC531+AC536</f>
        <v>0</v>
      </c>
      <c r="AD530" s="59">
        <f t="shared" ref="AD530:AE530" si="1372">AD531+AD536</f>
        <v>0</v>
      </c>
      <c r="AE530" s="59">
        <f t="shared" si="1372"/>
        <v>0</v>
      </c>
      <c r="AF530" s="59">
        <f t="shared" ref="AF530:AF538" si="1373">Z530+AC530</f>
        <v>1127000</v>
      </c>
      <c r="AG530" s="59">
        <f t="shared" ref="AG530:AG538" si="1374">AA530+AD530</f>
        <v>110000</v>
      </c>
      <c r="AH530" s="59">
        <f t="shared" ref="AH530:AH538" si="1375">AB530+AE530</f>
        <v>110000</v>
      </c>
      <c r="AI530" s="59">
        <f>AI531+AI536</f>
        <v>-1017000</v>
      </c>
      <c r="AJ530" s="59">
        <f t="shared" ref="AJ530:AK530" si="1376">AJ531+AJ536</f>
        <v>0</v>
      </c>
      <c r="AK530" s="59">
        <f t="shared" si="1376"/>
        <v>0</v>
      </c>
      <c r="AL530" s="59">
        <f t="shared" ref="AL530:AL538" si="1377">AF530+AI530</f>
        <v>110000</v>
      </c>
      <c r="AM530" s="59">
        <f t="shared" ref="AM530:AM538" si="1378">AG530+AJ530</f>
        <v>110000</v>
      </c>
      <c r="AN530" s="59">
        <f t="shared" ref="AN530:AN538" si="1379">AH530+AK530</f>
        <v>110000</v>
      </c>
    </row>
    <row r="531" spans="1:40">
      <c r="A531" s="273"/>
      <c r="B531" s="142" t="s">
        <v>246</v>
      </c>
      <c r="C531" s="5" t="s">
        <v>20</v>
      </c>
      <c r="D531" s="5" t="s">
        <v>21</v>
      </c>
      <c r="E531" s="5" t="s">
        <v>100</v>
      </c>
      <c r="F531" s="5" t="s">
        <v>141</v>
      </c>
      <c r="G531" s="11"/>
      <c r="H531" s="57">
        <f>H534+H532</f>
        <v>110000</v>
      </c>
      <c r="I531" s="57">
        <f t="shared" ref="I531:J531" si="1380">I534+I532</f>
        <v>110000</v>
      </c>
      <c r="J531" s="57">
        <f t="shared" si="1380"/>
        <v>110000</v>
      </c>
      <c r="K531" s="57">
        <f t="shared" ref="K531:M531" si="1381">K534+K532</f>
        <v>0</v>
      </c>
      <c r="L531" s="57">
        <f t="shared" si="1381"/>
        <v>0</v>
      </c>
      <c r="M531" s="57">
        <f t="shared" si="1381"/>
        <v>0</v>
      </c>
      <c r="N531" s="57">
        <f t="shared" si="1210"/>
        <v>110000</v>
      </c>
      <c r="O531" s="57">
        <f t="shared" si="1211"/>
        <v>110000</v>
      </c>
      <c r="P531" s="57">
        <f t="shared" si="1212"/>
        <v>110000</v>
      </c>
      <c r="Q531" s="57">
        <f t="shared" ref="Q531:S531" si="1382">Q534+Q532</f>
        <v>0</v>
      </c>
      <c r="R531" s="57">
        <f t="shared" si="1382"/>
        <v>0</v>
      </c>
      <c r="S531" s="57">
        <f t="shared" si="1382"/>
        <v>0</v>
      </c>
      <c r="T531" s="57">
        <f t="shared" si="1365"/>
        <v>110000</v>
      </c>
      <c r="U531" s="57">
        <f t="shared" si="1366"/>
        <v>110000</v>
      </c>
      <c r="V531" s="57">
        <f t="shared" si="1367"/>
        <v>110000</v>
      </c>
      <c r="W531" s="57">
        <f t="shared" ref="W531:Y531" si="1383">W534+W532</f>
        <v>0</v>
      </c>
      <c r="X531" s="57">
        <f t="shared" si="1383"/>
        <v>0</v>
      </c>
      <c r="Y531" s="57">
        <f t="shared" si="1383"/>
        <v>0</v>
      </c>
      <c r="Z531" s="57">
        <f t="shared" si="1369"/>
        <v>110000</v>
      </c>
      <c r="AA531" s="57">
        <f t="shared" si="1370"/>
        <v>110000</v>
      </c>
      <c r="AB531" s="57">
        <f t="shared" si="1371"/>
        <v>110000</v>
      </c>
      <c r="AC531" s="57">
        <f t="shared" ref="AC531:AE531" si="1384">AC534+AC532</f>
        <v>0</v>
      </c>
      <c r="AD531" s="57">
        <f t="shared" si="1384"/>
        <v>0</v>
      </c>
      <c r="AE531" s="57">
        <f t="shared" si="1384"/>
        <v>0</v>
      </c>
      <c r="AF531" s="57">
        <f t="shared" si="1373"/>
        <v>110000</v>
      </c>
      <c r="AG531" s="57">
        <f t="shared" si="1374"/>
        <v>110000</v>
      </c>
      <c r="AH531" s="57">
        <f t="shared" si="1375"/>
        <v>110000</v>
      </c>
      <c r="AI531" s="57">
        <f t="shared" ref="AI531:AK531" si="1385">AI534+AI532</f>
        <v>0</v>
      </c>
      <c r="AJ531" s="57">
        <f t="shared" si="1385"/>
        <v>0</v>
      </c>
      <c r="AK531" s="57">
        <f t="shared" si="1385"/>
        <v>0</v>
      </c>
      <c r="AL531" s="57">
        <f t="shared" si="1377"/>
        <v>110000</v>
      </c>
      <c r="AM531" s="57">
        <f t="shared" si="1378"/>
        <v>110000</v>
      </c>
      <c r="AN531" s="57">
        <f t="shared" si="1379"/>
        <v>110000</v>
      </c>
    </row>
    <row r="532" spans="1:40" ht="38.25">
      <c r="A532" s="274"/>
      <c r="B532" s="191" t="s">
        <v>51</v>
      </c>
      <c r="C532" s="5" t="s">
        <v>20</v>
      </c>
      <c r="D532" s="5" t="s">
        <v>21</v>
      </c>
      <c r="E532" s="5" t="s">
        <v>100</v>
      </c>
      <c r="F532" s="5" t="s">
        <v>141</v>
      </c>
      <c r="G532" s="36" t="s">
        <v>49</v>
      </c>
      <c r="H532" s="57">
        <f>H533</f>
        <v>80000</v>
      </c>
      <c r="I532" s="57">
        <f t="shared" ref="I532:M532" si="1386">I533</f>
        <v>80000</v>
      </c>
      <c r="J532" s="57">
        <f t="shared" si="1386"/>
        <v>80000</v>
      </c>
      <c r="K532" s="57">
        <f t="shared" si="1386"/>
        <v>0</v>
      </c>
      <c r="L532" s="57">
        <f t="shared" si="1386"/>
        <v>0</v>
      </c>
      <c r="M532" s="57">
        <f t="shared" si="1386"/>
        <v>0</v>
      </c>
      <c r="N532" s="57">
        <f t="shared" si="1210"/>
        <v>80000</v>
      </c>
      <c r="O532" s="57">
        <f t="shared" si="1211"/>
        <v>80000</v>
      </c>
      <c r="P532" s="57">
        <f t="shared" si="1212"/>
        <v>80000</v>
      </c>
      <c r="Q532" s="57">
        <f t="shared" ref="Q532:S532" si="1387">Q533</f>
        <v>0</v>
      </c>
      <c r="R532" s="57">
        <f t="shared" si="1387"/>
        <v>0</v>
      </c>
      <c r="S532" s="57">
        <f t="shared" si="1387"/>
        <v>0</v>
      </c>
      <c r="T532" s="57">
        <f t="shared" si="1365"/>
        <v>80000</v>
      </c>
      <c r="U532" s="57">
        <f t="shared" si="1366"/>
        <v>80000</v>
      </c>
      <c r="V532" s="57">
        <f t="shared" si="1367"/>
        <v>80000</v>
      </c>
      <c r="W532" s="57">
        <f t="shared" ref="W532:Y532" si="1388">W533</f>
        <v>0</v>
      </c>
      <c r="X532" s="57">
        <f t="shared" si="1388"/>
        <v>0</v>
      </c>
      <c r="Y532" s="57">
        <f t="shared" si="1388"/>
        <v>0</v>
      </c>
      <c r="Z532" s="57">
        <f t="shared" si="1369"/>
        <v>80000</v>
      </c>
      <c r="AA532" s="57">
        <f t="shared" si="1370"/>
        <v>80000</v>
      </c>
      <c r="AB532" s="57">
        <f t="shared" si="1371"/>
        <v>80000</v>
      </c>
      <c r="AC532" s="57">
        <f t="shared" ref="AC532:AE532" si="1389">AC533</f>
        <v>0</v>
      </c>
      <c r="AD532" s="57">
        <f t="shared" si="1389"/>
        <v>0</v>
      </c>
      <c r="AE532" s="57">
        <f t="shared" si="1389"/>
        <v>0</v>
      </c>
      <c r="AF532" s="57">
        <f t="shared" si="1373"/>
        <v>80000</v>
      </c>
      <c r="AG532" s="57">
        <f t="shared" si="1374"/>
        <v>80000</v>
      </c>
      <c r="AH532" s="57">
        <f t="shared" si="1375"/>
        <v>80000</v>
      </c>
      <c r="AI532" s="57">
        <f t="shared" ref="AI532:AK532" si="1390">AI533</f>
        <v>0</v>
      </c>
      <c r="AJ532" s="57">
        <f t="shared" si="1390"/>
        <v>0</v>
      </c>
      <c r="AK532" s="57">
        <f t="shared" si="1390"/>
        <v>0</v>
      </c>
      <c r="AL532" s="57">
        <f t="shared" si="1377"/>
        <v>80000</v>
      </c>
      <c r="AM532" s="57">
        <f t="shared" si="1378"/>
        <v>80000</v>
      </c>
      <c r="AN532" s="57">
        <f t="shared" si="1379"/>
        <v>80000</v>
      </c>
    </row>
    <row r="533" spans="1:40">
      <c r="A533" s="274"/>
      <c r="B533" s="191" t="s">
        <v>52</v>
      </c>
      <c r="C533" s="5" t="s">
        <v>20</v>
      </c>
      <c r="D533" s="5" t="s">
        <v>21</v>
      </c>
      <c r="E533" s="5" t="s">
        <v>100</v>
      </c>
      <c r="F533" s="5" t="s">
        <v>141</v>
      </c>
      <c r="G533" s="36" t="s">
        <v>50</v>
      </c>
      <c r="H533" s="60">
        <v>80000</v>
      </c>
      <c r="I533" s="60">
        <v>80000</v>
      </c>
      <c r="J533" s="60">
        <v>80000</v>
      </c>
      <c r="K533" s="60"/>
      <c r="L533" s="60"/>
      <c r="M533" s="60"/>
      <c r="N533" s="60">
        <f t="shared" si="1210"/>
        <v>80000</v>
      </c>
      <c r="O533" s="60">
        <f t="shared" si="1211"/>
        <v>80000</v>
      </c>
      <c r="P533" s="60">
        <f t="shared" si="1212"/>
        <v>80000</v>
      </c>
      <c r="Q533" s="60"/>
      <c r="R533" s="60"/>
      <c r="S533" s="60"/>
      <c r="T533" s="60">
        <f t="shared" si="1365"/>
        <v>80000</v>
      </c>
      <c r="U533" s="60">
        <f t="shared" si="1366"/>
        <v>80000</v>
      </c>
      <c r="V533" s="60">
        <f t="shared" si="1367"/>
        <v>80000</v>
      </c>
      <c r="W533" s="60"/>
      <c r="X533" s="60"/>
      <c r="Y533" s="60"/>
      <c r="Z533" s="60">
        <f t="shared" si="1369"/>
        <v>80000</v>
      </c>
      <c r="AA533" s="60">
        <f t="shared" si="1370"/>
        <v>80000</v>
      </c>
      <c r="AB533" s="60">
        <f t="shared" si="1371"/>
        <v>80000</v>
      </c>
      <c r="AC533" s="60"/>
      <c r="AD533" s="60"/>
      <c r="AE533" s="60"/>
      <c r="AF533" s="60">
        <f t="shared" si="1373"/>
        <v>80000</v>
      </c>
      <c r="AG533" s="60">
        <f t="shared" si="1374"/>
        <v>80000</v>
      </c>
      <c r="AH533" s="60">
        <f t="shared" si="1375"/>
        <v>80000</v>
      </c>
      <c r="AI533" s="60"/>
      <c r="AJ533" s="60"/>
      <c r="AK533" s="60"/>
      <c r="AL533" s="60">
        <f t="shared" si="1377"/>
        <v>80000</v>
      </c>
      <c r="AM533" s="60">
        <f t="shared" si="1378"/>
        <v>80000</v>
      </c>
      <c r="AN533" s="60">
        <f t="shared" si="1379"/>
        <v>80000</v>
      </c>
    </row>
    <row r="534" spans="1:40" ht="25.5">
      <c r="A534" s="274"/>
      <c r="B534" s="192" t="s">
        <v>186</v>
      </c>
      <c r="C534" s="5" t="s">
        <v>20</v>
      </c>
      <c r="D534" s="5" t="s">
        <v>21</v>
      </c>
      <c r="E534" s="5" t="s">
        <v>100</v>
      </c>
      <c r="F534" s="5" t="s">
        <v>141</v>
      </c>
      <c r="G534" s="70" t="s">
        <v>32</v>
      </c>
      <c r="H534" s="57">
        <f>H535</f>
        <v>30000</v>
      </c>
      <c r="I534" s="57">
        <f t="shared" ref="I534:M534" si="1391">I535</f>
        <v>30000</v>
      </c>
      <c r="J534" s="57">
        <f t="shared" si="1391"/>
        <v>30000</v>
      </c>
      <c r="K534" s="57">
        <f t="shared" si="1391"/>
        <v>0</v>
      </c>
      <c r="L534" s="57">
        <f t="shared" si="1391"/>
        <v>0</v>
      </c>
      <c r="M534" s="57">
        <f t="shared" si="1391"/>
        <v>0</v>
      </c>
      <c r="N534" s="57">
        <f t="shared" si="1210"/>
        <v>30000</v>
      </c>
      <c r="O534" s="57">
        <f t="shared" si="1211"/>
        <v>30000</v>
      </c>
      <c r="P534" s="57">
        <f t="shared" si="1212"/>
        <v>30000</v>
      </c>
      <c r="Q534" s="57">
        <f t="shared" ref="Q534:S534" si="1392">Q535</f>
        <v>0</v>
      </c>
      <c r="R534" s="57">
        <f t="shared" si="1392"/>
        <v>0</v>
      </c>
      <c r="S534" s="57">
        <f t="shared" si="1392"/>
        <v>0</v>
      </c>
      <c r="T534" s="57">
        <f t="shared" si="1365"/>
        <v>30000</v>
      </c>
      <c r="U534" s="57">
        <f t="shared" si="1366"/>
        <v>30000</v>
      </c>
      <c r="V534" s="57">
        <f t="shared" si="1367"/>
        <v>30000</v>
      </c>
      <c r="W534" s="57">
        <f t="shared" ref="W534:Y534" si="1393">W535</f>
        <v>0</v>
      </c>
      <c r="X534" s="57">
        <f t="shared" si="1393"/>
        <v>0</v>
      </c>
      <c r="Y534" s="57">
        <f t="shared" si="1393"/>
        <v>0</v>
      </c>
      <c r="Z534" s="57">
        <f t="shared" si="1369"/>
        <v>30000</v>
      </c>
      <c r="AA534" s="57">
        <f t="shared" si="1370"/>
        <v>30000</v>
      </c>
      <c r="AB534" s="57">
        <f t="shared" si="1371"/>
        <v>30000</v>
      </c>
      <c r="AC534" s="57">
        <f t="shared" ref="AC534:AE534" si="1394">AC535</f>
        <v>0</v>
      </c>
      <c r="AD534" s="57">
        <f t="shared" si="1394"/>
        <v>0</v>
      </c>
      <c r="AE534" s="57">
        <f t="shared" si="1394"/>
        <v>0</v>
      </c>
      <c r="AF534" s="57">
        <f t="shared" si="1373"/>
        <v>30000</v>
      </c>
      <c r="AG534" s="57">
        <f t="shared" si="1374"/>
        <v>30000</v>
      </c>
      <c r="AH534" s="57">
        <f t="shared" si="1375"/>
        <v>30000</v>
      </c>
      <c r="AI534" s="57">
        <f t="shared" ref="AI534:AK534" si="1395">AI535</f>
        <v>0</v>
      </c>
      <c r="AJ534" s="57">
        <f t="shared" si="1395"/>
        <v>0</v>
      </c>
      <c r="AK534" s="57">
        <f t="shared" si="1395"/>
        <v>0</v>
      </c>
      <c r="AL534" s="57">
        <f t="shared" si="1377"/>
        <v>30000</v>
      </c>
      <c r="AM534" s="57">
        <f t="shared" si="1378"/>
        <v>30000</v>
      </c>
      <c r="AN534" s="57">
        <f t="shared" si="1379"/>
        <v>30000</v>
      </c>
    </row>
    <row r="535" spans="1:40" ht="25.5">
      <c r="A535" s="277"/>
      <c r="B535" s="191" t="s">
        <v>34</v>
      </c>
      <c r="C535" s="5" t="s">
        <v>20</v>
      </c>
      <c r="D535" s="5" t="s">
        <v>21</v>
      </c>
      <c r="E535" s="5" t="s">
        <v>100</v>
      </c>
      <c r="F535" s="5" t="s">
        <v>141</v>
      </c>
      <c r="G535" s="70" t="s">
        <v>33</v>
      </c>
      <c r="H535" s="60">
        <v>30000</v>
      </c>
      <c r="I535" s="60">
        <v>30000</v>
      </c>
      <c r="J535" s="60">
        <v>30000</v>
      </c>
      <c r="K535" s="60"/>
      <c r="L535" s="60"/>
      <c r="M535" s="60"/>
      <c r="N535" s="60">
        <f t="shared" si="1210"/>
        <v>30000</v>
      </c>
      <c r="O535" s="60">
        <f t="shared" si="1211"/>
        <v>30000</v>
      </c>
      <c r="P535" s="60">
        <f t="shared" si="1212"/>
        <v>30000</v>
      </c>
      <c r="Q535" s="60"/>
      <c r="R535" s="60"/>
      <c r="S535" s="60"/>
      <c r="T535" s="60">
        <f t="shared" si="1365"/>
        <v>30000</v>
      </c>
      <c r="U535" s="60">
        <f t="shared" si="1366"/>
        <v>30000</v>
      </c>
      <c r="V535" s="60">
        <f t="shared" si="1367"/>
        <v>30000</v>
      </c>
      <c r="W535" s="60"/>
      <c r="X535" s="60"/>
      <c r="Y535" s="60"/>
      <c r="Z535" s="60">
        <f t="shared" si="1369"/>
        <v>30000</v>
      </c>
      <c r="AA535" s="60">
        <f t="shared" si="1370"/>
        <v>30000</v>
      </c>
      <c r="AB535" s="60">
        <f t="shared" si="1371"/>
        <v>30000</v>
      </c>
      <c r="AC535" s="60"/>
      <c r="AD535" s="60"/>
      <c r="AE535" s="60"/>
      <c r="AF535" s="60">
        <f t="shared" si="1373"/>
        <v>30000</v>
      </c>
      <c r="AG535" s="60">
        <f t="shared" si="1374"/>
        <v>30000</v>
      </c>
      <c r="AH535" s="60">
        <f t="shared" si="1375"/>
        <v>30000</v>
      </c>
      <c r="AI535" s="60"/>
      <c r="AJ535" s="60"/>
      <c r="AK535" s="60"/>
      <c r="AL535" s="60">
        <f t="shared" si="1377"/>
        <v>30000</v>
      </c>
      <c r="AM535" s="60">
        <f t="shared" si="1378"/>
        <v>30000</v>
      </c>
      <c r="AN535" s="60">
        <f t="shared" si="1379"/>
        <v>30000</v>
      </c>
    </row>
    <row r="536" spans="1:40" ht="25.5">
      <c r="A536" s="185"/>
      <c r="B536" s="195" t="s">
        <v>415</v>
      </c>
      <c r="C536" s="35" t="s">
        <v>20</v>
      </c>
      <c r="D536" s="35" t="s">
        <v>21</v>
      </c>
      <c r="E536" s="35" t="s">
        <v>100</v>
      </c>
      <c r="F536" s="137" t="s">
        <v>416</v>
      </c>
      <c r="G536" s="70"/>
      <c r="H536" s="215"/>
      <c r="I536" s="216"/>
      <c r="J536" s="216"/>
      <c r="K536" s="216"/>
      <c r="L536" s="216"/>
      <c r="M536" s="216"/>
      <c r="N536" s="216"/>
      <c r="O536" s="216"/>
      <c r="P536" s="216"/>
      <c r="Q536" s="216">
        <f>Q537</f>
        <v>1017000</v>
      </c>
      <c r="R536" s="216">
        <f t="shared" ref="R536:S537" si="1396">R537</f>
        <v>0</v>
      </c>
      <c r="S536" s="216">
        <f t="shared" si="1396"/>
        <v>0</v>
      </c>
      <c r="T536" s="60">
        <f t="shared" ref="T536:T538" si="1397">N536+Q536</f>
        <v>1017000</v>
      </c>
      <c r="U536" s="60">
        <f t="shared" ref="U536:U538" si="1398">O536+R536</f>
        <v>0</v>
      </c>
      <c r="V536" s="60">
        <f t="shared" ref="V536:V538" si="1399">P536+S536</f>
        <v>0</v>
      </c>
      <c r="W536" s="216">
        <f>W537</f>
        <v>0</v>
      </c>
      <c r="X536" s="216">
        <f t="shared" ref="X536:Y537" si="1400">X537</f>
        <v>0</v>
      </c>
      <c r="Y536" s="216">
        <f t="shared" si="1400"/>
        <v>0</v>
      </c>
      <c r="Z536" s="60">
        <f t="shared" si="1369"/>
        <v>1017000</v>
      </c>
      <c r="AA536" s="60">
        <f t="shared" si="1370"/>
        <v>0</v>
      </c>
      <c r="AB536" s="60">
        <f t="shared" si="1371"/>
        <v>0</v>
      </c>
      <c r="AC536" s="216">
        <f>AC537</f>
        <v>0</v>
      </c>
      <c r="AD536" s="216">
        <f t="shared" ref="AD536:AE537" si="1401">AD537</f>
        <v>0</v>
      </c>
      <c r="AE536" s="216">
        <f t="shared" si="1401"/>
        <v>0</v>
      </c>
      <c r="AF536" s="60">
        <f t="shared" si="1373"/>
        <v>1017000</v>
      </c>
      <c r="AG536" s="60">
        <f t="shared" si="1374"/>
        <v>0</v>
      </c>
      <c r="AH536" s="60">
        <f t="shared" si="1375"/>
        <v>0</v>
      </c>
      <c r="AI536" s="216">
        <f>AI537</f>
        <v>-1017000</v>
      </c>
      <c r="AJ536" s="216">
        <f t="shared" ref="AJ536:AK537" si="1402">AJ537</f>
        <v>0</v>
      </c>
      <c r="AK536" s="216">
        <f t="shared" si="1402"/>
        <v>0</v>
      </c>
      <c r="AL536" s="60">
        <f t="shared" si="1377"/>
        <v>0</v>
      </c>
      <c r="AM536" s="60">
        <f t="shared" si="1378"/>
        <v>0</v>
      </c>
      <c r="AN536" s="60">
        <f t="shared" si="1379"/>
        <v>0</v>
      </c>
    </row>
    <row r="537" spans="1:40" ht="25.5">
      <c r="A537" s="185"/>
      <c r="B537" s="191" t="s">
        <v>186</v>
      </c>
      <c r="C537" s="35" t="s">
        <v>20</v>
      </c>
      <c r="D537" s="35" t="s">
        <v>21</v>
      </c>
      <c r="E537" s="35" t="s">
        <v>100</v>
      </c>
      <c r="F537" s="137" t="s">
        <v>416</v>
      </c>
      <c r="G537" s="70" t="s">
        <v>32</v>
      </c>
      <c r="H537" s="215"/>
      <c r="I537" s="216"/>
      <c r="J537" s="216"/>
      <c r="K537" s="216"/>
      <c r="L537" s="216"/>
      <c r="M537" s="216"/>
      <c r="N537" s="216"/>
      <c r="O537" s="216"/>
      <c r="P537" s="216"/>
      <c r="Q537" s="216">
        <f>Q538</f>
        <v>1017000</v>
      </c>
      <c r="R537" s="216">
        <f t="shared" si="1396"/>
        <v>0</v>
      </c>
      <c r="S537" s="216">
        <f t="shared" si="1396"/>
        <v>0</v>
      </c>
      <c r="T537" s="60">
        <f t="shared" si="1397"/>
        <v>1017000</v>
      </c>
      <c r="U537" s="60">
        <f t="shared" si="1398"/>
        <v>0</v>
      </c>
      <c r="V537" s="60">
        <f t="shared" si="1399"/>
        <v>0</v>
      </c>
      <c r="W537" s="216">
        <f>W538</f>
        <v>0</v>
      </c>
      <c r="X537" s="216">
        <f t="shared" si="1400"/>
        <v>0</v>
      </c>
      <c r="Y537" s="216">
        <f t="shared" si="1400"/>
        <v>0</v>
      </c>
      <c r="Z537" s="60">
        <f t="shared" si="1369"/>
        <v>1017000</v>
      </c>
      <c r="AA537" s="60">
        <f t="shared" si="1370"/>
        <v>0</v>
      </c>
      <c r="AB537" s="60">
        <f t="shared" si="1371"/>
        <v>0</v>
      </c>
      <c r="AC537" s="216">
        <f>AC538</f>
        <v>0</v>
      </c>
      <c r="AD537" s="216">
        <f t="shared" si="1401"/>
        <v>0</v>
      </c>
      <c r="AE537" s="216">
        <f t="shared" si="1401"/>
        <v>0</v>
      </c>
      <c r="AF537" s="60">
        <f t="shared" si="1373"/>
        <v>1017000</v>
      </c>
      <c r="AG537" s="60">
        <f t="shared" si="1374"/>
        <v>0</v>
      </c>
      <c r="AH537" s="60">
        <f t="shared" si="1375"/>
        <v>0</v>
      </c>
      <c r="AI537" s="216">
        <f>AI538</f>
        <v>-1017000</v>
      </c>
      <c r="AJ537" s="216">
        <f t="shared" si="1402"/>
        <v>0</v>
      </c>
      <c r="AK537" s="216">
        <f t="shared" si="1402"/>
        <v>0</v>
      </c>
      <c r="AL537" s="60">
        <f t="shared" si="1377"/>
        <v>0</v>
      </c>
      <c r="AM537" s="60">
        <f t="shared" si="1378"/>
        <v>0</v>
      </c>
      <c r="AN537" s="60">
        <f t="shared" si="1379"/>
        <v>0</v>
      </c>
    </row>
    <row r="538" spans="1:40" ht="25.5">
      <c r="A538" s="185"/>
      <c r="B538" s="191" t="s">
        <v>34</v>
      </c>
      <c r="C538" s="35" t="s">
        <v>20</v>
      </c>
      <c r="D538" s="35" t="s">
        <v>21</v>
      </c>
      <c r="E538" s="35" t="s">
        <v>100</v>
      </c>
      <c r="F538" s="137" t="s">
        <v>416</v>
      </c>
      <c r="G538" s="70" t="s">
        <v>33</v>
      </c>
      <c r="H538" s="215"/>
      <c r="I538" s="216"/>
      <c r="J538" s="216"/>
      <c r="K538" s="216"/>
      <c r="L538" s="216"/>
      <c r="M538" s="216"/>
      <c r="N538" s="216"/>
      <c r="O538" s="216"/>
      <c r="P538" s="216"/>
      <c r="Q538" s="216">
        <v>1017000</v>
      </c>
      <c r="R538" s="216"/>
      <c r="S538" s="216"/>
      <c r="T538" s="60">
        <f t="shared" si="1397"/>
        <v>1017000</v>
      </c>
      <c r="U538" s="60">
        <f t="shared" si="1398"/>
        <v>0</v>
      </c>
      <c r="V538" s="60">
        <f t="shared" si="1399"/>
        <v>0</v>
      </c>
      <c r="W538" s="216"/>
      <c r="X538" s="216"/>
      <c r="Y538" s="216"/>
      <c r="Z538" s="60">
        <f t="shared" si="1369"/>
        <v>1017000</v>
      </c>
      <c r="AA538" s="60">
        <f t="shared" si="1370"/>
        <v>0</v>
      </c>
      <c r="AB538" s="60">
        <f t="shared" si="1371"/>
        <v>0</v>
      </c>
      <c r="AC538" s="216"/>
      <c r="AD538" s="216"/>
      <c r="AE538" s="216"/>
      <c r="AF538" s="60">
        <f t="shared" si="1373"/>
        <v>1017000</v>
      </c>
      <c r="AG538" s="60">
        <f t="shared" si="1374"/>
        <v>0</v>
      </c>
      <c r="AH538" s="60">
        <f t="shared" si="1375"/>
        <v>0</v>
      </c>
      <c r="AI538" s="216">
        <v>-1017000</v>
      </c>
      <c r="AJ538" s="216"/>
      <c r="AK538" s="216"/>
      <c r="AL538" s="60">
        <f t="shared" si="1377"/>
        <v>0</v>
      </c>
      <c r="AM538" s="60">
        <f t="shared" si="1378"/>
        <v>0</v>
      </c>
      <c r="AN538" s="60">
        <f t="shared" si="1379"/>
        <v>0</v>
      </c>
    </row>
    <row r="539" spans="1:40">
      <c r="A539" s="105"/>
      <c r="B539" s="85"/>
      <c r="C539" s="4"/>
      <c r="D539" s="4"/>
      <c r="E539" s="4"/>
      <c r="F539" s="5"/>
      <c r="G539" s="11"/>
      <c r="H539" s="2"/>
      <c r="I539" s="193"/>
      <c r="J539" s="193"/>
      <c r="K539" s="193"/>
      <c r="L539" s="193"/>
      <c r="M539" s="193"/>
      <c r="N539" s="193"/>
      <c r="O539" s="193"/>
      <c r="P539" s="193"/>
      <c r="Q539" s="193"/>
      <c r="R539" s="193"/>
      <c r="S539" s="193"/>
      <c r="T539" s="193"/>
      <c r="U539" s="193"/>
      <c r="V539" s="193"/>
      <c r="W539" s="193"/>
      <c r="X539" s="193"/>
      <c r="Y539" s="193"/>
      <c r="Z539" s="193"/>
      <c r="AA539" s="193"/>
      <c r="AB539" s="193"/>
      <c r="AC539" s="193"/>
      <c r="AD539" s="193"/>
      <c r="AE539" s="193"/>
      <c r="AF539" s="193"/>
      <c r="AG539" s="193"/>
      <c r="AH539" s="193"/>
      <c r="AI539" s="193"/>
      <c r="AJ539" s="193"/>
      <c r="AK539" s="193"/>
      <c r="AL539" s="193"/>
      <c r="AM539" s="193"/>
      <c r="AN539" s="193"/>
    </row>
    <row r="540" spans="1:40" s="136" customFormat="1" ht="30">
      <c r="A540" s="89">
        <v>16</v>
      </c>
      <c r="B540" s="96" t="s">
        <v>301</v>
      </c>
      <c r="C540" s="139" t="s">
        <v>208</v>
      </c>
      <c r="D540" s="139" t="s">
        <v>21</v>
      </c>
      <c r="E540" s="139" t="s">
        <v>100</v>
      </c>
      <c r="F540" s="139" t="s">
        <v>209</v>
      </c>
      <c r="G540" s="91"/>
      <c r="H540" s="92">
        <f>H541</f>
        <v>250000</v>
      </c>
      <c r="I540" s="92">
        <f t="shared" ref="I540:M541" si="1403">I541</f>
        <v>250000</v>
      </c>
      <c r="J540" s="92">
        <f t="shared" si="1403"/>
        <v>250000</v>
      </c>
      <c r="K540" s="92">
        <f t="shared" si="1403"/>
        <v>0</v>
      </c>
      <c r="L540" s="92">
        <f t="shared" si="1403"/>
        <v>0</v>
      </c>
      <c r="M540" s="92">
        <f t="shared" si="1403"/>
        <v>0</v>
      </c>
      <c r="N540" s="92">
        <f t="shared" si="1210"/>
        <v>250000</v>
      </c>
      <c r="O540" s="92">
        <f t="shared" si="1211"/>
        <v>250000</v>
      </c>
      <c r="P540" s="92">
        <f t="shared" si="1212"/>
        <v>250000</v>
      </c>
      <c r="Q540" s="92">
        <f>Q541+Q544</f>
        <v>317682.41999999993</v>
      </c>
      <c r="R540" s="92">
        <f t="shared" ref="R540:S540" si="1404">R541+R544</f>
        <v>0</v>
      </c>
      <c r="S540" s="92">
        <f t="shared" si="1404"/>
        <v>0</v>
      </c>
      <c r="T540" s="92">
        <f t="shared" ref="T540:T543" si="1405">N540+Q540</f>
        <v>567682.41999999993</v>
      </c>
      <c r="U540" s="92">
        <f t="shared" ref="U540:U543" si="1406">O540+R540</f>
        <v>250000</v>
      </c>
      <c r="V540" s="92">
        <f t="shared" ref="V540:V543" si="1407">P540+S540</f>
        <v>250000</v>
      </c>
      <c r="W540" s="92">
        <f>W541+W544</f>
        <v>0</v>
      </c>
      <c r="X540" s="92">
        <f t="shared" ref="X540:Y540" si="1408">X541+X544</f>
        <v>0</v>
      </c>
      <c r="Y540" s="92">
        <f t="shared" si="1408"/>
        <v>0</v>
      </c>
      <c r="Z540" s="92">
        <f t="shared" ref="Z540:Z546" si="1409">T540+W540</f>
        <v>567682.41999999993</v>
      </c>
      <c r="AA540" s="92">
        <f t="shared" ref="AA540:AA546" si="1410">U540+X540</f>
        <v>250000</v>
      </c>
      <c r="AB540" s="92">
        <f t="shared" ref="AB540:AB546" si="1411">V540+Y540</f>
        <v>250000</v>
      </c>
      <c r="AC540" s="92">
        <f>AC541+AC544</f>
        <v>0</v>
      </c>
      <c r="AD540" s="92">
        <f t="shared" ref="AD540:AE540" si="1412">AD541+AD544</f>
        <v>0</v>
      </c>
      <c r="AE540" s="92">
        <f t="shared" si="1412"/>
        <v>0</v>
      </c>
      <c r="AF540" s="92">
        <f t="shared" ref="AF540:AF546" si="1413">Z540+AC540</f>
        <v>567682.41999999993</v>
      </c>
      <c r="AG540" s="92">
        <f t="shared" ref="AG540:AG546" si="1414">AA540+AD540</f>
        <v>250000</v>
      </c>
      <c r="AH540" s="92">
        <f t="shared" ref="AH540:AH546" si="1415">AB540+AE540</f>
        <v>250000</v>
      </c>
      <c r="AI540" s="92">
        <f>AI541+AI544</f>
        <v>-63682.42</v>
      </c>
      <c r="AJ540" s="92">
        <f t="shared" ref="AJ540:AK540" si="1416">AJ541+AJ544</f>
        <v>0</v>
      </c>
      <c r="AK540" s="92">
        <f t="shared" si="1416"/>
        <v>0</v>
      </c>
      <c r="AL540" s="92">
        <f t="shared" ref="AL540:AL546" si="1417">AF540+AI540</f>
        <v>503999.99999999994</v>
      </c>
      <c r="AM540" s="92">
        <f t="shared" ref="AM540:AM546" si="1418">AG540+AJ540</f>
        <v>250000</v>
      </c>
      <c r="AN540" s="92">
        <f t="shared" ref="AN540:AN546" si="1419">AH540+AK540</f>
        <v>250000</v>
      </c>
    </row>
    <row r="541" spans="1:40">
      <c r="A541" s="166"/>
      <c r="B541" s="82" t="s">
        <v>247</v>
      </c>
      <c r="C541" s="137" t="s">
        <v>208</v>
      </c>
      <c r="D541" s="137" t="s">
        <v>21</v>
      </c>
      <c r="E541" s="137" t="s">
        <v>100</v>
      </c>
      <c r="F541" s="137" t="s">
        <v>248</v>
      </c>
      <c r="G541" s="33"/>
      <c r="H541" s="65">
        <f>H542</f>
        <v>250000</v>
      </c>
      <c r="I541" s="65">
        <f t="shared" si="1403"/>
        <v>250000</v>
      </c>
      <c r="J541" s="65">
        <f t="shared" si="1403"/>
        <v>250000</v>
      </c>
      <c r="K541" s="65">
        <f t="shared" si="1403"/>
        <v>0</v>
      </c>
      <c r="L541" s="65">
        <f t="shared" si="1403"/>
        <v>0</v>
      </c>
      <c r="M541" s="65">
        <f t="shared" si="1403"/>
        <v>0</v>
      </c>
      <c r="N541" s="65">
        <f t="shared" si="1210"/>
        <v>250000</v>
      </c>
      <c r="O541" s="65">
        <f t="shared" si="1211"/>
        <v>250000</v>
      </c>
      <c r="P541" s="65">
        <f t="shared" si="1212"/>
        <v>250000</v>
      </c>
      <c r="Q541" s="65">
        <f t="shared" ref="Q541:S545" si="1420">Q542</f>
        <v>-250000</v>
      </c>
      <c r="R541" s="65">
        <f t="shared" si="1420"/>
        <v>-250000</v>
      </c>
      <c r="S541" s="65">
        <f t="shared" si="1420"/>
        <v>-250000</v>
      </c>
      <c r="T541" s="65">
        <f t="shared" si="1405"/>
        <v>0</v>
      </c>
      <c r="U541" s="65">
        <f t="shared" si="1406"/>
        <v>0</v>
      </c>
      <c r="V541" s="65">
        <f t="shared" si="1407"/>
        <v>0</v>
      </c>
      <c r="W541" s="65">
        <f t="shared" ref="W541:Y545" si="1421">W542</f>
        <v>0</v>
      </c>
      <c r="X541" s="65">
        <f t="shared" si="1421"/>
        <v>0</v>
      </c>
      <c r="Y541" s="65">
        <f t="shared" si="1421"/>
        <v>0</v>
      </c>
      <c r="Z541" s="65">
        <f t="shared" si="1409"/>
        <v>0</v>
      </c>
      <c r="AA541" s="65">
        <f t="shared" si="1410"/>
        <v>0</v>
      </c>
      <c r="AB541" s="65">
        <f t="shared" si="1411"/>
        <v>0</v>
      </c>
      <c r="AC541" s="65">
        <f t="shared" ref="AC541:AE545" si="1422">AC542</f>
        <v>0</v>
      </c>
      <c r="AD541" s="65">
        <f t="shared" si="1422"/>
        <v>0</v>
      </c>
      <c r="AE541" s="65">
        <f t="shared" si="1422"/>
        <v>0</v>
      </c>
      <c r="AF541" s="65">
        <f t="shared" si="1413"/>
        <v>0</v>
      </c>
      <c r="AG541" s="65">
        <f t="shared" si="1414"/>
        <v>0</v>
      </c>
      <c r="AH541" s="65">
        <f t="shared" si="1415"/>
        <v>0</v>
      </c>
      <c r="AI541" s="65">
        <f t="shared" ref="AI541:AK545" si="1423">AI542</f>
        <v>0</v>
      </c>
      <c r="AJ541" s="65">
        <f t="shared" si="1423"/>
        <v>0</v>
      </c>
      <c r="AK541" s="65">
        <f t="shared" si="1423"/>
        <v>0</v>
      </c>
      <c r="AL541" s="65">
        <f t="shared" si="1417"/>
        <v>0</v>
      </c>
      <c r="AM541" s="65">
        <f t="shared" si="1418"/>
        <v>0</v>
      </c>
      <c r="AN541" s="65">
        <f t="shared" si="1419"/>
        <v>0</v>
      </c>
    </row>
    <row r="542" spans="1:40">
      <c r="A542" s="166"/>
      <c r="B542" s="82" t="s">
        <v>35</v>
      </c>
      <c r="C542" s="137" t="s">
        <v>208</v>
      </c>
      <c r="D542" s="137" t="s">
        <v>21</v>
      </c>
      <c r="E542" s="137" t="s">
        <v>100</v>
      </c>
      <c r="F542" s="137" t="s">
        <v>248</v>
      </c>
      <c r="G542" s="70" t="s">
        <v>36</v>
      </c>
      <c r="H542" s="65">
        <f>H543</f>
        <v>250000</v>
      </c>
      <c r="I542" s="65">
        <f t="shared" ref="I542:M542" si="1424">I543</f>
        <v>250000</v>
      </c>
      <c r="J542" s="65">
        <f t="shared" si="1424"/>
        <v>250000</v>
      </c>
      <c r="K542" s="65">
        <f t="shared" si="1424"/>
        <v>0</v>
      </c>
      <c r="L542" s="65">
        <f t="shared" si="1424"/>
        <v>0</v>
      </c>
      <c r="M542" s="65">
        <f t="shared" si="1424"/>
        <v>0</v>
      </c>
      <c r="N542" s="65">
        <f t="shared" si="1210"/>
        <v>250000</v>
      </c>
      <c r="O542" s="65">
        <f t="shared" si="1211"/>
        <v>250000</v>
      </c>
      <c r="P542" s="65">
        <f t="shared" si="1212"/>
        <v>250000</v>
      </c>
      <c r="Q542" s="65">
        <f t="shared" si="1420"/>
        <v>-250000</v>
      </c>
      <c r="R542" s="65">
        <f t="shared" si="1420"/>
        <v>-250000</v>
      </c>
      <c r="S542" s="65">
        <f t="shared" si="1420"/>
        <v>-250000</v>
      </c>
      <c r="T542" s="65">
        <f t="shared" si="1405"/>
        <v>0</v>
      </c>
      <c r="U542" s="65">
        <f t="shared" si="1406"/>
        <v>0</v>
      </c>
      <c r="V542" s="65">
        <f t="shared" si="1407"/>
        <v>0</v>
      </c>
      <c r="W542" s="65">
        <f t="shared" si="1421"/>
        <v>0</v>
      </c>
      <c r="X542" s="65">
        <f t="shared" si="1421"/>
        <v>0</v>
      </c>
      <c r="Y542" s="65">
        <f t="shared" si="1421"/>
        <v>0</v>
      </c>
      <c r="Z542" s="65">
        <f t="shared" si="1409"/>
        <v>0</v>
      </c>
      <c r="AA542" s="65">
        <f t="shared" si="1410"/>
        <v>0</v>
      </c>
      <c r="AB542" s="65">
        <f t="shared" si="1411"/>
        <v>0</v>
      </c>
      <c r="AC542" s="65">
        <f t="shared" si="1422"/>
        <v>0</v>
      </c>
      <c r="AD542" s="65">
        <f t="shared" si="1422"/>
        <v>0</v>
      </c>
      <c r="AE542" s="65">
        <f t="shared" si="1422"/>
        <v>0</v>
      </c>
      <c r="AF542" s="65">
        <f t="shared" si="1413"/>
        <v>0</v>
      </c>
      <c r="AG542" s="65">
        <f t="shared" si="1414"/>
        <v>0</v>
      </c>
      <c r="AH542" s="65">
        <f t="shared" si="1415"/>
        <v>0</v>
      </c>
      <c r="AI542" s="65">
        <f t="shared" si="1423"/>
        <v>0</v>
      </c>
      <c r="AJ542" s="65">
        <f t="shared" si="1423"/>
        <v>0</v>
      </c>
      <c r="AK542" s="65">
        <f t="shared" si="1423"/>
        <v>0</v>
      </c>
      <c r="AL542" s="65">
        <f t="shared" si="1417"/>
        <v>0</v>
      </c>
      <c r="AM542" s="65">
        <f t="shared" si="1418"/>
        <v>0</v>
      </c>
      <c r="AN542" s="65">
        <f t="shared" si="1419"/>
        <v>0</v>
      </c>
    </row>
    <row r="543" spans="1:40" ht="20.25" customHeight="1">
      <c r="A543" s="166"/>
      <c r="B543" s="82" t="s">
        <v>38</v>
      </c>
      <c r="C543" s="137" t="s">
        <v>208</v>
      </c>
      <c r="D543" s="137" t="s">
        <v>21</v>
      </c>
      <c r="E543" s="137" t="s">
        <v>100</v>
      </c>
      <c r="F543" s="137" t="s">
        <v>248</v>
      </c>
      <c r="G543" s="70" t="s">
        <v>37</v>
      </c>
      <c r="H543" s="64">
        <v>250000</v>
      </c>
      <c r="I543" s="64">
        <v>250000</v>
      </c>
      <c r="J543" s="64">
        <v>250000</v>
      </c>
      <c r="K543" s="64"/>
      <c r="L543" s="64"/>
      <c r="M543" s="64"/>
      <c r="N543" s="64">
        <f t="shared" si="1210"/>
        <v>250000</v>
      </c>
      <c r="O543" s="64">
        <f t="shared" si="1211"/>
        <v>250000</v>
      </c>
      <c r="P543" s="64">
        <f t="shared" si="1212"/>
        <v>250000</v>
      </c>
      <c r="Q543" s="64">
        <v>-250000</v>
      </c>
      <c r="R543" s="64">
        <v>-250000</v>
      </c>
      <c r="S543" s="64">
        <v>-250000</v>
      </c>
      <c r="T543" s="64">
        <f t="shared" si="1405"/>
        <v>0</v>
      </c>
      <c r="U543" s="64">
        <f t="shared" si="1406"/>
        <v>0</v>
      </c>
      <c r="V543" s="64">
        <f t="shared" si="1407"/>
        <v>0</v>
      </c>
      <c r="W543" s="64"/>
      <c r="X543" s="64"/>
      <c r="Y543" s="64"/>
      <c r="Z543" s="64">
        <f t="shared" si="1409"/>
        <v>0</v>
      </c>
      <c r="AA543" s="64">
        <f t="shared" si="1410"/>
        <v>0</v>
      </c>
      <c r="AB543" s="64">
        <f t="shared" si="1411"/>
        <v>0</v>
      </c>
      <c r="AC543" s="64"/>
      <c r="AD543" s="64"/>
      <c r="AE543" s="64"/>
      <c r="AF543" s="64">
        <f t="shared" si="1413"/>
        <v>0</v>
      </c>
      <c r="AG543" s="64">
        <f t="shared" si="1414"/>
        <v>0</v>
      </c>
      <c r="AH543" s="64">
        <f t="shared" si="1415"/>
        <v>0</v>
      </c>
      <c r="AI543" s="64"/>
      <c r="AJ543" s="64"/>
      <c r="AK543" s="64"/>
      <c r="AL543" s="64">
        <f t="shared" si="1417"/>
        <v>0</v>
      </c>
      <c r="AM543" s="64">
        <f t="shared" si="1418"/>
        <v>0</v>
      </c>
      <c r="AN543" s="64">
        <f t="shared" si="1419"/>
        <v>0</v>
      </c>
    </row>
    <row r="544" spans="1:40">
      <c r="A544" s="166"/>
      <c r="B544" s="82" t="s">
        <v>247</v>
      </c>
      <c r="C544" s="137" t="s">
        <v>208</v>
      </c>
      <c r="D544" s="137" t="s">
        <v>21</v>
      </c>
      <c r="E544" s="137" t="s">
        <v>100</v>
      </c>
      <c r="F544" s="137" t="s">
        <v>417</v>
      </c>
      <c r="G544" s="33"/>
      <c r="H544" s="65">
        <f>H545</f>
        <v>0</v>
      </c>
      <c r="I544" s="65">
        <f t="shared" ref="I544:M545" si="1425">I545</f>
        <v>0</v>
      </c>
      <c r="J544" s="65">
        <f t="shared" si="1425"/>
        <v>0</v>
      </c>
      <c r="K544" s="65">
        <f t="shared" si="1425"/>
        <v>0</v>
      </c>
      <c r="L544" s="65">
        <f t="shared" si="1425"/>
        <v>0</v>
      </c>
      <c r="M544" s="65">
        <f t="shared" si="1425"/>
        <v>0</v>
      </c>
      <c r="N544" s="65">
        <f t="shared" ref="N544:N545" si="1426">H544+K544</f>
        <v>0</v>
      </c>
      <c r="O544" s="65">
        <f t="shared" ref="O544:O545" si="1427">I544+L544</f>
        <v>0</v>
      </c>
      <c r="P544" s="65">
        <f t="shared" ref="P544:P545" si="1428">J544+M544</f>
        <v>0</v>
      </c>
      <c r="Q544" s="65">
        <f t="shared" si="1420"/>
        <v>567682.41999999993</v>
      </c>
      <c r="R544" s="65">
        <f t="shared" si="1420"/>
        <v>250000</v>
      </c>
      <c r="S544" s="65">
        <f t="shared" si="1420"/>
        <v>250000</v>
      </c>
      <c r="T544" s="65">
        <f t="shared" ref="T544:T546" si="1429">N544+Q544</f>
        <v>567682.41999999993</v>
      </c>
      <c r="U544" s="65">
        <f t="shared" ref="U544:U546" si="1430">O544+R544</f>
        <v>250000</v>
      </c>
      <c r="V544" s="65">
        <f t="shared" ref="V544:V546" si="1431">P544+S544</f>
        <v>250000</v>
      </c>
      <c r="W544" s="65">
        <f t="shared" si="1421"/>
        <v>0</v>
      </c>
      <c r="X544" s="65">
        <f t="shared" si="1421"/>
        <v>0</v>
      </c>
      <c r="Y544" s="65">
        <f t="shared" si="1421"/>
        <v>0</v>
      </c>
      <c r="Z544" s="65">
        <f t="shared" si="1409"/>
        <v>567682.41999999993</v>
      </c>
      <c r="AA544" s="65">
        <f t="shared" si="1410"/>
        <v>250000</v>
      </c>
      <c r="AB544" s="65">
        <f t="shared" si="1411"/>
        <v>250000</v>
      </c>
      <c r="AC544" s="65">
        <f t="shared" si="1422"/>
        <v>0</v>
      </c>
      <c r="AD544" s="65">
        <f t="shared" si="1422"/>
        <v>0</v>
      </c>
      <c r="AE544" s="65">
        <f t="shared" si="1422"/>
        <v>0</v>
      </c>
      <c r="AF544" s="65">
        <f t="shared" si="1413"/>
        <v>567682.41999999993</v>
      </c>
      <c r="AG544" s="65">
        <f t="shared" si="1414"/>
        <v>250000</v>
      </c>
      <c r="AH544" s="65">
        <f t="shared" si="1415"/>
        <v>250000</v>
      </c>
      <c r="AI544" s="65">
        <f t="shared" si="1423"/>
        <v>-63682.42</v>
      </c>
      <c r="AJ544" s="65">
        <f t="shared" si="1423"/>
        <v>0</v>
      </c>
      <c r="AK544" s="65">
        <f t="shared" si="1423"/>
        <v>0</v>
      </c>
      <c r="AL544" s="65">
        <f t="shared" si="1417"/>
        <v>503999.99999999994</v>
      </c>
      <c r="AM544" s="65">
        <f t="shared" si="1418"/>
        <v>250000</v>
      </c>
      <c r="AN544" s="65">
        <f t="shared" si="1419"/>
        <v>250000</v>
      </c>
    </row>
    <row r="545" spans="1:40">
      <c r="A545" s="166"/>
      <c r="B545" s="82" t="s">
        <v>35</v>
      </c>
      <c r="C545" s="137" t="s">
        <v>208</v>
      </c>
      <c r="D545" s="137" t="s">
        <v>21</v>
      </c>
      <c r="E545" s="137" t="s">
        <v>100</v>
      </c>
      <c r="F545" s="137" t="s">
        <v>417</v>
      </c>
      <c r="G545" s="70" t="s">
        <v>36</v>
      </c>
      <c r="H545" s="65">
        <f>H546</f>
        <v>0</v>
      </c>
      <c r="I545" s="65">
        <f t="shared" si="1425"/>
        <v>0</v>
      </c>
      <c r="J545" s="65">
        <f t="shared" si="1425"/>
        <v>0</v>
      </c>
      <c r="K545" s="65">
        <f t="shared" si="1425"/>
        <v>0</v>
      </c>
      <c r="L545" s="65">
        <f t="shared" si="1425"/>
        <v>0</v>
      </c>
      <c r="M545" s="65">
        <f t="shared" si="1425"/>
        <v>0</v>
      </c>
      <c r="N545" s="65">
        <f t="shared" si="1426"/>
        <v>0</v>
      </c>
      <c r="O545" s="65">
        <f t="shared" si="1427"/>
        <v>0</v>
      </c>
      <c r="P545" s="65">
        <f t="shared" si="1428"/>
        <v>0</v>
      </c>
      <c r="Q545" s="65">
        <f t="shared" si="1420"/>
        <v>567682.41999999993</v>
      </c>
      <c r="R545" s="65">
        <f t="shared" si="1420"/>
        <v>250000</v>
      </c>
      <c r="S545" s="65">
        <f t="shared" si="1420"/>
        <v>250000</v>
      </c>
      <c r="T545" s="65">
        <f t="shared" si="1429"/>
        <v>567682.41999999993</v>
      </c>
      <c r="U545" s="65">
        <f t="shared" si="1430"/>
        <v>250000</v>
      </c>
      <c r="V545" s="65">
        <f t="shared" si="1431"/>
        <v>250000</v>
      </c>
      <c r="W545" s="65">
        <f t="shared" si="1421"/>
        <v>0</v>
      </c>
      <c r="X545" s="65">
        <f t="shared" si="1421"/>
        <v>0</v>
      </c>
      <c r="Y545" s="65">
        <f t="shared" si="1421"/>
        <v>0</v>
      </c>
      <c r="Z545" s="65">
        <f t="shared" si="1409"/>
        <v>567682.41999999993</v>
      </c>
      <c r="AA545" s="65">
        <f t="shared" si="1410"/>
        <v>250000</v>
      </c>
      <c r="AB545" s="65">
        <f t="shared" si="1411"/>
        <v>250000</v>
      </c>
      <c r="AC545" s="65">
        <f t="shared" si="1422"/>
        <v>0</v>
      </c>
      <c r="AD545" s="65">
        <f t="shared" si="1422"/>
        <v>0</v>
      </c>
      <c r="AE545" s="65">
        <f t="shared" si="1422"/>
        <v>0</v>
      </c>
      <c r="AF545" s="65">
        <f t="shared" si="1413"/>
        <v>567682.41999999993</v>
      </c>
      <c r="AG545" s="65">
        <f t="shared" si="1414"/>
        <v>250000</v>
      </c>
      <c r="AH545" s="65">
        <f t="shared" si="1415"/>
        <v>250000</v>
      </c>
      <c r="AI545" s="65">
        <f t="shared" si="1423"/>
        <v>-63682.42</v>
      </c>
      <c r="AJ545" s="65">
        <f t="shared" si="1423"/>
        <v>0</v>
      </c>
      <c r="AK545" s="65">
        <f t="shared" si="1423"/>
        <v>0</v>
      </c>
      <c r="AL545" s="65">
        <f t="shared" si="1417"/>
        <v>503999.99999999994</v>
      </c>
      <c r="AM545" s="65">
        <f t="shared" si="1418"/>
        <v>250000</v>
      </c>
      <c r="AN545" s="65">
        <f t="shared" si="1419"/>
        <v>250000</v>
      </c>
    </row>
    <row r="546" spans="1:40" ht="20.25" customHeight="1">
      <c r="A546" s="166"/>
      <c r="B546" s="82" t="s">
        <v>38</v>
      </c>
      <c r="C546" s="137" t="s">
        <v>208</v>
      </c>
      <c r="D546" s="137" t="s">
        <v>21</v>
      </c>
      <c r="E546" s="137" t="s">
        <v>100</v>
      </c>
      <c r="F546" s="137" t="s">
        <v>417</v>
      </c>
      <c r="G546" s="70" t="s">
        <v>37</v>
      </c>
      <c r="H546" s="64"/>
      <c r="I546" s="64"/>
      <c r="J546" s="64"/>
      <c r="K546" s="64"/>
      <c r="L546" s="64"/>
      <c r="M546" s="64"/>
      <c r="N546" s="64"/>
      <c r="O546" s="64"/>
      <c r="P546" s="64"/>
      <c r="Q546" s="64">
        <f>250000+317682.42</f>
        <v>567682.41999999993</v>
      </c>
      <c r="R546" s="64">
        <v>250000</v>
      </c>
      <c r="S546" s="64">
        <v>250000</v>
      </c>
      <c r="T546" s="64">
        <f t="shared" si="1429"/>
        <v>567682.41999999993</v>
      </c>
      <c r="U546" s="64">
        <f t="shared" si="1430"/>
        <v>250000</v>
      </c>
      <c r="V546" s="64">
        <f t="shared" si="1431"/>
        <v>250000</v>
      </c>
      <c r="W546" s="64"/>
      <c r="X546" s="64"/>
      <c r="Y546" s="64"/>
      <c r="Z546" s="64">
        <f t="shared" si="1409"/>
        <v>567682.41999999993</v>
      </c>
      <c r="AA546" s="64">
        <f t="shared" si="1410"/>
        <v>250000</v>
      </c>
      <c r="AB546" s="64">
        <f t="shared" si="1411"/>
        <v>250000</v>
      </c>
      <c r="AC546" s="64"/>
      <c r="AD546" s="64"/>
      <c r="AE546" s="64"/>
      <c r="AF546" s="64">
        <f t="shared" si="1413"/>
        <v>567682.41999999993</v>
      </c>
      <c r="AG546" s="64">
        <f t="shared" si="1414"/>
        <v>250000</v>
      </c>
      <c r="AH546" s="64">
        <f t="shared" si="1415"/>
        <v>250000</v>
      </c>
      <c r="AI546" s="64">
        <v>-63682.42</v>
      </c>
      <c r="AJ546" s="64"/>
      <c r="AK546" s="64"/>
      <c r="AL546" s="64">
        <f t="shared" si="1417"/>
        <v>503999.99999999994</v>
      </c>
      <c r="AM546" s="64">
        <f t="shared" si="1418"/>
        <v>250000</v>
      </c>
      <c r="AN546" s="64">
        <f t="shared" si="1419"/>
        <v>250000</v>
      </c>
    </row>
    <row r="547" spans="1:40" ht="20.25" customHeight="1">
      <c r="A547" s="166"/>
      <c r="B547" s="201"/>
      <c r="C547" s="94"/>
      <c r="D547" s="94"/>
      <c r="E547" s="94"/>
      <c r="F547" s="94"/>
      <c r="G547" s="95"/>
      <c r="H547" s="98"/>
      <c r="I547" s="98"/>
      <c r="J547" s="98"/>
      <c r="K547" s="98"/>
      <c r="L547" s="98"/>
      <c r="M547" s="98"/>
      <c r="N547" s="98"/>
      <c r="O547" s="98"/>
      <c r="P547" s="98"/>
      <c r="Q547" s="98"/>
      <c r="R547" s="98"/>
      <c r="S547" s="98"/>
      <c r="T547" s="98"/>
      <c r="U547" s="98"/>
      <c r="V547" s="98"/>
      <c r="W547" s="98"/>
      <c r="X547" s="98"/>
      <c r="Y547" s="98"/>
      <c r="Z547" s="98"/>
      <c r="AA547" s="98"/>
      <c r="AB547" s="98"/>
      <c r="AC547" s="98"/>
      <c r="AD547" s="98"/>
      <c r="AE547" s="98"/>
      <c r="AF547" s="98"/>
      <c r="AG547" s="98"/>
      <c r="AH547" s="98"/>
      <c r="AI547" s="98"/>
      <c r="AJ547" s="98"/>
      <c r="AK547" s="98"/>
      <c r="AL547" s="98"/>
      <c r="AM547" s="98"/>
      <c r="AN547" s="98"/>
    </row>
    <row r="548" spans="1:40" ht="75">
      <c r="A548" s="89">
        <v>17</v>
      </c>
      <c r="B548" s="161" t="s">
        <v>302</v>
      </c>
      <c r="C548" s="90" t="s">
        <v>158</v>
      </c>
      <c r="D548" s="90" t="s">
        <v>21</v>
      </c>
      <c r="E548" s="90" t="s">
        <v>100</v>
      </c>
      <c r="F548" s="90" t="s">
        <v>101</v>
      </c>
      <c r="G548" s="91"/>
      <c r="H548" s="92">
        <f>H561+H555+H549+H552+H572+H558</f>
        <v>7074047</v>
      </c>
      <c r="I548" s="92">
        <f t="shared" ref="I548:J548" si="1432">I561+I555+I549+I552+I572+I558</f>
        <v>4309808.8800000008</v>
      </c>
      <c r="J548" s="92">
        <f t="shared" si="1432"/>
        <v>3926201.2399999998</v>
      </c>
      <c r="K548" s="92">
        <f t="shared" ref="K548:M548" si="1433">K561+K555+K549+K552+K572+K558</f>
        <v>-1230000</v>
      </c>
      <c r="L548" s="92">
        <f t="shared" si="1433"/>
        <v>0</v>
      </c>
      <c r="M548" s="92">
        <f t="shared" si="1433"/>
        <v>0</v>
      </c>
      <c r="N548" s="92">
        <f t="shared" si="1210"/>
        <v>5844047</v>
      </c>
      <c r="O548" s="92">
        <f t="shared" si="1211"/>
        <v>4309808.8800000008</v>
      </c>
      <c r="P548" s="92">
        <f t="shared" si="1212"/>
        <v>3926201.2399999998</v>
      </c>
      <c r="Q548" s="92">
        <f t="shared" ref="Q548:S548" si="1434">Q561+Q555+Q549+Q552+Q572+Q558</f>
        <v>0</v>
      </c>
      <c r="R548" s="92">
        <f t="shared" si="1434"/>
        <v>0</v>
      </c>
      <c r="S548" s="92">
        <f t="shared" si="1434"/>
        <v>0</v>
      </c>
      <c r="T548" s="92">
        <f t="shared" ref="T548:T574" si="1435">N548+Q548</f>
        <v>5844047</v>
      </c>
      <c r="U548" s="92">
        <f t="shared" ref="U548:U574" si="1436">O548+R548</f>
        <v>4309808.8800000008</v>
      </c>
      <c r="V548" s="92">
        <f t="shared" ref="V548:V574" si="1437">P548+S548</f>
        <v>3926201.2399999998</v>
      </c>
      <c r="W548" s="92">
        <f t="shared" ref="W548:Y548" si="1438">W561+W555+W549+W552+W572+W558</f>
        <v>13000</v>
      </c>
      <c r="X548" s="92">
        <f t="shared" si="1438"/>
        <v>0</v>
      </c>
      <c r="Y548" s="92">
        <f t="shared" si="1438"/>
        <v>0</v>
      </c>
      <c r="Z548" s="92">
        <f t="shared" ref="Z548:Z574" si="1439">T548+W548</f>
        <v>5857047</v>
      </c>
      <c r="AA548" s="92">
        <f t="shared" ref="AA548:AA574" si="1440">U548+X548</f>
        <v>4309808.8800000008</v>
      </c>
      <c r="AB548" s="92">
        <f t="shared" ref="AB548:AB574" si="1441">V548+Y548</f>
        <v>3926201.2399999998</v>
      </c>
      <c r="AC548" s="92">
        <f>AC561+AC555+AC549+AC552+AC572+AC558+AC568+AC575+AC581+AC578</f>
        <v>7212440.1600000001</v>
      </c>
      <c r="AD548" s="92">
        <f t="shared" ref="AD548:AE548" si="1442">AD561+AD555+AD549+AD552+AD572+AD558+AD568+AD575+AD581</f>
        <v>0</v>
      </c>
      <c r="AE548" s="92">
        <f t="shared" si="1442"/>
        <v>0</v>
      </c>
      <c r="AF548" s="92">
        <f t="shared" ref="AF548:AF574" si="1443">Z548+AC548</f>
        <v>13069487.16</v>
      </c>
      <c r="AG548" s="92">
        <f t="shared" ref="AG548:AG574" si="1444">AA548+AD548</f>
        <v>4309808.8800000008</v>
      </c>
      <c r="AH548" s="92">
        <f t="shared" ref="AH548:AH574" si="1445">AB548+AE548</f>
        <v>3926201.2399999998</v>
      </c>
      <c r="AI548" s="92">
        <f>AI561+AI555+AI549+AI552+AI572+AI558+AI568+AI575+AI581+AI578</f>
        <v>90000</v>
      </c>
      <c r="AJ548" s="92">
        <f t="shared" ref="AJ548:AK548" si="1446">AJ561+AJ555+AJ549+AJ552+AJ572+AJ558+AJ568+AJ575+AJ581</f>
        <v>0</v>
      </c>
      <c r="AK548" s="92">
        <f t="shared" si="1446"/>
        <v>0</v>
      </c>
      <c r="AL548" s="92">
        <f t="shared" ref="AL548:AL583" si="1447">AF548+AI548</f>
        <v>13159487.16</v>
      </c>
      <c r="AM548" s="92">
        <f t="shared" ref="AM548:AM583" si="1448">AG548+AJ548</f>
        <v>4309808.8800000008</v>
      </c>
      <c r="AN548" s="92">
        <f t="shared" ref="AN548:AN583" si="1449">AH548+AK548</f>
        <v>3926201.2399999998</v>
      </c>
    </row>
    <row r="549" spans="1:40" ht="25.5">
      <c r="A549" s="144"/>
      <c r="B549" s="162" t="s">
        <v>249</v>
      </c>
      <c r="C549" s="120" t="s">
        <v>158</v>
      </c>
      <c r="D549" s="120" t="s">
        <v>21</v>
      </c>
      <c r="E549" s="120" t="s">
        <v>100</v>
      </c>
      <c r="F549" s="120" t="s">
        <v>250</v>
      </c>
      <c r="G549" s="121"/>
      <c r="H549" s="98">
        <f>H550</f>
        <v>150000</v>
      </c>
      <c r="I549" s="98">
        <f t="shared" ref="I549:M549" si="1450">I550</f>
        <v>150000</v>
      </c>
      <c r="J549" s="98">
        <f t="shared" si="1450"/>
        <v>0</v>
      </c>
      <c r="K549" s="98">
        <f t="shared" si="1450"/>
        <v>0</v>
      </c>
      <c r="L549" s="98">
        <f t="shared" si="1450"/>
        <v>0</v>
      </c>
      <c r="M549" s="98">
        <f t="shared" si="1450"/>
        <v>0</v>
      </c>
      <c r="N549" s="98">
        <f t="shared" si="1210"/>
        <v>150000</v>
      </c>
      <c r="O549" s="98">
        <f t="shared" si="1211"/>
        <v>150000</v>
      </c>
      <c r="P549" s="98">
        <f t="shared" si="1212"/>
        <v>0</v>
      </c>
      <c r="Q549" s="98">
        <f t="shared" ref="Q549:S550" si="1451">Q550</f>
        <v>0</v>
      </c>
      <c r="R549" s="98">
        <f t="shared" si="1451"/>
        <v>0</v>
      </c>
      <c r="S549" s="98">
        <f t="shared" si="1451"/>
        <v>0</v>
      </c>
      <c r="T549" s="98">
        <f t="shared" si="1435"/>
        <v>150000</v>
      </c>
      <c r="U549" s="98">
        <f t="shared" si="1436"/>
        <v>150000</v>
      </c>
      <c r="V549" s="98">
        <f t="shared" si="1437"/>
        <v>0</v>
      </c>
      <c r="W549" s="98">
        <f t="shared" ref="W549:Y550" si="1452">W550</f>
        <v>0</v>
      </c>
      <c r="X549" s="98">
        <f t="shared" si="1452"/>
        <v>0</v>
      </c>
      <c r="Y549" s="98">
        <f t="shared" si="1452"/>
        <v>0</v>
      </c>
      <c r="Z549" s="98">
        <f t="shared" si="1439"/>
        <v>150000</v>
      </c>
      <c r="AA549" s="98">
        <f t="shared" si="1440"/>
        <v>150000</v>
      </c>
      <c r="AB549" s="98">
        <f t="shared" si="1441"/>
        <v>0</v>
      </c>
      <c r="AC549" s="98">
        <f t="shared" ref="AC549:AE550" si="1453">AC550</f>
        <v>0</v>
      </c>
      <c r="AD549" s="98">
        <f t="shared" si="1453"/>
        <v>0</v>
      </c>
      <c r="AE549" s="98">
        <f t="shared" si="1453"/>
        <v>0</v>
      </c>
      <c r="AF549" s="98">
        <f t="shared" si="1443"/>
        <v>150000</v>
      </c>
      <c r="AG549" s="98">
        <f t="shared" si="1444"/>
        <v>150000</v>
      </c>
      <c r="AH549" s="98">
        <f t="shared" si="1445"/>
        <v>0</v>
      </c>
      <c r="AI549" s="98">
        <f t="shared" ref="AI549:AK550" si="1454">AI550</f>
        <v>0</v>
      </c>
      <c r="AJ549" s="98">
        <f t="shared" si="1454"/>
        <v>0</v>
      </c>
      <c r="AK549" s="98">
        <f t="shared" si="1454"/>
        <v>0</v>
      </c>
      <c r="AL549" s="98">
        <f t="shared" si="1447"/>
        <v>150000</v>
      </c>
      <c r="AM549" s="98">
        <f t="shared" si="1448"/>
        <v>150000</v>
      </c>
      <c r="AN549" s="98">
        <f t="shared" si="1449"/>
        <v>0</v>
      </c>
    </row>
    <row r="550" spans="1:40" ht="25.5">
      <c r="A550" s="144"/>
      <c r="B550" s="126" t="s">
        <v>186</v>
      </c>
      <c r="C550" s="120" t="s">
        <v>158</v>
      </c>
      <c r="D550" s="120" t="s">
        <v>21</v>
      </c>
      <c r="E550" s="120" t="s">
        <v>100</v>
      </c>
      <c r="F550" s="120" t="s">
        <v>250</v>
      </c>
      <c r="G550" s="121" t="s">
        <v>32</v>
      </c>
      <c r="H550" s="98">
        <f>H551</f>
        <v>150000</v>
      </c>
      <c r="I550" s="98">
        <f t="shared" ref="I550:M550" si="1455">I551</f>
        <v>150000</v>
      </c>
      <c r="J550" s="98">
        <f t="shared" si="1455"/>
        <v>0</v>
      </c>
      <c r="K550" s="98">
        <f t="shared" si="1455"/>
        <v>0</v>
      </c>
      <c r="L550" s="98">
        <f t="shared" si="1455"/>
        <v>0</v>
      </c>
      <c r="M550" s="98">
        <f t="shared" si="1455"/>
        <v>0</v>
      </c>
      <c r="N550" s="98">
        <f t="shared" si="1210"/>
        <v>150000</v>
      </c>
      <c r="O550" s="98">
        <f t="shared" si="1211"/>
        <v>150000</v>
      </c>
      <c r="P550" s="98">
        <f t="shared" si="1212"/>
        <v>0</v>
      </c>
      <c r="Q550" s="98">
        <f t="shared" si="1451"/>
        <v>0</v>
      </c>
      <c r="R550" s="98">
        <f t="shared" si="1451"/>
        <v>0</v>
      </c>
      <c r="S550" s="98">
        <f t="shared" si="1451"/>
        <v>0</v>
      </c>
      <c r="T550" s="98">
        <f t="shared" si="1435"/>
        <v>150000</v>
      </c>
      <c r="U550" s="98">
        <f t="shared" si="1436"/>
        <v>150000</v>
      </c>
      <c r="V550" s="98">
        <f t="shared" si="1437"/>
        <v>0</v>
      </c>
      <c r="W550" s="98">
        <f t="shared" si="1452"/>
        <v>0</v>
      </c>
      <c r="X550" s="98">
        <f t="shared" si="1452"/>
        <v>0</v>
      </c>
      <c r="Y550" s="98">
        <f t="shared" si="1452"/>
        <v>0</v>
      </c>
      <c r="Z550" s="98">
        <f t="shared" si="1439"/>
        <v>150000</v>
      </c>
      <c r="AA550" s="98">
        <f t="shared" si="1440"/>
        <v>150000</v>
      </c>
      <c r="AB550" s="98">
        <f t="shared" si="1441"/>
        <v>0</v>
      </c>
      <c r="AC550" s="98">
        <f t="shared" si="1453"/>
        <v>0</v>
      </c>
      <c r="AD550" s="98">
        <f t="shared" si="1453"/>
        <v>0</v>
      </c>
      <c r="AE550" s="98">
        <f t="shared" si="1453"/>
        <v>0</v>
      </c>
      <c r="AF550" s="98">
        <f t="shared" si="1443"/>
        <v>150000</v>
      </c>
      <c r="AG550" s="98">
        <f t="shared" si="1444"/>
        <v>150000</v>
      </c>
      <c r="AH550" s="98">
        <f t="shared" si="1445"/>
        <v>0</v>
      </c>
      <c r="AI550" s="98">
        <f t="shared" si="1454"/>
        <v>0</v>
      </c>
      <c r="AJ550" s="98">
        <f t="shared" si="1454"/>
        <v>0</v>
      </c>
      <c r="AK550" s="98">
        <f t="shared" si="1454"/>
        <v>0</v>
      </c>
      <c r="AL550" s="98">
        <f t="shared" si="1447"/>
        <v>150000</v>
      </c>
      <c r="AM550" s="98">
        <f t="shared" si="1448"/>
        <v>150000</v>
      </c>
      <c r="AN550" s="98">
        <f t="shared" si="1449"/>
        <v>0</v>
      </c>
    </row>
    <row r="551" spans="1:40" ht="25.5">
      <c r="A551" s="144"/>
      <c r="B551" s="71" t="s">
        <v>34</v>
      </c>
      <c r="C551" s="120" t="s">
        <v>158</v>
      </c>
      <c r="D551" s="120" t="s">
        <v>21</v>
      </c>
      <c r="E551" s="120" t="s">
        <v>100</v>
      </c>
      <c r="F551" s="120" t="s">
        <v>250</v>
      </c>
      <c r="G551" s="121" t="s">
        <v>33</v>
      </c>
      <c r="H551" s="122">
        <v>150000</v>
      </c>
      <c r="I551" s="122">
        <v>150000</v>
      </c>
      <c r="J551" s="122">
        <v>0</v>
      </c>
      <c r="K551" s="122"/>
      <c r="L551" s="122"/>
      <c r="M551" s="122"/>
      <c r="N551" s="122">
        <f t="shared" si="1210"/>
        <v>150000</v>
      </c>
      <c r="O551" s="122">
        <f t="shared" si="1211"/>
        <v>150000</v>
      </c>
      <c r="P551" s="122">
        <f t="shared" si="1212"/>
        <v>0</v>
      </c>
      <c r="Q551" s="122"/>
      <c r="R551" s="122"/>
      <c r="S551" s="122"/>
      <c r="T551" s="122">
        <f t="shared" si="1435"/>
        <v>150000</v>
      </c>
      <c r="U551" s="122">
        <f t="shared" si="1436"/>
        <v>150000</v>
      </c>
      <c r="V551" s="122">
        <f t="shared" si="1437"/>
        <v>0</v>
      </c>
      <c r="W551" s="122"/>
      <c r="X551" s="122"/>
      <c r="Y551" s="122"/>
      <c r="Z551" s="122">
        <f t="shared" si="1439"/>
        <v>150000</v>
      </c>
      <c r="AA551" s="122">
        <f t="shared" si="1440"/>
        <v>150000</v>
      </c>
      <c r="AB551" s="122">
        <f t="shared" si="1441"/>
        <v>0</v>
      </c>
      <c r="AC551" s="122"/>
      <c r="AD551" s="122"/>
      <c r="AE551" s="122"/>
      <c r="AF551" s="122">
        <f t="shared" si="1443"/>
        <v>150000</v>
      </c>
      <c r="AG551" s="122">
        <f t="shared" si="1444"/>
        <v>150000</v>
      </c>
      <c r="AH551" s="122">
        <f t="shared" si="1445"/>
        <v>0</v>
      </c>
      <c r="AI551" s="122"/>
      <c r="AJ551" s="122"/>
      <c r="AK551" s="122"/>
      <c r="AL551" s="122">
        <f t="shared" si="1447"/>
        <v>150000</v>
      </c>
      <c r="AM551" s="122">
        <f t="shared" si="1448"/>
        <v>150000</v>
      </c>
      <c r="AN551" s="122">
        <f t="shared" si="1449"/>
        <v>0</v>
      </c>
    </row>
    <row r="552" spans="1:40" ht="15">
      <c r="A552" s="144"/>
      <c r="B552" s="142" t="s">
        <v>251</v>
      </c>
      <c r="C552" s="120" t="s">
        <v>158</v>
      </c>
      <c r="D552" s="120" t="s">
        <v>21</v>
      </c>
      <c r="E552" s="120" t="s">
        <v>100</v>
      </c>
      <c r="F552" s="120" t="s">
        <v>252</v>
      </c>
      <c r="G552" s="121"/>
      <c r="H552" s="145">
        <f>H553</f>
        <v>3694047</v>
      </c>
      <c r="I552" s="145">
        <f t="shared" ref="I552:M552" si="1456">I553</f>
        <v>3709808.8800000004</v>
      </c>
      <c r="J552" s="145">
        <f t="shared" si="1456"/>
        <v>3526201.2399999998</v>
      </c>
      <c r="K552" s="145">
        <f t="shared" si="1456"/>
        <v>0</v>
      </c>
      <c r="L552" s="145">
        <f t="shared" si="1456"/>
        <v>0</v>
      </c>
      <c r="M552" s="145">
        <f t="shared" si="1456"/>
        <v>0</v>
      </c>
      <c r="N552" s="145">
        <f t="shared" si="1210"/>
        <v>3694047</v>
      </c>
      <c r="O552" s="145">
        <f t="shared" si="1211"/>
        <v>3709808.8800000004</v>
      </c>
      <c r="P552" s="145">
        <f t="shared" si="1212"/>
        <v>3526201.2399999998</v>
      </c>
      <c r="Q552" s="145">
        <f t="shared" ref="Q552:S553" si="1457">Q553</f>
        <v>0</v>
      </c>
      <c r="R552" s="145">
        <f t="shared" si="1457"/>
        <v>0</v>
      </c>
      <c r="S552" s="145">
        <f t="shared" si="1457"/>
        <v>0</v>
      </c>
      <c r="T552" s="145">
        <f t="shared" si="1435"/>
        <v>3694047</v>
      </c>
      <c r="U552" s="145">
        <f t="shared" si="1436"/>
        <v>3709808.8800000004</v>
      </c>
      <c r="V552" s="145">
        <f t="shared" si="1437"/>
        <v>3526201.2399999998</v>
      </c>
      <c r="W552" s="145">
        <f t="shared" ref="W552:Y553" si="1458">W553</f>
        <v>13000</v>
      </c>
      <c r="X552" s="145">
        <f t="shared" si="1458"/>
        <v>0</v>
      </c>
      <c r="Y552" s="145">
        <f t="shared" si="1458"/>
        <v>0</v>
      </c>
      <c r="Z552" s="145">
        <f t="shared" si="1439"/>
        <v>3707047</v>
      </c>
      <c r="AA552" s="145">
        <f t="shared" si="1440"/>
        <v>3709808.8800000004</v>
      </c>
      <c r="AB552" s="145">
        <f t="shared" si="1441"/>
        <v>3526201.2399999998</v>
      </c>
      <c r="AC552" s="145">
        <f t="shared" ref="AC552:AE553" si="1459">AC553</f>
        <v>-1789600</v>
      </c>
      <c r="AD552" s="145">
        <f t="shared" si="1459"/>
        <v>0</v>
      </c>
      <c r="AE552" s="145">
        <f t="shared" si="1459"/>
        <v>0</v>
      </c>
      <c r="AF552" s="145">
        <f t="shared" si="1443"/>
        <v>1917447</v>
      </c>
      <c r="AG552" s="145">
        <f t="shared" si="1444"/>
        <v>3709808.8800000004</v>
      </c>
      <c r="AH552" s="145">
        <f t="shared" si="1445"/>
        <v>3526201.2399999998</v>
      </c>
      <c r="AI552" s="145">
        <f t="shared" ref="AI552:AK553" si="1460">AI553</f>
        <v>0</v>
      </c>
      <c r="AJ552" s="145">
        <f t="shared" si="1460"/>
        <v>0</v>
      </c>
      <c r="AK552" s="145">
        <f t="shared" si="1460"/>
        <v>0</v>
      </c>
      <c r="AL552" s="145">
        <f t="shared" si="1447"/>
        <v>1917447</v>
      </c>
      <c r="AM552" s="145">
        <f t="shared" si="1448"/>
        <v>3709808.8800000004</v>
      </c>
      <c r="AN552" s="145">
        <f t="shared" si="1449"/>
        <v>3526201.2399999998</v>
      </c>
    </row>
    <row r="553" spans="1:40" ht="25.5">
      <c r="A553" s="144"/>
      <c r="B553" s="126" t="s">
        <v>186</v>
      </c>
      <c r="C553" s="120" t="s">
        <v>158</v>
      </c>
      <c r="D553" s="120" t="s">
        <v>21</v>
      </c>
      <c r="E553" s="120" t="s">
        <v>100</v>
      </c>
      <c r="F553" s="120" t="s">
        <v>252</v>
      </c>
      <c r="G553" s="121" t="s">
        <v>32</v>
      </c>
      <c r="H553" s="145">
        <f>H554</f>
        <v>3694047</v>
      </c>
      <c r="I553" s="145">
        <f t="shared" ref="I553:M553" si="1461">I554</f>
        <v>3709808.8800000004</v>
      </c>
      <c r="J553" s="145">
        <f t="shared" si="1461"/>
        <v>3526201.2399999998</v>
      </c>
      <c r="K553" s="145">
        <f t="shared" si="1461"/>
        <v>0</v>
      </c>
      <c r="L553" s="145">
        <f t="shared" si="1461"/>
        <v>0</v>
      </c>
      <c r="M553" s="145">
        <f t="shared" si="1461"/>
        <v>0</v>
      </c>
      <c r="N553" s="145">
        <f t="shared" si="1210"/>
        <v>3694047</v>
      </c>
      <c r="O553" s="145">
        <f t="shared" si="1211"/>
        <v>3709808.8800000004</v>
      </c>
      <c r="P553" s="145">
        <f t="shared" si="1212"/>
        <v>3526201.2399999998</v>
      </c>
      <c r="Q553" s="145">
        <f t="shared" si="1457"/>
        <v>0</v>
      </c>
      <c r="R553" s="145">
        <f t="shared" si="1457"/>
        <v>0</v>
      </c>
      <c r="S553" s="145">
        <f t="shared" si="1457"/>
        <v>0</v>
      </c>
      <c r="T553" s="145">
        <f t="shared" si="1435"/>
        <v>3694047</v>
      </c>
      <c r="U553" s="145">
        <f t="shared" si="1436"/>
        <v>3709808.8800000004</v>
      </c>
      <c r="V553" s="145">
        <f t="shared" si="1437"/>
        <v>3526201.2399999998</v>
      </c>
      <c r="W553" s="145">
        <f t="shared" si="1458"/>
        <v>13000</v>
      </c>
      <c r="X553" s="145">
        <f t="shared" si="1458"/>
        <v>0</v>
      </c>
      <c r="Y553" s="145">
        <f t="shared" si="1458"/>
        <v>0</v>
      </c>
      <c r="Z553" s="145">
        <f t="shared" si="1439"/>
        <v>3707047</v>
      </c>
      <c r="AA553" s="145">
        <f t="shared" si="1440"/>
        <v>3709808.8800000004</v>
      </c>
      <c r="AB553" s="145">
        <f t="shared" si="1441"/>
        <v>3526201.2399999998</v>
      </c>
      <c r="AC553" s="145">
        <f t="shared" si="1459"/>
        <v>-1789600</v>
      </c>
      <c r="AD553" s="145">
        <f t="shared" si="1459"/>
        <v>0</v>
      </c>
      <c r="AE553" s="145">
        <f t="shared" si="1459"/>
        <v>0</v>
      </c>
      <c r="AF553" s="145">
        <f t="shared" si="1443"/>
        <v>1917447</v>
      </c>
      <c r="AG553" s="145">
        <f t="shared" si="1444"/>
        <v>3709808.8800000004</v>
      </c>
      <c r="AH553" s="145">
        <f t="shared" si="1445"/>
        <v>3526201.2399999998</v>
      </c>
      <c r="AI553" s="145">
        <f t="shared" si="1460"/>
        <v>0</v>
      </c>
      <c r="AJ553" s="145">
        <f t="shared" si="1460"/>
        <v>0</v>
      </c>
      <c r="AK553" s="145">
        <f t="shared" si="1460"/>
        <v>0</v>
      </c>
      <c r="AL553" s="145">
        <f t="shared" si="1447"/>
        <v>1917447</v>
      </c>
      <c r="AM553" s="145">
        <f t="shared" si="1448"/>
        <v>3709808.8800000004</v>
      </c>
      <c r="AN553" s="145">
        <f t="shared" si="1449"/>
        <v>3526201.2399999998</v>
      </c>
    </row>
    <row r="554" spans="1:40" ht="25.5">
      <c r="A554" s="144"/>
      <c r="B554" s="71" t="s">
        <v>34</v>
      </c>
      <c r="C554" s="120" t="s">
        <v>158</v>
      </c>
      <c r="D554" s="120" t="s">
        <v>21</v>
      </c>
      <c r="E554" s="120" t="s">
        <v>100</v>
      </c>
      <c r="F554" s="120" t="s">
        <v>252</v>
      </c>
      <c r="G554" s="121" t="s">
        <v>33</v>
      </c>
      <c r="H554" s="122">
        <v>3694047</v>
      </c>
      <c r="I554" s="122">
        <v>3709808.8800000004</v>
      </c>
      <c r="J554" s="122">
        <v>3526201.2399999998</v>
      </c>
      <c r="K554" s="122"/>
      <c r="L554" s="122"/>
      <c r="M554" s="122"/>
      <c r="N554" s="122">
        <f t="shared" si="1210"/>
        <v>3694047</v>
      </c>
      <c r="O554" s="122">
        <f t="shared" si="1211"/>
        <v>3709808.8800000004</v>
      </c>
      <c r="P554" s="122">
        <f t="shared" si="1212"/>
        <v>3526201.2399999998</v>
      </c>
      <c r="Q554" s="122"/>
      <c r="R554" s="122"/>
      <c r="S554" s="122"/>
      <c r="T554" s="122">
        <f t="shared" si="1435"/>
        <v>3694047</v>
      </c>
      <c r="U554" s="122">
        <f t="shared" si="1436"/>
        <v>3709808.8800000004</v>
      </c>
      <c r="V554" s="122">
        <f t="shared" si="1437"/>
        <v>3526201.2399999998</v>
      </c>
      <c r="W554" s="122">
        <v>13000</v>
      </c>
      <c r="X554" s="122"/>
      <c r="Y554" s="122"/>
      <c r="Z554" s="122">
        <f t="shared" si="1439"/>
        <v>3707047</v>
      </c>
      <c r="AA554" s="122">
        <f t="shared" si="1440"/>
        <v>3709808.8800000004</v>
      </c>
      <c r="AB554" s="122">
        <f t="shared" si="1441"/>
        <v>3526201.2399999998</v>
      </c>
      <c r="AC554" s="122">
        <v>-1789600</v>
      </c>
      <c r="AD554" s="122"/>
      <c r="AE554" s="122"/>
      <c r="AF554" s="122">
        <f t="shared" si="1443"/>
        <v>1917447</v>
      </c>
      <c r="AG554" s="122">
        <f t="shared" si="1444"/>
        <v>3709808.8800000004</v>
      </c>
      <c r="AH554" s="122">
        <f t="shared" si="1445"/>
        <v>3526201.2399999998</v>
      </c>
      <c r="AI554" s="122"/>
      <c r="AJ554" s="122"/>
      <c r="AK554" s="122"/>
      <c r="AL554" s="122">
        <f t="shared" si="1447"/>
        <v>1917447</v>
      </c>
      <c r="AM554" s="122">
        <f t="shared" si="1448"/>
        <v>3709808.8800000004</v>
      </c>
      <c r="AN554" s="122">
        <f t="shared" si="1449"/>
        <v>3526201.2399999998</v>
      </c>
    </row>
    <row r="555" spans="1:40">
      <c r="A555" s="181"/>
      <c r="B555" s="119" t="s">
        <v>192</v>
      </c>
      <c r="C555" s="120" t="s">
        <v>158</v>
      </c>
      <c r="D555" s="120" t="s">
        <v>21</v>
      </c>
      <c r="E555" s="120" t="s">
        <v>100</v>
      </c>
      <c r="F555" s="120" t="s">
        <v>191</v>
      </c>
      <c r="G555" s="121"/>
      <c r="H555" s="98">
        <f>H556</f>
        <v>95000</v>
      </c>
      <c r="I555" s="98">
        <f t="shared" ref="I555:M556" si="1462">I556</f>
        <v>95000</v>
      </c>
      <c r="J555" s="98">
        <f t="shared" si="1462"/>
        <v>45000</v>
      </c>
      <c r="K555" s="98">
        <f t="shared" si="1462"/>
        <v>0</v>
      </c>
      <c r="L555" s="98">
        <f t="shared" si="1462"/>
        <v>0</v>
      </c>
      <c r="M555" s="98">
        <f t="shared" si="1462"/>
        <v>0</v>
      </c>
      <c r="N555" s="98">
        <f t="shared" si="1210"/>
        <v>95000</v>
      </c>
      <c r="O555" s="98">
        <f t="shared" si="1211"/>
        <v>95000</v>
      </c>
      <c r="P555" s="98">
        <f t="shared" si="1212"/>
        <v>45000</v>
      </c>
      <c r="Q555" s="98">
        <f t="shared" ref="Q555:S556" si="1463">Q556</f>
        <v>0</v>
      </c>
      <c r="R555" s="98">
        <f t="shared" si="1463"/>
        <v>0</v>
      </c>
      <c r="S555" s="98">
        <f t="shared" si="1463"/>
        <v>0</v>
      </c>
      <c r="T555" s="98">
        <f t="shared" si="1435"/>
        <v>95000</v>
      </c>
      <c r="U555" s="98">
        <f t="shared" si="1436"/>
        <v>95000</v>
      </c>
      <c r="V555" s="98">
        <f t="shared" si="1437"/>
        <v>45000</v>
      </c>
      <c r="W555" s="98">
        <f t="shared" ref="W555:Y556" si="1464">W556</f>
        <v>0</v>
      </c>
      <c r="X555" s="98">
        <f t="shared" si="1464"/>
        <v>0</v>
      </c>
      <c r="Y555" s="98">
        <f t="shared" si="1464"/>
        <v>0</v>
      </c>
      <c r="Z555" s="98">
        <f t="shared" si="1439"/>
        <v>95000</v>
      </c>
      <c r="AA555" s="98">
        <f t="shared" si="1440"/>
        <v>95000</v>
      </c>
      <c r="AB555" s="98">
        <f t="shared" si="1441"/>
        <v>45000</v>
      </c>
      <c r="AC555" s="98">
        <f t="shared" ref="AC555:AE556" si="1465">AC556</f>
        <v>0</v>
      </c>
      <c r="AD555" s="98">
        <f t="shared" si="1465"/>
        <v>0</v>
      </c>
      <c r="AE555" s="98">
        <f t="shared" si="1465"/>
        <v>0</v>
      </c>
      <c r="AF555" s="98">
        <f t="shared" si="1443"/>
        <v>95000</v>
      </c>
      <c r="AG555" s="98">
        <f t="shared" si="1444"/>
        <v>95000</v>
      </c>
      <c r="AH555" s="98">
        <f t="shared" si="1445"/>
        <v>45000</v>
      </c>
      <c r="AI555" s="98">
        <f t="shared" ref="AI555:AK556" si="1466">AI556</f>
        <v>0</v>
      </c>
      <c r="AJ555" s="98">
        <f t="shared" si="1466"/>
        <v>0</v>
      </c>
      <c r="AK555" s="98">
        <f t="shared" si="1466"/>
        <v>0</v>
      </c>
      <c r="AL555" s="98">
        <f t="shared" si="1447"/>
        <v>95000</v>
      </c>
      <c r="AM555" s="98">
        <f t="shared" si="1448"/>
        <v>95000</v>
      </c>
      <c r="AN555" s="98">
        <f t="shared" si="1449"/>
        <v>45000</v>
      </c>
    </row>
    <row r="556" spans="1:40" ht="25.5">
      <c r="A556" s="181"/>
      <c r="B556" s="82" t="s">
        <v>186</v>
      </c>
      <c r="C556" s="120" t="s">
        <v>158</v>
      </c>
      <c r="D556" s="120" t="s">
        <v>21</v>
      </c>
      <c r="E556" s="120" t="s">
        <v>100</v>
      </c>
      <c r="F556" s="120" t="s">
        <v>191</v>
      </c>
      <c r="G556" s="121" t="s">
        <v>32</v>
      </c>
      <c r="H556" s="98">
        <f>H557</f>
        <v>95000</v>
      </c>
      <c r="I556" s="98">
        <f t="shared" si="1462"/>
        <v>95000</v>
      </c>
      <c r="J556" s="98">
        <f t="shared" si="1462"/>
        <v>45000</v>
      </c>
      <c r="K556" s="98">
        <f t="shared" si="1462"/>
        <v>0</v>
      </c>
      <c r="L556" s="98">
        <f t="shared" si="1462"/>
        <v>0</v>
      </c>
      <c r="M556" s="98">
        <f t="shared" si="1462"/>
        <v>0</v>
      </c>
      <c r="N556" s="98">
        <f t="shared" si="1210"/>
        <v>95000</v>
      </c>
      <c r="O556" s="98">
        <f t="shared" si="1211"/>
        <v>95000</v>
      </c>
      <c r="P556" s="98">
        <f t="shared" si="1212"/>
        <v>45000</v>
      </c>
      <c r="Q556" s="98">
        <f t="shared" si="1463"/>
        <v>0</v>
      </c>
      <c r="R556" s="98">
        <f t="shared" si="1463"/>
        <v>0</v>
      </c>
      <c r="S556" s="98">
        <f t="shared" si="1463"/>
        <v>0</v>
      </c>
      <c r="T556" s="98">
        <f t="shared" si="1435"/>
        <v>95000</v>
      </c>
      <c r="U556" s="98">
        <f t="shared" si="1436"/>
        <v>95000</v>
      </c>
      <c r="V556" s="98">
        <f t="shared" si="1437"/>
        <v>45000</v>
      </c>
      <c r="W556" s="98">
        <f t="shared" si="1464"/>
        <v>0</v>
      </c>
      <c r="X556" s="98">
        <f t="shared" si="1464"/>
        <v>0</v>
      </c>
      <c r="Y556" s="98">
        <f t="shared" si="1464"/>
        <v>0</v>
      </c>
      <c r="Z556" s="98">
        <f t="shared" si="1439"/>
        <v>95000</v>
      </c>
      <c r="AA556" s="98">
        <f t="shared" si="1440"/>
        <v>95000</v>
      </c>
      <c r="AB556" s="98">
        <f t="shared" si="1441"/>
        <v>45000</v>
      </c>
      <c r="AC556" s="98">
        <f t="shared" si="1465"/>
        <v>0</v>
      </c>
      <c r="AD556" s="98">
        <f t="shared" si="1465"/>
        <v>0</v>
      </c>
      <c r="AE556" s="98">
        <f t="shared" si="1465"/>
        <v>0</v>
      </c>
      <c r="AF556" s="98">
        <f t="shared" si="1443"/>
        <v>95000</v>
      </c>
      <c r="AG556" s="98">
        <f t="shared" si="1444"/>
        <v>95000</v>
      </c>
      <c r="AH556" s="98">
        <f t="shared" si="1445"/>
        <v>45000</v>
      </c>
      <c r="AI556" s="98">
        <f t="shared" si="1466"/>
        <v>0</v>
      </c>
      <c r="AJ556" s="98">
        <f t="shared" si="1466"/>
        <v>0</v>
      </c>
      <c r="AK556" s="98">
        <f t="shared" si="1466"/>
        <v>0</v>
      </c>
      <c r="AL556" s="98">
        <f t="shared" si="1447"/>
        <v>95000</v>
      </c>
      <c r="AM556" s="98">
        <f t="shared" si="1448"/>
        <v>95000</v>
      </c>
      <c r="AN556" s="98">
        <f t="shared" si="1449"/>
        <v>45000</v>
      </c>
    </row>
    <row r="557" spans="1:40" ht="25.5">
      <c r="A557" s="181"/>
      <c r="B557" s="71" t="s">
        <v>34</v>
      </c>
      <c r="C557" s="120" t="s">
        <v>158</v>
      </c>
      <c r="D557" s="120" t="s">
        <v>21</v>
      </c>
      <c r="E557" s="120" t="s">
        <v>100</v>
      </c>
      <c r="F557" s="120" t="s">
        <v>191</v>
      </c>
      <c r="G557" s="121" t="s">
        <v>33</v>
      </c>
      <c r="H557" s="122">
        <v>95000</v>
      </c>
      <c r="I557" s="122">
        <v>95000</v>
      </c>
      <c r="J557" s="122">
        <v>45000</v>
      </c>
      <c r="K557" s="122"/>
      <c r="L557" s="122"/>
      <c r="M557" s="122"/>
      <c r="N557" s="122">
        <f t="shared" si="1210"/>
        <v>95000</v>
      </c>
      <c r="O557" s="122">
        <f t="shared" si="1211"/>
        <v>95000</v>
      </c>
      <c r="P557" s="122">
        <f t="shared" si="1212"/>
        <v>45000</v>
      </c>
      <c r="Q557" s="122"/>
      <c r="R557" s="122"/>
      <c r="S557" s="122"/>
      <c r="T557" s="122">
        <f t="shared" si="1435"/>
        <v>95000</v>
      </c>
      <c r="U557" s="122">
        <f t="shared" si="1436"/>
        <v>95000</v>
      </c>
      <c r="V557" s="122">
        <f t="shared" si="1437"/>
        <v>45000</v>
      </c>
      <c r="W557" s="122"/>
      <c r="X557" s="122"/>
      <c r="Y557" s="122"/>
      <c r="Z557" s="122">
        <f t="shared" si="1439"/>
        <v>95000</v>
      </c>
      <c r="AA557" s="122">
        <f t="shared" si="1440"/>
        <v>95000</v>
      </c>
      <c r="AB557" s="122">
        <f t="shared" si="1441"/>
        <v>45000</v>
      </c>
      <c r="AC557" s="122"/>
      <c r="AD557" s="122"/>
      <c r="AE557" s="122"/>
      <c r="AF557" s="122">
        <f t="shared" si="1443"/>
        <v>95000</v>
      </c>
      <c r="AG557" s="122">
        <f t="shared" si="1444"/>
        <v>95000</v>
      </c>
      <c r="AH557" s="122">
        <f t="shared" si="1445"/>
        <v>45000</v>
      </c>
      <c r="AI557" s="122"/>
      <c r="AJ557" s="122"/>
      <c r="AK557" s="122"/>
      <c r="AL557" s="122">
        <f t="shared" si="1447"/>
        <v>95000</v>
      </c>
      <c r="AM557" s="122">
        <f t="shared" si="1448"/>
        <v>95000</v>
      </c>
      <c r="AN557" s="122">
        <f t="shared" si="1449"/>
        <v>45000</v>
      </c>
    </row>
    <row r="558" spans="1:40">
      <c r="A558" s="181"/>
      <c r="B558" s="71" t="s">
        <v>254</v>
      </c>
      <c r="C558" s="120" t="s">
        <v>158</v>
      </c>
      <c r="D558" s="120" t="s">
        <v>21</v>
      </c>
      <c r="E558" s="120" t="s">
        <v>100</v>
      </c>
      <c r="F558" s="120" t="s">
        <v>255</v>
      </c>
      <c r="G558" s="121"/>
      <c r="H558" s="145">
        <f>H559</f>
        <v>155000</v>
      </c>
      <c r="I558" s="145">
        <f t="shared" ref="I558:M558" si="1467">I559</f>
        <v>155000</v>
      </c>
      <c r="J558" s="145">
        <f t="shared" si="1467"/>
        <v>155000</v>
      </c>
      <c r="K558" s="145">
        <f t="shared" si="1467"/>
        <v>0</v>
      </c>
      <c r="L558" s="145">
        <f t="shared" si="1467"/>
        <v>0</v>
      </c>
      <c r="M558" s="145">
        <f t="shared" si="1467"/>
        <v>0</v>
      </c>
      <c r="N558" s="145">
        <f t="shared" si="1210"/>
        <v>155000</v>
      </c>
      <c r="O558" s="145">
        <f t="shared" si="1211"/>
        <v>155000</v>
      </c>
      <c r="P558" s="145">
        <f t="shared" si="1212"/>
        <v>155000</v>
      </c>
      <c r="Q558" s="145">
        <f t="shared" ref="Q558:S559" si="1468">Q559</f>
        <v>0</v>
      </c>
      <c r="R558" s="145">
        <f t="shared" si="1468"/>
        <v>0</v>
      </c>
      <c r="S558" s="145">
        <f t="shared" si="1468"/>
        <v>0</v>
      </c>
      <c r="T558" s="145">
        <f t="shared" si="1435"/>
        <v>155000</v>
      </c>
      <c r="U558" s="145">
        <f t="shared" si="1436"/>
        <v>155000</v>
      </c>
      <c r="V558" s="145">
        <f t="shared" si="1437"/>
        <v>155000</v>
      </c>
      <c r="W558" s="145">
        <f t="shared" ref="W558:Y559" si="1469">W559</f>
        <v>0</v>
      </c>
      <c r="X558" s="145">
        <f t="shared" si="1469"/>
        <v>0</v>
      </c>
      <c r="Y558" s="145">
        <f t="shared" si="1469"/>
        <v>0</v>
      </c>
      <c r="Z558" s="145">
        <f t="shared" si="1439"/>
        <v>155000</v>
      </c>
      <c r="AA558" s="145">
        <f t="shared" si="1440"/>
        <v>155000</v>
      </c>
      <c r="AB558" s="145">
        <f t="shared" si="1441"/>
        <v>155000</v>
      </c>
      <c r="AC558" s="145">
        <f t="shared" ref="AC558:AE559" si="1470">AC559</f>
        <v>0</v>
      </c>
      <c r="AD558" s="145">
        <f t="shared" si="1470"/>
        <v>0</v>
      </c>
      <c r="AE558" s="145">
        <f t="shared" si="1470"/>
        <v>0</v>
      </c>
      <c r="AF558" s="145">
        <f t="shared" si="1443"/>
        <v>155000</v>
      </c>
      <c r="AG558" s="145">
        <f t="shared" si="1444"/>
        <v>155000</v>
      </c>
      <c r="AH558" s="145">
        <f t="shared" si="1445"/>
        <v>155000</v>
      </c>
      <c r="AI558" s="145">
        <f t="shared" ref="AI558:AK559" si="1471">AI559</f>
        <v>0</v>
      </c>
      <c r="AJ558" s="145">
        <f t="shared" si="1471"/>
        <v>0</v>
      </c>
      <c r="AK558" s="145">
        <f t="shared" si="1471"/>
        <v>0</v>
      </c>
      <c r="AL558" s="145">
        <f t="shared" si="1447"/>
        <v>155000</v>
      </c>
      <c r="AM558" s="145">
        <f t="shared" si="1448"/>
        <v>155000</v>
      </c>
      <c r="AN558" s="145">
        <f t="shared" si="1449"/>
        <v>155000</v>
      </c>
    </row>
    <row r="559" spans="1:40" ht="25.5">
      <c r="A559" s="181"/>
      <c r="B559" s="126" t="s">
        <v>186</v>
      </c>
      <c r="C559" s="120" t="s">
        <v>158</v>
      </c>
      <c r="D559" s="120" t="s">
        <v>21</v>
      </c>
      <c r="E559" s="120" t="s">
        <v>100</v>
      </c>
      <c r="F559" s="120" t="s">
        <v>255</v>
      </c>
      <c r="G559" s="121" t="s">
        <v>32</v>
      </c>
      <c r="H559" s="145">
        <f>H560</f>
        <v>155000</v>
      </c>
      <c r="I559" s="145">
        <f t="shared" ref="I559:M559" si="1472">I560</f>
        <v>155000</v>
      </c>
      <c r="J559" s="145">
        <f t="shared" si="1472"/>
        <v>155000</v>
      </c>
      <c r="K559" s="145">
        <f t="shared" si="1472"/>
        <v>0</v>
      </c>
      <c r="L559" s="145">
        <f t="shared" si="1472"/>
        <v>0</v>
      </c>
      <c r="M559" s="145">
        <f t="shared" si="1472"/>
        <v>0</v>
      </c>
      <c r="N559" s="145">
        <f t="shared" si="1210"/>
        <v>155000</v>
      </c>
      <c r="O559" s="145">
        <f t="shared" si="1211"/>
        <v>155000</v>
      </c>
      <c r="P559" s="145">
        <f t="shared" si="1212"/>
        <v>155000</v>
      </c>
      <c r="Q559" s="145">
        <f t="shared" si="1468"/>
        <v>0</v>
      </c>
      <c r="R559" s="145">
        <f t="shared" si="1468"/>
        <v>0</v>
      </c>
      <c r="S559" s="145">
        <f t="shared" si="1468"/>
        <v>0</v>
      </c>
      <c r="T559" s="145">
        <f t="shared" si="1435"/>
        <v>155000</v>
      </c>
      <c r="U559" s="145">
        <f t="shared" si="1436"/>
        <v>155000</v>
      </c>
      <c r="V559" s="145">
        <f t="shared" si="1437"/>
        <v>155000</v>
      </c>
      <c r="W559" s="145">
        <f t="shared" si="1469"/>
        <v>0</v>
      </c>
      <c r="X559" s="145">
        <f t="shared" si="1469"/>
        <v>0</v>
      </c>
      <c r="Y559" s="145">
        <f t="shared" si="1469"/>
        <v>0</v>
      </c>
      <c r="Z559" s="145">
        <f t="shared" si="1439"/>
        <v>155000</v>
      </c>
      <c r="AA559" s="145">
        <f t="shared" si="1440"/>
        <v>155000</v>
      </c>
      <c r="AB559" s="145">
        <f t="shared" si="1441"/>
        <v>155000</v>
      </c>
      <c r="AC559" s="145">
        <f t="shared" si="1470"/>
        <v>0</v>
      </c>
      <c r="AD559" s="145">
        <f t="shared" si="1470"/>
        <v>0</v>
      </c>
      <c r="AE559" s="145">
        <f t="shared" si="1470"/>
        <v>0</v>
      </c>
      <c r="AF559" s="145">
        <f t="shared" si="1443"/>
        <v>155000</v>
      </c>
      <c r="AG559" s="145">
        <f t="shared" si="1444"/>
        <v>155000</v>
      </c>
      <c r="AH559" s="145">
        <f t="shared" si="1445"/>
        <v>155000</v>
      </c>
      <c r="AI559" s="145">
        <f t="shared" si="1471"/>
        <v>0</v>
      </c>
      <c r="AJ559" s="145">
        <f t="shared" si="1471"/>
        <v>0</v>
      </c>
      <c r="AK559" s="145">
        <f t="shared" si="1471"/>
        <v>0</v>
      </c>
      <c r="AL559" s="145">
        <f t="shared" si="1447"/>
        <v>155000</v>
      </c>
      <c r="AM559" s="145">
        <f t="shared" si="1448"/>
        <v>155000</v>
      </c>
      <c r="AN559" s="145">
        <f t="shared" si="1449"/>
        <v>155000</v>
      </c>
    </row>
    <row r="560" spans="1:40" ht="25.5">
      <c r="A560" s="181"/>
      <c r="B560" s="71" t="s">
        <v>34</v>
      </c>
      <c r="C560" s="120" t="s">
        <v>158</v>
      </c>
      <c r="D560" s="120" t="s">
        <v>21</v>
      </c>
      <c r="E560" s="120" t="s">
        <v>100</v>
      </c>
      <c r="F560" s="120" t="s">
        <v>255</v>
      </c>
      <c r="G560" s="121" t="s">
        <v>33</v>
      </c>
      <c r="H560" s="122">
        <v>155000</v>
      </c>
      <c r="I560" s="122">
        <v>155000</v>
      </c>
      <c r="J560" s="122">
        <v>155000</v>
      </c>
      <c r="K560" s="122"/>
      <c r="L560" s="122"/>
      <c r="M560" s="122"/>
      <c r="N560" s="122">
        <f t="shared" si="1210"/>
        <v>155000</v>
      </c>
      <c r="O560" s="122">
        <f t="shared" si="1211"/>
        <v>155000</v>
      </c>
      <c r="P560" s="122">
        <f t="shared" si="1212"/>
        <v>155000</v>
      </c>
      <c r="Q560" s="122"/>
      <c r="R560" s="122"/>
      <c r="S560" s="122"/>
      <c r="T560" s="122">
        <f t="shared" si="1435"/>
        <v>155000</v>
      </c>
      <c r="U560" s="122">
        <f t="shared" si="1436"/>
        <v>155000</v>
      </c>
      <c r="V560" s="122">
        <f t="shared" si="1437"/>
        <v>155000</v>
      </c>
      <c r="W560" s="122"/>
      <c r="X560" s="122"/>
      <c r="Y560" s="122"/>
      <c r="Z560" s="122">
        <f t="shared" si="1439"/>
        <v>155000</v>
      </c>
      <c r="AA560" s="122">
        <f t="shared" si="1440"/>
        <v>155000</v>
      </c>
      <c r="AB560" s="122">
        <f t="shared" si="1441"/>
        <v>155000</v>
      </c>
      <c r="AC560" s="122"/>
      <c r="AD560" s="122"/>
      <c r="AE560" s="122"/>
      <c r="AF560" s="122">
        <f t="shared" si="1443"/>
        <v>155000</v>
      </c>
      <c r="AG560" s="122">
        <f t="shared" si="1444"/>
        <v>155000</v>
      </c>
      <c r="AH560" s="122">
        <f t="shared" si="1445"/>
        <v>155000</v>
      </c>
      <c r="AI560" s="122"/>
      <c r="AJ560" s="122"/>
      <c r="AK560" s="122"/>
      <c r="AL560" s="122">
        <f t="shared" si="1447"/>
        <v>155000</v>
      </c>
      <c r="AM560" s="122">
        <f t="shared" si="1448"/>
        <v>155000</v>
      </c>
      <c r="AN560" s="122">
        <f t="shared" si="1449"/>
        <v>155000</v>
      </c>
    </row>
    <row r="561" spans="1:40">
      <c r="A561" s="166"/>
      <c r="B561" s="160" t="s">
        <v>253</v>
      </c>
      <c r="C561" s="69" t="s">
        <v>158</v>
      </c>
      <c r="D561" s="69" t="s">
        <v>21</v>
      </c>
      <c r="E561" s="69" t="s">
        <v>100</v>
      </c>
      <c r="F561" s="69" t="s">
        <v>126</v>
      </c>
      <c r="G561" s="95"/>
      <c r="H561" s="98">
        <f t="shared" ref="H561:M561" si="1473">H566</f>
        <v>200000</v>
      </c>
      <c r="I561" s="98">
        <f t="shared" si="1473"/>
        <v>200000</v>
      </c>
      <c r="J561" s="98">
        <f t="shared" si="1473"/>
        <v>200000</v>
      </c>
      <c r="K561" s="98">
        <f t="shared" si="1473"/>
        <v>0</v>
      </c>
      <c r="L561" s="98">
        <f t="shared" si="1473"/>
        <v>0</v>
      </c>
      <c r="M561" s="98">
        <f t="shared" si="1473"/>
        <v>0</v>
      </c>
      <c r="N561" s="98">
        <f t="shared" si="1210"/>
        <v>200000</v>
      </c>
      <c r="O561" s="98">
        <f t="shared" si="1211"/>
        <v>200000</v>
      </c>
      <c r="P561" s="98">
        <f t="shared" si="1212"/>
        <v>200000</v>
      </c>
      <c r="Q561" s="98">
        <f>Q566</f>
        <v>0</v>
      </c>
      <c r="R561" s="98">
        <f>R566</f>
        <v>0</v>
      </c>
      <c r="S561" s="98">
        <f>S566</f>
        <v>0</v>
      </c>
      <c r="T561" s="98">
        <f t="shared" si="1435"/>
        <v>200000</v>
      </c>
      <c r="U561" s="98">
        <f t="shared" si="1436"/>
        <v>200000</v>
      </c>
      <c r="V561" s="98">
        <f t="shared" si="1437"/>
        <v>200000</v>
      </c>
      <c r="W561" s="98">
        <f>W562+W566</f>
        <v>0</v>
      </c>
      <c r="X561" s="98">
        <f t="shared" ref="X561:Y561" si="1474">X562+X566</f>
        <v>0</v>
      </c>
      <c r="Y561" s="98">
        <f t="shared" si="1474"/>
        <v>0</v>
      </c>
      <c r="Z561" s="98">
        <f t="shared" si="1439"/>
        <v>200000</v>
      </c>
      <c r="AA561" s="98">
        <f t="shared" si="1440"/>
        <v>200000</v>
      </c>
      <c r="AB561" s="98">
        <f t="shared" si="1441"/>
        <v>200000</v>
      </c>
      <c r="AC561" s="98">
        <f>AC562+AC566</f>
        <v>0</v>
      </c>
      <c r="AD561" s="98">
        <f t="shared" ref="AD561:AE561" si="1475">AD562+AD566</f>
        <v>0</v>
      </c>
      <c r="AE561" s="98">
        <f t="shared" si="1475"/>
        <v>0</v>
      </c>
      <c r="AF561" s="98">
        <f t="shared" si="1443"/>
        <v>200000</v>
      </c>
      <c r="AG561" s="98">
        <f t="shared" si="1444"/>
        <v>200000</v>
      </c>
      <c r="AH561" s="98">
        <f t="shared" si="1445"/>
        <v>200000</v>
      </c>
      <c r="AI561" s="98">
        <f>AI562+AI566+AI564</f>
        <v>90000</v>
      </c>
      <c r="AJ561" s="98">
        <f t="shared" ref="AJ561:AK561" si="1476">AJ562+AJ566</f>
        <v>0</v>
      </c>
      <c r="AK561" s="98">
        <f t="shared" si="1476"/>
        <v>0</v>
      </c>
      <c r="AL561" s="98">
        <f t="shared" si="1447"/>
        <v>290000</v>
      </c>
      <c r="AM561" s="98">
        <f t="shared" si="1448"/>
        <v>200000</v>
      </c>
      <c r="AN561" s="98">
        <f t="shared" si="1449"/>
        <v>200000</v>
      </c>
    </row>
    <row r="562" spans="1:40" ht="25.5">
      <c r="A562" s="166"/>
      <c r="B562" s="82" t="s">
        <v>186</v>
      </c>
      <c r="C562" s="69" t="s">
        <v>158</v>
      </c>
      <c r="D562" s="69" t="s">
        <v>21</v>
      </c>
      <c r="E562" s="69" t="s">
        <v>100</v>
      </c>
      <c r="F562" s="69" t="s">
        <v>126</v>
      </c>
      <c r="G562" s="95" t="s">
        <v>32</v>
      </c>
      <c r="H562" s="98"/>
      <c r="I562" s="98"/>
      <c r="J562" s="98"/>
      <c r="K562" s="98"/>
      <c r="L562" s="98"/>
      <c r="M562" s="98"/>
      <c r="N562" s="98"/>
      <c r="O562" s="98"/>
      <c r="P562" s="98"/>
      <c r="Q562" s="98"/>
      <c r="R562" s="98"/>
      <c r="S562" s="98"/>
      <c r="T562" s="98"/>
      <c r="U562" s="98"/>
      <c r="V562" s="98"/>
      <c r="W562" s="98">
        <f>W563</f>
        <v>20633</v>
      </c>
      <c r="X562" s="98">
        <f t="shared" ref="X562:Y562" si="1477">X563</f>
        <v>0</v>
      </c>
      <c r="Y562" s="98">
        <f t="shared" si="1477"/>
        <v>0</v>
      </c>
      <c r="Z562" s="98">
        <f t="shared" ref="Z562:Z563" si="1478">T562+W562</f>
        <v>20633</v>
      </c>
      <c r="AA562" s="98">
        <f t="shared" ref="AA562:AA563" si="1479">U562+X562</f>
        <v>0</v>
      </c>
      <c r="AB562" s="98">
        <f t="shared" ref="AB562:AB563" si="1480">V562+Y562</f>
        <v>0</v>
      </c>
      <c r="AC562" s="98">
        <f>AC563</f>
        <v>15300</v>
      </c>
      <c r="AD562" s="98">
        <f t="shared" ref="AD562:AE562" si="1481">AD563</f>
        <v>0</v>
      </c>
      <c r="AE562" s="98">
        <f t="shared" si="1481"/>
        <v>0</v>
      </c>
      <c r="AF562" s="98">
        <f t="shared" si="1443"/>
        <v>35933</v>
      </c>
      <c r="AG562" s="98">
        <f t="shared" si="1444"/>
        <v>0</v>
      </c>
      <c r="AH562" s="98">
        <f t="shared" si="1445"/>
        <v>0</v>
      </c>
      <c r="AI562" s="98">
        <f>AI563</f>
        <v>0</v>
      </c>
      <c r="AJ562" s="98">
        <f t="shared" ref="AJ562:AK562" si="1482">AJ563</f>
        <v>0</v>
      </c>
      <c r="AK562" s="98">
        <f t="shared" si="1482"/>
        <v>0</v>
      </c>
      <c r="AL562" s="98">
        <f t="shared" si="1447"/>
        <v>35933</v>
      </c>
      <c r="AM562" s="98">
        <f t="shared" si="1448"/>
        <v>0</v>
      </c>
      <c r="AN562" s="98">
        <f t="shared" si="1449"/>
        <v>0</v>
      </c>
    </row>
    <row r="563" spans="1:40" ht="25.5">
      <c r="A563" s="166"/>
      <c r="B563" s="71" t="s">
        <v>34</v>
      </c>
      <c r="C563" s="69" t="s">
        <v>158</v>
      </c>
      <c r="D563" s="69" t="s">
        <v>21</v>
      </c>
      <c r="E563" s="69" t="s">
        <v>100</v>
      </c>
      <c r="F563" s="69" t="s">
        <v>126</v>
      </c>
      <c r="G563" s="95" t="s">
        <v>33</v>
      </c>
      <c r="H563" s="98"/>
      <c r="I563" s="98"/>
      <c r="J563" s="98"/>
      <c r="K563" s="98"/>
      <c r="L563" s="98"/>
      <c r="M563" s="98"/>
      <c r="N563" s="98"/>
      <c r="O563" s="98"/>
      <c r="P563" s="98"/>
      <c r="Q563" s="98"/>
      <c r="R563" s="98"/>
      <c r="S563" s="98"/>
      <c r="T563" s="98"/>
      <c r="U563" s="98"/>
      <c r="V563" s="98"/>
      <c r="W563" s="98">
        <v>20633</v>
      </c>
      <c r="X563" s="98"/>
      <c r="Y563" s="98"/>
      <c r="Z563" s="98">
        <f t="shared" si="1478"/>
        <v>20633</v>
      </c>
      <c r="AA563" s="98">
        <f t="shared" si="1479"/>
        <v>0</v>
      </c>
      <c r="AB563" s="98">
        <f t="shared" si="1480"/>
        <v>0</v>
      </c>
      <c r="AC563" s="98">
        <v>15300</v>
      </c>
      <c r="AD563" s="98"/>
      <c r="AE563" s="98"/>
      <c r="AF563" s="98">
        <f t="shared" si="1443"/>
        <v>35933</v>
      </c>
      <c r="AG563" s="98">
        <f t="shared" si="1444"/>
        <v>0</v>
      </c>
      <c r="AH563" s="98">
        <f t="shared" si="1445"/>
        <v>0</v>
      </c>
      <c r="AI563" s="98"/>
      <c r="AJ563" s="98"/>
      <c r="AK563" s="98"/>
      <c r="AL563" s="98">
        <f t="shared" si="1447"/>
        <v>35933</v>
      </c>
      <c r="AM563" s="98">
        <f t="shared" si="1448"/>
        <v>0</v>
      </c>
      <c r="AN563" s="98">
        <f t="shared" si="1449"/>
        <v>0</v>
      </c>
    </row>
    <row r="564" spans="1:40">
      <c r="A564" s="267"/>
      <c r="B564" s="271" t="s">
        <v>35</v>
      </c>
      <c r="C564" s="253" t="s">
        <v>158</v>
      </c>
      <c r="D564" s="253" t="s">
        <v>21</v>
      </c>
      <c r="E564" s="253" t="s">
        <v>100</v>
      </c>
      <c r="F564" s="253" t="s">
        <v>126</v>
      </c>
      <c r="G564" s="254" t="s">
        <v>36</v>
      </c>
      <c r="H564" s="98"/>
      <c r="I564" s="98"/>
      <c r="J564" s="98"/>
      <c r="K564" s="98"/>
      <c r="L564" s="98"/>
      <c r="M564" s="98"/>
      <c r="N564" s="98"/>
      <c r="O564" s="98"/>
      <c r="P564" s="98"/>
      <c r="Q564" s="98"/>
      <c r="R564" s="98"/>
      <c r="S564" s="98"/>
      <c r="T564" s="98"/>
      <c r="U564" s="98"/>
      <c r="V564" s="98"/>
      <c r="W564" s="98"/>
      <c r="X564" s="98"/>
      <c r="Y564" s="98"/>
      <c r="Z564" s="98"/>
      <c r="AA564" s="98"/>
      <c r="AB564" s="98"/>
      <c r="AC564" s="98"/>
      <c r="AD564" s="98"/>
      <c r="AE564" s="98"/>
      <c r="AF564" s="98"/>
      <c r="AG564" s="98"/>
      <c r="AH564" s="98"/>
      <c r="AI564" s="98">
        <v>90000</v>
      </c>
      <c r="AJ564" s="98"/>
      <c r="AK564" s="98"/>
      <c r="AL564" s="98">
        <f t="shared" si="1447"/>
        <v>90000</v>
      </c>
      <c r="AM564" s="98">
        <f t="shared" si="1448"/>
        <v>0</v>
      </c>
      <c r="AN564" s="98">
        <f t="shared" si="1449"/>
        <v>0</v>
      </c>
    </row>
    <row r="565" spans="1:40" ht="25.5">
      <c r="A565" s="267"/>
      <c r="B565" s="252" t="s">
        <v>38</v>
      </c>
      <c r="C565" s="253" t="s">
        <v>158</v>
      </c>
      <c r="D565" s="253" t="s">
        <v>21</v>
      </c>
      <c r="E565" s="253" t="s">
        <v>100</v>
      </c>
      <c r="F565" s="253" t="s">
        <v>126</v>
      </c>
      <c r="G565" s="254" t="s">
        <v>37</v>
      </c>
      <c r="H565" s="98"/>
      <c r="I565" s="98"/>
      <c r="J565" s="98"/>
      <c r="K565" s="98"/>
      <c r="L565" s="98"/>
      <c r="M565" s="98"/>
      <c r="N565" s="98"/>
      <c r="O565" s="98"/>
      <c r="P565" s="98"/>
      <c r="Q565" s="98"/>
      <c r="R565" s="98"/>
      <c r="S565" s="98"/>
      <c r="T565" s="98"/>
      <c r="U565" s="98"/>
      <c r="V565" s="98"/>
      <c r="W565" s="98"/>
      <c r="X565" s="98"/>
      <c r="Y565" s="98"/>
      <c r="Z565" s="98"/>
      <c r="AA565" s="98"/>
      <c r="AB565" s="98"/>
      <c r="AC565" s="98"/>
      <c r="AD565" s="98"/>
      <c r="AE565" s="98"/>
      <c r="AF565" s="98"/>
      <c r="AG565" s="98"/>
      <c r="AH565" s="98"/>
      <c r="AI565" s="98">
        <v>90000</v>
      </c>
      <c r="AJ565" s="98"/>
      <c r="AK565" s="98"/>
      <c r="AL565" s="98">
        <f t="shared" si="1447"/>
        <v>90000</v>
      </c>
      <c r="AM565" s="98">
        <f t="shared" si="1448"/>
        <v>0</v>
      </c>
      <c r="AN565" s="98">
        <f t="shared" si="1449"/>
        <v>0</v>
      </c>
    </row>
    <row r="566" spans="1:40">
      <c r="A566" s="166"/>
      <c r="B566" s="82" t="s">
        <v>47</v>
      </c>
      <c r="C566" s="69" t="s">
        <v>158</v>
      </c>
      <c r="D566" s="69" t="s">
        <v>21</v>
      </c>
      <c r="E566" s="69" t="s">
        <v>100</v>
      </c>
      <c r="F566" s="69" t="s">
        <v>126</v>
      </c>
      <c r="G566" s="95" t="s">
        <v>45</v>
      </c>
      <c r="H566" s="98">
        <f>H567</f>
        <v>200000</v>
      </c>
      <c r="I566" s="98">
        <f t="shared" ref="I566:M566" si="1483">I567</f>
        <v>200000</v>
      </c>
      <c r="J566" s="98">
        <f t="shared" si="1483"/>
        <v>200000</v>
      </c>
      <c r="K566" s="98">
        <f t="shared" si="1483"/>
        <v>0</v>
      </c>
      <c r="L566" s="98">
        <f t="shared" si="1483"/>
        <v>0</v>
      </c>
      <c r="M566" s="98">
        <f t="shared" si="1483"/>
        <v>0</v>
      </c>
      <c r="N566" s="98">
        <f t="shared" si="1210"/>
        <v>200000</v>
      </c>
      <c r="O566" s="98">
        <f t="shared" si="1211"/>
        <v>200000</v>
      </c>
      <c r="P566" s="98">
        <f t="shared" si="1212"/>
        <v>200000</v>
      </c>
      <c r="Q566" s="98">
        <f t="shared" ref="Q566:S566" si="1484">Q567</f>
        <v>0</v>
      </c>
      <c r="R566" s="98">
        <f t="shared" si="1484"/>
        <v>0</v>
      </c>
      <c r="S566" s="98">
        <f t="shared" si="1484"/>
        <v>0</v>
      </c>
      <c r="T566" s="98">
        <f t="shared" si="1435"/>
        <v>200000</v>
      </c>
      <c r="U566" s="98">
        <f t="shared" si="1436"/>
        <v>200000</v>
      </c>
      <c r="V566" s="98">
        <f t="shared" si="1437"/>
        <v>200000</v>
      </c>
      <c r="W566" s="98">
        <f t="shared" ref="W566:Y566" si="1485">W567</f>
        <v>-20633</v>
      </c>
      <c r="X566" s="98">
        <f t="shared" si="1485"/>
        <v>0</v>
      </c>
      <c r="Y566" s="98">
        <f t="shared" si="1485"/>
        <v>0</v>
      </c>
      <c r="Z566" s="98">
        <f t="shared" si="1439"/>
        <v>179367</v>
      </c>
      <c r="AA566" s="98">
        <f t="shared" si="1440"/>
        <v>200000</v>
      </c>
      <c r="AB566" s="98">
        <f t="shared" si="1441"/>
        <v>200000</v>
      </c>
      <c r="AC566" s="98">
        <f t="shared" ref="AC566:AE566" si="1486">AC567</f>
        <v>-15300</v>
      </c>
      <c r="AD566" s="98">
        <f t="shared" si="1486"/>
        <v>0</v>
      </c>
      <c r="AE566" s="98">
        <f t="shared" si="1486"/>
        <v>0</v>
      </c>
      <c r="AF566" s="98">
        <f t="shared" si="1443"/>
        <v>164067</v>
      </c>
      <c r="AG566" s="98">
        <f t="shared" si="1444"/>
        <v>200000</v>
      </c>
      <c r="AH566" s="98">
        <f t="shared" si="1445"/>
        <v>200000</v>
      </c>
      <c r="AI566" s="98">
        <f t="shared" ref="AI566:AK566" si="1487">AI567</f>
        <v>0</v>
      </c>
      <c r="AJ566" s="98">
        <f t="shared" si="1487"/>
        <v>0</v>
      </c>
      <c r="AK566" s="98">
        <f t="shared" si="1487"/>
        <v>0</v>
      </c>
      <c r="AL566" s="98">
        <f t="shared" si="1447"/>
        <v>164067</v>
      </c>
      <c r="AM566" s="98">
        <f t="shared" si="1448"/>
        <v>200000</v>
      </c>
      <c r="AN566" s="98">
        <f t="shared" si="1449"/>
        <v>200000</v>
      </c>
    </row>
    <row r="567" spans="1:40">
      <c r="A567" s="166"/>
      <c r="B567" s="82" t="s">
        <v>61</v>
      </c>
      <c r="C567" s="69" t="s">
        <v>158</v>
      </c>
      <c r="D567" s="69" t="s">
        <v>21</v>
      </c>
      <c r="E567" s="69" t="s">
        <v>100</v>
      </c>
      <c r="F567" s="69" t="s">
        <v>126</v>
      </c>
      <c r="G567" s="95" t="s">
        <v>62</v>
      </c>
      <c r="H567" s="122">
        <v>200000</v>
      </c>
      <c r="I567" s="122">
        <v>200000</v>
      </c>
      <c r="J567" s="122">
        <v>200000</v>
      </c>
      <c r="K567" s="122"/>
      <c r="L567" s="122"/>
      <c r="M567" s="122"/>
      <c r="N567" s="122">
        <f t="shared" si="1210"/>
        <v>200000</v>
      </c>
      <c r="O567" s="122">
        <f t="shared" si="1211"/>
        <v>200000</v>
      </c>
      <c r="P567" s="122">
        <f t="shared" si="1212"/>
        <v>200000</v>
      </c>
      <c r="Q567" s="122"/>
      <c r="R567" s="122"/>
      <c r="S567" s="122"/>
      <c r="T567" s="122">
        <f t="shared" si="1435"/>
        <v>200000</v>
      </c>
      <c r="U567" s="122">
        <f t="shared" si="1436"/>
        <v>200000</v>
      </c>
      <c r="V567" s="122">
        <f t="shared" si="1437"/>
        <v>200000</v>
      </c>
      <c r="W567" s="122">
        <v>-20633</v>
      </c>
      <c r="X567" s="122"/>
      <c r="Y567" s="122"/>
      <c r="Z567" s="122">
        <f t="shared" si="1439"/>
        <v>179367</v>
      </c>
      <c r="AA567" s="122">
        <f t="shared" si="1440"/>
        <v>200000</v>
      </c>
      <c r="AB567" s="122">
        <f t="shared" si="1441"/>
        <v>200000</v>
      </c>
      <c r="AC567" s="122">
        <v>-15300</v>
      </c>
      <c r="AD567" s="122"/>
      <c r="AE567" s="122"/>
      <c r="AF567" s="122">
        <f t="shared" si="1443"/>
        <v>164067</v>
      </c>
      <c r="AG567" s="122">
        <f t="shared" si="1444"/>
        <v>200000</v>
      </c>
      <c r="AH567" s="122">
        <f t="shared" si="1445"/>
        <v>200000</v>
      </c>
      <c r="AI567" s="122"/>
      <c r="AJ567" s="122"/>
      <c r="AK567" s="122"/>
      <c r="AL567" s="122">
        <f t="shared" si="1447"/>
        <v>164067</v>
      </c>
      <c r="AM567" s="122">
        <f t="shared" si="1448"/>
        <v>200000</v>
      </c>
      <c r="AN567" s="122">
        <f t="shared" si="1449"/>
        <v>200000</v>
      </c>
    </row>
    <row r="568" spans="1:40" ht="25.5">
      <c r="A568" s="235"/>
      <c r="B568" s="251" t="s">
        <v>455</v>
      </c>
      <c r="C568" s="253" t="s">
        <v>158</v>
      </c>
      <c r="D568" s="253" t="s">
        <v>21</v>
      </c>
      <c r="E568" s="253" t="s">
        <v>100</v>
      </c>
      <c r="F568" s="253" t="s">
        <v>456</v>
      </c>
      <c r="G568" s="254"/>
      <c r="H568" s="145"/>
      <c r="I568" s="145"/>
      <c r="J568" s="145"/>
      <c r="K568" s="145"/>
      <c r="L568" s="145"/>
      <c r="M568" s="145"/>
      <c r="N568" s="145"/>
      <c r="O568" s="145"/>
      <c r="P568" s="145"/>
      <c r="Q568" s="145"/>
      <c r="R568" s="145"/>
      <c r="S568" s="145"/>
      <c r="T568" s="145"/>
      <c r="U568" s="145"/>
      <c r="V568" s="145"/>
      <c r="W568" s="145"/>
      <c r="X568" s="145"/>
      <c r="Y568" s="145"/>
      <c r="Z568" s="145"/>
      <c r="AA568" s="145"/>
      <c r="AB568" s="145"/>
      <c r="AC568" s="145">
        <f>AC569</f>
        <v>2320000</v>
      </c>
      <c r="AD568" s="145">
        <f t="shared" ref="AD568:AE568" si="1488">AD569</f>
        <v>0</v>
      </c>
      <c r="AE568" s="145">
        <f t="shared" si="1488"/>
        <v>0</v>
      </c>
      <c r="AF568" s="145">
        <f t="shared" ref="AF568:AF571" si="1489">Z568+AC568</f>
        <v>2320000</v>
      </c>
      <c r="AG568" s="145">
        <f t="shared" ref="AG568:AG571" si="1490">AA568+AD568</f>
        <v>0</v>
      </c>
      <c r="AH568" s="145">
        <f t="shared" ref="AH568:AH571" si="1491">AB568+AE568</f>
        <v>0</v>
      </c>
      <c r="AI568" s="145">
        <f>AI569</f>
        <v>0</v>
      </c>
      <c r="AJ568" s="145">
        <f t="shared" ref="AJ568:AK568" si="1492">AJ569</f>
        <v>0</v>
      </c>
      <c r="AK568" s="145">
        <f t="shared" si="1492"/>
        <v>0</v>
      </c>
      <c r="AL568" s="145">
        <f t="shared" si="1447"/>
        <v>2320000</v>
      </c>
      <c r="AM568" s="145">
        <f t="shared" si="1448"/>
        <v>0</v>
      </c>
      <c r="AN568" s="145">
        <f t="shared" si="1449"/>
        <v>0</v>
      </c>
    </row>
    <row r="569" spans="1:40">
      <c r="A569" s="235"/>
      <c r="B569" s="252" t="s">
        <v>35</v>
      </c>
      <c r="C569" s="253" t="s">
        <v>158</v>
      </c>
      <c r="D569" s="253" t="s">
        <v>21</v>
      </c>
      <c r="E569" s="253" t="s">
        <v>100</v>
      </c>
      <c r="F569" s="253" t="s">
        <v>456</v>
      </c>
      <c r="G569" s="254" t="s">
        <v>36</v>
      </c>
      <c r="H569" s="145"/>
      <c r="I569" s="145"/>
      <c r="J569" s="145"/>
      <c r="K569" s="145"/>
      <c r="L569" s="145"/>
      <c r="M569" s="145"/>
      <c r="N569" s="145"/>
      <c r="O569" s="145"/>
      <c r="P569" s="145"/>
      <c r="Q569" s="145"/>
      <c r="R569" s="145"/>
      <c r="S569" s="145"/>
      <c r="T569" s="145"/>
      <c r="U569" s="145"/>
      <c r="V569" s="145"/>
      <c r="W569" s="145"/>
      <c r="X569" s="145"/>
      <c r="Y569" s="145"/>
      <c r="Z569" s="145"/>
      <c r="AA569" s="145"/>
      <c r="AB569" s="145"/>
      <c r="AC569" s="145">
        <f>AC571</f>
        <v>2320000</v>
      </c>
      <c r="AD569" s="145">
        <f>AD571</f>
        <v>0</v>
      </c>
      <c r="AE569" s="145">
        <f>AE571</f>
        <v>0</v>
      </c>
      <c r="AF569" s="145">
        <f t="shared" si="1489"/>
        <v>2320000</v>
      </c>
      <c r="AG569" s="145">
        <f t="shared" si="1490"/>
        <v>0</v>
      </c>
      <c r="AH569" s="145">
        <f t="shared" si="1491"/>
        <v>0</v>
      </c>
      <c r="AI569" s="145">
        <f>AI571+AI570</f>
        <v>0</v>
      </c>
      <c r="AJ569" s="145">
        <f>AJ571</f>
        <v>0</v>
      </c>
      <c r="AK569" s="145">
        <f>AK571</f>
        <v>0</v>
      </c>
      <c r="AL569" s="145">
        <f t="shared" si="1447"/>
        <v>2320000</v>
      </c>
      <c r="AM569" s="145">
        <f t="shared" si="1448"/>
        <v>0</v>
      </c>
      <c r="AN569" s="145">
        <f t="shared" si="1449"/>
        <v>0</v>
      </c>
    </row>
    <row r="570" spans="1:40" ht="25.5">
      <c r="A570" s="267"/>
      <c r="B570" s="252" t="s">
        <v>38</v>
      </c>
      <c r="C570" s="253" t="s">
        <v>158</v>
      </c>
      <c r="D570" s="253" t="s">
        <v>21</v>
      </c>
      <c r="E570" s="253" t="s">
        <v>100</v>
      </c>
      <c r="F570" s="253" t="s">
        <v>456</v>
      </c>
      <c r="G570" s="254" t="s">
        <v>37</v>
      </c>
      <c r="H570" s="145"/>
      <c r="I570" s="145"/>
      <c r="J570" s="145"/>
      <c r="K570" s="145"/>
      <c r="L570" s="145"/>
      <c r="M570" s="145"/>
      <c r="N570" s="145"/>
      <c r="O570" s="145"/>
      <c r="P570" s="145"/>
      <c r="Q570" s="145"/>
      <c r="R570" s="145"/>
      <c r="S570" s="145"/>
      <c r="T570" s="145"/>
      <c r="U570" s="145"/>
      <c r="V570" s="145"/>
      <c r="W570" s="145"/>
      <c r="X570" s="145"/>
      <c r="Y570" s="145"/>
      <c r="Z570" s="145"/>
      <c r="AA570" s="145"/>
      <c r="AB570" s="145"/>
      <c r="AC570" s="145"/>
      <c r="AD570" s="145"/>
      <c r="AE570" s="145"/>
      <c r="AF570" s="145"/>
      <c r="AG570" s="145"/>
      <c r="AH570" s="145"/>
      <c r="AI570" s="145">
        <v>2320000</v>
      </c>
      <c r="AJ570" s="145"/>
      <c r="AK570" s="145"/>
      <c r="AL570" s="145">
        <f t="shared" si="1447"/>
        <v>2320000</v>
      </c>
      <c r="AM570" s="145"/>
      <c r="AN570" s="145"/>
    </row>
    <row r="571" spans="1:40">
      <c r="A571" s="235"/>
      <c r="B571" s="240" t="s">
        <v>67</v>
      </c>
      <c r="C571" s="253" t="s">
        <v>158</v>
      </c>
      <c r="D571" s="253" t="s">
        <v>21</v>
      </c>
      <c r="E571" s="253" t="s">
        <v>100</v>
      </c>
      <c r="F571" s="253" t="s">
        <v>456</v>
      </c>
      <c r="G571" s="254" t="s">
        <v>68</v>
      </c>
      <c r="H571" s="145"/>
      <c r="I571" s="145"/>
      <c r="J571" s="145"/>
      <c r="K571" s="145"/>
      <c r="L571" s="145"/>
      <c r="M571" s="145"/>
      <c r="N571" s="145"/>
      <c r="O571" s="145"/>
      <c r="P571" s="145"/>
      <c r="Q571" s="145"/>
      <c r="R571" s="145"/>
      <c r="S571" s="145"/>
      <c r="T571" s="145"/>
      <c r="U571" s="145"/>
      <c r="V571" s="145"/>
      <c r="W571" s="145"/>
      <c r="X571" s="145"/>
      <c r="Y571" s="145"/>
      <c r="Z571" s="145"/>
      <c r="AA571" s="145"/>
      <c r="AB571" s="145"/>
      <c r="AC571" s="145">
        <v>2320000</v>
      </c>
      <c r="AD571" s="145"/>
      <c r="AE571" s="145"/>
      <c r="AF571" s="145">
        <f t="shared" si="1489"/>
        <v>2320000</v>
      </c>
      <c r="AG571" s="145">
        <f t="shared" si="1490"/>
        <v>0</v>
      </c>
      <c r="AH571" s="145">
        <f t="shared" si="1491"/>
        <v>0</v>
      </c>
      <c r="AI571" s="145">
        <v>-2320000</v>
      </c>
      <c r="AJ571" s="145"/>
      <c r="AK571" s="145"/>
      <c r="AL571" s="145">
        <f t="shared" si="1447"/>
        <v>0</v>
      </c>
      <c r="AM571" s="145">
        <f t="shared" si="1448"/>
        <v>0</v>
      </c>
      <c r="AN571" s="145">
        <f t="shared" si="1449"/>
        <v>0</v>
      </c>
    </row>
    <row r="572" spans="1:40" ht="25.5">
      <c r="A572" s="166"/>
      <c r="B572" s="74" t="s">
        <v>221</v>
      </c>
      <c r="C572" s="120" t="s">
        <v>158</v>
      </c>
      <c r="D572" s="120" t="s">
        <v>21</v>
      </c>
      <c r="E572" s="120" t="s">
        <v>100</v>
      </c>
      <c r="F572" s="120" t="s">
        <v>320</v>
      </c>
      <c r="G572" s="121"/>
      <c r="H572" s="145">
        <f>H573</f>
        <v>2780000</v>
      </c>
      <c r="I572" s="145">
        <f t="shared" ref="I572:M572" si="1493">I573</f>
        <v>0</v>
      </c>
      <c r="J572" s="145">
        <f t="shared" si="1493"/>
        <v>0</v>
      </c>
      <c r="K572" s="145">
        <f t="shared" si="1493"/>
        <v>-1230000</v>
      </c>
      <c r="L572" s="145">
        <f t="shared" si="1493"/>
        <v>0</v>
      </c>
      <c r="M572" s="145">
        <f t="shared" si="1493"/>
        <v>0</v>
      </c>
      <c r="N572" s="145">
        <f t="shared" si="1210"/>
        <v>1550000</v>
      </c>
      <c r="O572" s="145">
        <f t="shared" si="1211"/>
        <v>0</v>
      </c>
      <c r="P572" s="145">
        <f t="shared" si="1212"/>
        <v>0</v>
      </c>
      <c r="Q572" s="145">
        <f t="shared" ref="Q572:S573" si="1494">Q573</f>
        <v>0</v>
      </c>
      <c r="R572" s="145">
        <f t="shared" si="1494"/>
        <v>0</v>
      </c>
      <c r="S572" s="145">
        <f t="shared" si="1494"/>
        <v>0</v>
      </c>
      <c r="T572" s="145">
        <f t="shared" si="1435"/>
        <v>1550000</v>
      </c>
      <c r="U572" s="145">
        <f t="shared" si="1436"/>
        <v>0</v>
      </c>
      <c r="V572" s="145">
        <f t="shared" si="1437"/>
        <v>0</v>
      </c>
      <c r="W572" s="145">
        <f t="shared" ref="W572:Y573" si="1495">W573</f>
        <v>0</v>
      </c>
      <c r="X572" s="145">
        <f t="shared" si="1495"/>
        <v>0</v>
      </c>
      <c r="Y572" s="145">
        <f t="shared" si="1495"/>
        <v>0</v>
      </c>
      <c r="Z572" s="145">
        <f t="shared" si="1439"/>
        <v>1550000</v>
      </c>
      <c r="AA572" s="145">
        <f t="shared" si="1440"/>
        <v>0</v>
      </c>
      <c r="AB572" s="145">
        <f t="shared" si="1441"/>
        <v>0</v>
      </c>
      <c r="AC572" s="145">
        <f t="shared" ref="AC572:AE573" si="1496">AC573</f>
        <v>-510000</v>
      </c>
      <c r="AD572" s="145">
        <f t="shared" si="1496"/>
        <v>0</v>
      </c>
      <c r="AE572" s="145">
        <f t="shared" si="1496"/>
        <v>0</v>
      </c>
      <c r="AF572" s="145">
        <f t="shared" si="1443"/>
        <v>1040000</v>
      </c>
      <c r="AG572" s="145">
        <f t="shared" si="1444"/>
        <v>0</v>
      </c>
      <c r="AH572" s="145">
        <f t="shared" si="1445"/>
        <v>0</v>
      </c>
      <c r="AI572" s="145">
        <f t="shared" ref="AI572:AK573" si="1497">AI573</f>
        <v>0</v>
      </c>
      <c r="AJ572" s="145">
        <f t="shared" si="1497"/>
        <v>0</v>
      </c>
      <c r="AK572" s="145">
        <f t="shared" si="1497"/>
        <v>0</v>
      </c>
      <c r="AL572" s="145">
        <f t="shared" si="1447"/>
        <v>1040000</v>
      </c>
      <c r="AM572" s="145">
        <f t="shared" si="1448"/>
        <v>0</v>
      </c>
      <c r="AN572" s="145">
        <f t="shared" si="1449"/>
        <v>0</v>
      </c>
    </row>
    <row r="573" spans="1:40" ht="25.5">
      <c r="A573" s="166"/>
      <c r="B573" s="126" t="s">
        <v>186</v>
      </c>
      <c r="C573" s="120" t="s">
        <v>158</v>
      </c>
      <c r="D573" s="120" t="s">
        <v>21</v>
      </c>
      <c r="E573" s="120" t="s">
        <v>100</v>
      </c>
      <c r="F573" s="120" t="s">
        <v>320</v>
      </c>
      <c r="G573" s="121" t="s">
        <v>32</v>
      </c>
      <c r="H573" s="145">
        <f>H574</f>
        <v>2780000</v>
      </c>
      <c r="I573" s="145">
        <f t="shared" ref="I573:M573" si="1498">I574</f>
        <v>0</v>
      </c>
      <c r="J573" s="145">
        <f t="shared" si="1498"/>
        <v>0</v>
      </c>
      <c r="K573" s="145">
        <f t="shared" si="1498"/>
        <v>-1230000</v>
      </c>
      <c r="L573" s="145">
        <f t="shared" si="1498"/>
        <v>0</v>
      </c>
      <c r="M573" s="145">
        <f t="shared" si="1498"/>
        <v>0</v>
      </c>
      <c r="N573" s="145">
        <f t="shared" si="1210"/>
        <v>1550000</v>
      </c>
      <c r="O573" s="145">
        <f t="shared" si="1211"/>
        <v>0</v>
      </c>
      <c r="P573" s="145">
        <f t="shared" si="1212"/>
        <v>0</v>
      </c>
      <c r="Q573" s="145">
        <f t="shared" si="1494"/>
        <v>0</v>
      </c>
      <c r="R573" s="145">
        <f t="shared" si="1494"/>
        <v>0</v>
      </c>
      <c r="S573" s="145">
        <f t="shared" si="1494"/>
        <v>0</v>
      </c>
      <c r="T573" s="145">
        <f t="shared" si="1435"/>
        <v>1550000</v>
      </c>
      <c r="U573" s="145">
        <f t="shared" si="1436"/>
        <v>0</v>
      </c>
      <c r="V573" s="145">
        <f t="shared" si="1437"/>
        <v>0</v>
      </c>
      <c r="W573" s="145">
        <f t="shared" si="1495"/>
        <v>0</v>
      </c>
      <c r="X573" s="145">
        <f t="shared" si="1495"/>
        <v>0</v>
      </c>
      <c r="Y573" s="145">
        <f t="shared" si="1495"/>
        <v>0</v>
      </c>
      <c r="Z573" s="145">
        <f t="shared" si="1439"/>
        <v>1550000</v>
      </c>
      <c r="AA573" s="145">
        <f t="shared" si="1440"/>
        <v>0</v>
      </c>
      <c r="AB573" s="145">
        <f t="shared" si="1441"/>
        <v>0</v>
      </c>
      <c r="AC573" s="145">
        <f t="shared" si="1496"/>
        <v>-510000</v>
      </c>
      <c r="AD573" s="145">
        <f t="shared" si="1496"/>
        <v>0</v>
      </c>
      <c r="AE573" s="145">
        <f t="shared" si="1496"/>
        <v>0</v>
      </c>
      <c r="AF573" s="145">
        <f t="shared" si="1443"/>
        <v>1040000</v>
      </c>
      <c r="AG573" s="145">
        <f t="shared" si="1444"/>
        <v>0</v>
      </c>
      <c r="AH573" s="145">
        <f t="shared" si="1445"/>
        <v>0</v>
      </c>
      <c r="AI573" s="145">
        <f t="shared" si="1497"/>
        <v>0</v>
      </c>
      <c r="AJ573" s="145">
        <f t="shared" si="1497"/>
        <v>0</v>
      </c>
      <c r="AK573" s="145">
        <f t="shared" si="1497"/>
        <v>0</v>
      </c>
      <c r="AL573" s="145">
        <f t="shared" si="1447"/>
        <v>1040000</v>
      </c>
      <c r="AM573" s="145">
        <f t="shared" si="1448"/>
        <v>0</v>
      </c>
      <c r="AN573" s="145">
        <f t="shared" si="1449"/>
        <v>0</v>
      </c>
    </row>
    <row r="574" spans="1:40" ht="25.5">
      <c r="A574" s="166"/>
      <c r="B574" s="71" t="s">
        <v>34</v>
      </c>
      <c r="C574" s="120" t="s">
        <v>158</v>
      </c>
      <c r="D574" s="120" t="s">
        <v>21</v>
      </c>
      <c r="E574" s="120" t="s">
        <v>100</v>
      </c>
      <c r="F574" s="120" t="s">
        <v>320</v>
      </c>
      <c r="G574" s="121" t="s">
        <v>33</v>
      </c>
      <c r="H574" s="122">
        <v>2780000</v>
      </c>
      <c r="I574" s="122"/>
      <c r="J574" s="122"/>
      <c r="K574" s="122">
        <v>-1230000</v>
      </c>
      <c r="L574" s="122"/>
      <c r="M574" s="122"/>
      <c r="N574" s="122">
        <f t="shared" si="1210"/>
        <v>1550000</v>
      </c>
      <c r="O574" s="122">
        <f t="shared" si="1211"/>
        <v>0</v>
      </c>
      <c r="P574" s="122">
        <f t="shared" si="1212"/>
        <v>0</v>
      </c>
      <c r="Q574" s="122"/>
      <c r="R574" s="122"/>
      <c r="S574" s="122"/>
      <c r="T574" s="122">
        <f t="shared" si="1435"/>
        <v>1550000</v>
      </c>
      <c r="U574" s="122">
        <f t="shared" si="1436"/>
        <v>0</v>
      </c>
      <c r="V574" s="122">
        <f t="shared" si="1437"/>
        <v>0</v>
      </c>
      <c r="W574" s="122"/>
      <c r="X574" s="122"/>
      <c r="Y574" s="122"/>
      <c r="Z574" s="122">
        <f t="shared" si="1439"/>
        <v>1550000</v>
      </c>
      <c r="AA574" s="122">
        <f t="shared" si="1440"/>
        <v>0</v>
      </c>
      <c r="AB574" s="122">
        <f t="shared" si="1441"/>
        <v>0</v>
      </c>
      <c r="AC574" s="122">
        <v>-510000</v>
      </c>
      <c r="AD574" s="122"/>
      <c r="AE574" s="122"/>
      <c r="AF574" s="122">
        <f t="shared" si="1443"/>
        <v>1040000</v>
      </c>
      <c r="AG574" s="122">
        <f t="shared" si="1444"/>
        <v>0</v>
      </c>
      <c r="AH574" s="122">
        <f t="shared" si="1445"/>
        <v>0</v>
      </c>
      <c r="AI574" s="122"/>
      <c r="AJ574" s="122"/>
      <c r="AK574" s="122"/>
      <c r="AL574" s="122">
        <f t="shared" si="1447"/>
        <v>1040000</v>
      </c>
      <c r="AM574" s="122">
        <f t="shared" si="1448"/>
        <v>0</v>
      </c>
      <c r="AN574" s="122">
        <f t="shared" si="1449"/>
        <v>0</v>
      </c>
    </row>
    <row r="575" spans="1:40" ht="25.5">
      <c r="A575" s="235"/>
      <c r="B575" s="251" t="s">
        <v>455</v>
      </c>
      <c r="C575" s="253" t="s">
        <v>158</v>
      </c>
      <c r="D575" s="253" t="s">
        <v>21</v>
      </c>
      <c r="E575" s="253" t="s">
        <v>100</v>
      </c>
      <c r="F575" s="253" t="s">
        <v>457</v>
      </c>
      <c r="G575" s="254"/>
      <c r="H575" s="145"/>
      <c r="I575" s="145"/>
      <c r="J575" s="145"/>
      <c r="K575" s="145"/>
      <c r="L575" s="145"/>
      <c r="M575" s="145"/>
      <c r="N575" s="145"/>
      <c r="O575" s="145"/>
      <c r="P575" s="145"/>
      <c r="Q575" s="145"/>
      <c r="R575" s="145"/>
      <c r="S575" s="145"/>
      <c r="T575" s="145"/>
      <c r="U575" s="145"/>
      <c r="V575" s="145"/>
      <c r="W575" s="145"/>
      <c r="X575" s="145"/>
      <c r="Y575" s="145"/>
      <c r="Z575" s="145"/>
      <c r="AA575" s="145"/>
      <c r="AB575" s="145"/>
      <c r="AC575" s="145">
        <f>AC576</f>
        <v>1217480.1599999999</v>
      </c>
      <c r="AD575" s="145">
        <f t="shared" ref="AD575:AE576" si="1499">AD576</f>
        <v>0</v>
      </c>
      <c r="AE575" s="145">
        <f t="shared" si="1499"/>
        <v>0</v>
      </c>
      <c r="AF575" s="122">
        <f t="shared" ref="AF575:AF577" si="1500">Z575+AC575</f>
        <v>1217480.1599999999</v>
      </c>
      <c r="AG575" s="122">
        <f t="shared" ref="AG575:AG577" si="1501">AA575+AD575</f>
        <v>0</v>
      </c>
      <c r="AH575" s="122">
        <f t="shared" ref="AH575:AH577" si="1502">AB575+AE575</f>
        <v>0</v>
      </c>
      <c r="AI575" s="145">
        <f>AI576</f>
        <v>0</v>
      </c>
      <c r="AJ575" s="145">
        <f t="shared" ref="AJ575:AK576" si="1503">AJ576</f>
        <v>0</v>
      </c>
      <c r="AK575" s="145">
        <f t="shared" si="1503"/>
        <v>0</v>
      </c>
      <c r="AL575" s="122">
        <f t="shared" si="1447"/>
        <v>1217480.1599999999</v>
      </c>
      <c r="AM575" s="122">
        <f t="shared" si="1448"/>
        <v>0</v>
      </c>
      <c r="AN575" s="122">
        <f t="shared" si="1449"/>
        <v>0</v>
      </c>
    </row>
    <row r="576" spans="1:40" ht="25.5">
      <c r="A576" s="235"/>
      <c r="B576" s="239" t="s">
        <v>186</v>
      </c>
      <c r="C576" s="253" t="s">
        <v>158</v>
      </c>
      <c r="D576" s="253" t="s">
        <v>21</v>
      </c>
      <c r="E576" s="253" t="s">
        <v>100</v>
      </c>
      <c r="F576" s="253" t="s">
        <v>457</v>
      </c>
      <c r="G576" s="254" t="s">
        <v>32</v>
      </c>
      <c r="H576" s="145"/>
      <c r="I576" s="145"/>
      <c r="J576" s="145"/>
      <c r="K576" s="145"/>
      <c r="L576" s="145"/>
      <c r="M576" s="145"/>
      <c r="N576" s="145"/>
      <c r="O576" s="145"/>
      <c r="P576" s="145"/>
      <c r="Q576" s="145"/>
      <c r="R576" s="145"/>
      <c r="S576" s="145"/>
      <c r="T576" s="145"/>
      <c r="U576" s="145"/>
      <c r="V576" s="145"/>
      <c r="W576" s="145"/>
      <c r="X576" s="145"/>
      <c r="Y576" s="145"/>
      <c r="Z576" s="145"/>
      <c r="AA576" s="145"/>
      <c r="AB576" s="145"/>
      <c r="AC576" s="145">
        <f>AC577</f>
        <v>1217480.1599999999</v>
      </c>
      <c r="AD576" s="145">
        <f t="shared" si="1499"/>
        <v>0</v>
      </c>
      <c r="AE576" s="145">
        <f t="shared" si="1499"/>
        <v>0</v>
      </c>
      <c r="AF576" s="122">
        <f t="shared" si="1500"/>
        <v>1217480.1599999999</v>
      </c>
      <c r="AG576" s="122">
        <f t="shared" si="1501"/>
        <v>0</v>
      </c>
      <c r="AH576" s="122">
        <f t="shared" si="1502"/>
        <v>0</v>
      </c>
      <c r="AI576" s="145">
        <f>AI577</f>
        <v>0</v>
      </c>
      <c r="AJ576" s="145">
        <f t="shared" si="1503"/>
        <v>0</v>
      </c>
      <c r="AK576" s="145">
        <f t="shared" si="1503"/>
        <v>0</v>
      </c>
      <c r="AL576" s="122">
        <f t="shared" si="1447"/>
        <v>1217480.1599999999</v>
      </c>
      <c r="AM576" s="122">
        <f t="shared" si="1448"/>
        <v>0</v>
      </c>
      <c r="AN576" s="122">
        <f t="shared" si="1449"/>
        <v>0</v>
      </c>
    </row>
    <row r="577" spans="1:40" ht="25.5">
      <c r="A577" s="235"/>
      <c r="B577" s="240" t="s">
        <v>34</v>
      </c>
      <c r="C577" s="253" t="s">
        <v>158</v>
      </c>
      <c r="D577" s="253" t="s">
        <v>21</v>
      </c>
      <c r="E577" s="253" t="s">
        <v>100</v>
      </c>
      <c r="F577" s="253" t="s">
        <v>457</v>
      </c>
      <c r="G577" s="254" t="s">
        <v>33</v>
      </c>
      <c r="H577" s="145"/>
      <c r="I577" s="145"/>
      <c r="J577" s="145"/>
      <c r="K577" s="145"/>
      <c r="L577" s="145"/>
      <c r="M577" s="145"/>
      <c r="N577" s="145"/>
      <c r="O577" s="145"/>
      <c r="P577" s="145"/>
      <c r="Q577" s="145"/>
      <c r="R577" s="145"/>
      <c r="S577" s="145"/>
      <c r="T577" s="145"/>
      <c r="U577" s="145"/>
      <c r="V577" s="145"/>
      <c r="W577" s="145"/>
      <c r="X577" s="145"/>
      <c r="Y577" s="145"/>
      <c r="Z577" s="145"/>
      <c r="AA577" s="145"/>
      <c r="AB577" s="145"/>
      <c r="AC577" s="145">
        <v>1217480.1599999999</v>
      </c>
      <c r="AD577" s="145"/>
      <c r="AE577" s="145"/>
      <c r="AF577" s="122">
        <f t="shared" si="1500"/>
        <v>1217480.1599999999</v>
      </c>
      <c r="AG577" s="122">
        <f t="shared" si="1501"/>
        <v>0</v>
      </c>
      <c r="AH577" s="122">
        <f t="shared" si="1502"/>
        <v>0</v>
      </c>
      <c r="AI577" s="145"/>
      <c r="AJ577" s="145"/>
      <c r="AK577" s="145"/>
      <c r="AL577" s="122">
        <f t="shared" si="1447"/>
        <v>1217480.1599999999</v>
      </c>
      <c r="AM577" s="122">
        <f t="shared" si="1448"/>
        <v>0</v>
      </c>
      <c r="AN577" s="122">
        <f t="shared" si="1449"/>
        <v>0</v>
      </c>
    </row>
    <row r="578" spans="1:40" ht="25.5">
      <c r="A578" s="235"/>
      <c r="B578" s="251" t="s">
        <v>460</v>
      </c>
      <c r="C578" s="253" t="s">
        <v>158</v>
      </c>
      <c r="D578" s="253" t="s">
        <v>21</v>
      </c>
      <c r="E578" s="253" t="s">
        <v>100</v>
      </c>
      <c r="F578" s="253" t="s">
        <v>461</v>
      </c>
      <c r="G578" s="254"/>
      <c r="H578" s="145"/>
      <c r="I578" s="145"/>
      <c r="J578" s="145"/>
      <c r="K578" s="145"/>
      <c r="L578" s="145"/>
      <c r="M578" s="145"/>
      <c r="N578" s="145"/>
      <c r="O578" s="145"/>
      <c r="P578" s="145"/>
      <c r="Q578" s="145"/>
      <c r="R578" s="145"/>
      <c r="S578" s="145"/>
      <c r="T578" s="145"/>
      <c r="U578" s="145"/>
      <c r="V578" s="145"/>
      <c r="W578" s="145"/>
      <c r="X578" s="145"/>
      <c r="Y578" s="145"/>
      <c r="Z578" s="145"/>
      <c r="AA578" s="145"/>
      <c r="AB578" s="145"/>
      <c r="AC578" s="145">
        <f>AC579</f>
        <v>5855000</v>
      </c>
      <c r="AD578" s="145">
        <f t="shared" ref="AD578:AE579" si="1504">AD579</f>
        <v>0</v>
      </c>
      <c r="AE578" s="145">
        <f t="shared" si="1504"/>
        <v>0</v>
      </c>
      <c r="AF578" s="122">
        <f t="shared" ref="AF578:AF580" si="1505">Z578+AC578</f>
        <v>5855000</v>
      </c>
      <c r="AG578" s="122">
        <f t="shared" ref="AG578:AG580" si="1506">AA578+AD578</f>
        <v>0</v>
      </c>
      <c r="AH578" s="122">
        <f t="shared" ref="AH578:AH580" si="1507">AB578+AE578</f>
        <v>0</v>
      </c>
      <c r="AI578" s="145">
        <f>AI579</f>
        <v>0</v>
      </c>
      <c r="AJ578" s="145">
        <f t="shared" ref="AJ578:AK579" si="1508">AJ579</f>
        <v>0</v>
      </c>
      <c r="AK578" s="145">
        <f t="shared" si="1508"/>
        <v>0</v>
      </c>
      <c r="AL578" s="122">
        <f t="shared" si="1447"/>
        <v>5855000</v>
      </c>
      <c r="AM578" s="122">
        <f t="shared" si="1448"/>
        <v>0</v>
      </c>
      <c r="AN578" s="122">
        <f t="shared" si="1449"/>
        <v>0</v>
      </c>
    </row>
    <row r="579" spans="1:40" ht="25.5">
      <c r="A579" s="235"/>
      <c r="B579" s="239" t="s">
        <v>186</v>
      </c>
      <c r="C579" s="253" t="s">
        <v>158</v>
      </c>
      <c r="D579" s="253" t="s">
        <v>21</v>
      </c>
      <c r="E579" s="253" t="s">
        <v>100</v>
      </c>
      <c r="F579" s="253" t="s">
        <v>461</v>
      </c>
      <c r="G579" s="254" t="s">
        <v>32</v>
      </c>
      <c r="H579" s="145"/>
      <c r="I579" s="145"/>
      <c r="J579" s="145"/>
      <c r="K579" s="145"/>
      <c r="L579" s="145"/>
      <c r="M579" s="145"/>
      <c r="N579" s="145"/>
      <c r="O579" s="145"/>
      <c r="P579" s="145"/>
      <c r="Q579" s="145"/>
      <c r="R579" s="145"/>
      <c r="S579" s="145"/>
      <c r="T579" s="145"/>
      <c r="U579" s="145"/>
      <c r="V579" s="145"/>
      <c r="W579" s="145"/>
      <c r="X579" s="145"/>
      <c r="Y579" s="145"/>
      <c r="Z579" s="145"/>
      <c r="AA579" s="145"/>
      <c r="AB579" s="145"/>
      <c r="AC579" s="145">
        <f>AC580</f>
        <v>5855000</v>
      </c>
      <c r="AD579" s="145">
        <f t="shared" si="1504"/>
        <v>0</v>
      </c>
      <c r="AE579" s="145">
        <f t="shared" si="1504"/>
        <v>0</v>
      </c>
      <c r="AF579" s="122">
        <f t="shared" si="1505"/>
        <v>5855000</v>
      </c>
      <c r="AG579" s="122">
        <f t="shared" si="1506"/>
        <v>0</v>
      </c>
      <c r="AH579" s="122">
        <f t="shared" si="1507"/>
        <v>0</v>
      </c>
      <c r="AI579" s="145">
        <f>AI580</f>
        <v>0</v>
      </c>
      <c r="AJ579" s="145">
        <f t="shared" si="1508"/>
        <v>0</v>
      </c>
      <c r="AK579" s="145">
        <f t="shared" si="1508"/>
        <v>0</v>
      </c>
      <c r="AL579" s="122">
        <f t="shared" si="1447"/>
        <v>5855000</v>
      </c>
      <c r="AM579" s="122">
        <f t="shared" si="1448"/>
        <v>0</v>
      </c>
      <c r="AN579" s="122">
        <f t="shared" si="1449"/>
        <v>0</v>
      </c>
    </row>
    <row r="580" spans="1:40" ht="25.5">
      <c r="A580" s="235"/>
      <c r="B580" s="240" t="s">
        <v>34</v>
      </c>
      <c r="C580" s="253" t="s">
        <v>158</v>
      </c>
      <c r="D580" s="253" t="s">
        <v>21</v>
      </c>
      <c r="E580" s="253" t="s">
        <v>100</v>
      </c>
      <c r="F580" s="253" t="s">
        <v>461</v>
      </c>
      <c r="G580" s="254" t="s">
        <v>33</v>
      </c>
      <c r="H580" s="145"/>
      <c r="I580" s="145"/>
      <c r="J580" s="145"/>
      <c r="K580" s="145"/>
      <c r="L580" s="145"/>
      <c r="M580" s="145"/>
      <c r="N580" s="145"/>
      <c r="O580" s="145"/>
      <c r="P580" s="145"/>
      <c r="Q580" s="145"/>
      <c r="R580" s="145"/>
      <c r="S580" s="145"/>
      <c r="T580" s="145"/>
      <c r="U580" s="145"/>
      <c r="V580" s="145"/>
      <c r="W580" s="145"/>
      <c r="X580" s="145"/>
      <c r="Y580" s="145"/>
      <c r="Z580" s="145"/>
      <c r="AA580" s="145"/>
      <c r="AB580" s="145"/>
      <c r="AC580" s="145">
        <v>5855000</v>
      </c>
      <c r="AD580" s="145"/>
      <c r="AE580" s="145"/>
      <c r="AF580" s="122">
        <f t="shared" si="1505"/>
        <v>5855000</v>
      </c>
      <c r="AG580" s="122">
        <f t="shared" si="1506"/>
        <v>0</v>
      </c>
      <c r="AH580" s="122">
        <f t="shared" si="1507"/>
        <v>0</v>
      </c>
      <c r="AI580" s="145"/>
      <c r="AJ580" s="145"/>
      <c r="AK580" s="145"/>
      <c r="AL580" s="122">
        <f t="shared" si="1447"/>
        <v>5855000</v>
      </c>
      <c r="AM580" s="122">
        <f t="shared" si="1448"/>
        <v>0</v>
      </c>
      <c r="AN580" s="122">
        <f t="shared" si="1449"/>
        <v>0</v>
      </c>
    </row>
    <row r="581" spans="1:40">
      <c r="A581" s="235"/>
      <c r="B581" s="255" t="s">
        <v>458</v>
      </c>
      <c r="C581" s="253" t="s">
        <v>158</v>
      </c>
      <c r="D581" s="253" t="s">
        <v>21</v>
      </c>
      <c r="E581" s="253" t="s">
        <v>100</v>
      </c>
      <c r="F581" s="253" t="s">
        <v>459</v>
      </c>
      <c r="G581" s="254"/>
      <c r="H581" s="145"/>
      <c r="I581" s="145"/>
      <c r="J581" s="145"/>
      <c r="K581" s="145"/>
      <c r="L581" s="145"/>
      <c r="M581" s="145"/>
      <c r="N581" s="145"/>
      <c r="O581" s="145"/>
      <c r="P581" s="145"/>
      <c r="Q581" s="145"/>
      <c r="R581" s="145"/>
      <c r="S581" s="145"/>
      <c r="T581" s="145"/>
      <c r="U581" s="145"/>
      <c r="V581" s="145"/>
      <c r="W581" s="145"/>
      <c r="X581" s="145"/>
      <c r="Y581" s="145"/>
      <c r="Z581" s="145"/>
      <c r="AA581" s="145"/>
      <c r="AB581" s="145"/>
      <c r="AC581" s="145">
        <f>AC582</f>
        <v>119560</v>
      </c>
      <c r="AD581" s="145">
        <f t="shared" ref="AD581:AE582" si="1509">AD582</f>
        <v>0</v>
      </c>
      <c r="AE581" s="145">
        <f t="shared" si="1509"/>
        <v>0</v>
      </c>
      <c r="AF581" s="122">
        <f t="shared" ref="AF581:AF583" si="1510">Z581+AC581</f>
        <v>119560</v>
      </c>
      <c r="AG581" s="122">
        <f t="shared" ref="AG581:AG583" si="1511">AA581+AD581</f>
        <v>0</v>
      </c>
      <c r="AH581" s="122">
        <f t="shared" ref="AH581:AH583" si="1512">AB581+AE581</f>
        <v>0</v>
      </c>
      <c r="AI581" s="145">
        <f>AI582</f>
        <v>0</v>
      </c>
      <c r="AJ581" s="145">
        <f t="shared" ref="AJ581:AK582" si="1513">AJ582</f>
        <v>0</v>
      </c>
      <c r="AK581" s="145">
        <f t="shared" si="1513"/>
        <v>0</v>
      </c>
      <c r="AL581" s="122">
        <f t="shared" si="1447"/>
        <v>119560</v>
      </c>
      <c r="AM581" s="122">
        <f t="shared" si="1448"/>
        <v>0</v>
      </c>
      <c r="AN581" s="122">
        <f t="shared" si="1449"/>
        <v>0</v>
      </c>
    </row>
    <row r="582" spans="1:40" ht="25.5">
      <c r="A582" s="235"/>
      <c r="B582" s="239" t="s">
        <v>186</v>
      </c>
      <c r="C582" s="253" t="s">
        <v>158</v>
      </c>
      <c r="D582" s="253" t="s">
        <v>21</v>
      </c>
      <c r="E582" s="253" t="s">
        <v>100</v>
      </c>
      <c r="F582" s="253" t="s">
        <v>459</v>
      </c>
      <c r="G582" s="254" t="s">
        <v>32</v>
      </c>
      <c r="H582" s="145"/>
      <c r="I582" s="145"/>
      <c r="J582" s="145"/>
      <c r="K582" s="145"/>
      <c r="L582" s="145"/>
      <c r="M582" s="145"/>
      <c r="N582" s="145"/>
      <c r="O582" s="145"/>
      <c r="P582" s="145"/>
      <c r="Q582" s="145"/>
      <c r="R582" s="145"/>
      <c r="S582" s="145"/>
      <c r="T582" s="145"/>
      <c r="U582" s="145"/>
      <c r="V582" s="145"/>
      <c r="W582" s="145"/>
      <c r="X582" s="145"/>
      <c r="Y582" s="145"/>
      <c r="Z582" s="145"/>
      <c r="AA582" s="145"/>
      <c r="AB582" s="145"/>
      <c r="AC582" s="145">
        <f>AC583</f>
        <v>119560</v>
      </c>
      <c r="AD582" s="145">
        <f t="shared" si="1509"/>
        <v>0</v>
      </c>
      <c r="AE582" s="145">
        <f t="shared" si="1509"/>
        <v>0</v>
      </c>
      <c r="AF582" s="122">
        <f t="shared" si="1510"/>
        <v>119560</v>
      </c>
      <c r="AG582" s="122">
        <f t="shared" si="1511"/>
        <v>0</v>
      </c>
      <c r="AH582" s="122">
        <f t="shared" si="1512"/>
        <v>0</v>
      </c>
      <c r="AI582" s="145">
        <f>AI583</f>
        <v>0</v>
      </c>
      <c r="AJ582" s="145">
        <f t="shared" si="1513"/>
        <v>0</v>
      </c>
      <c r="AK582" s="145">
        <f t="shared" si="1513"/>
        <v>0</v>
      </c>
      <c r="AL582" s="122">
        <f t="shared" si="1447"/>
        <v>119560</v>
      </c>
      <c r="AM582" s="122">
        <f t="shared" si="1448"/>
        <v>0</v>
      </c>
      <c r="AN582" s="122">
        <f t="shared" si="1449"/>
        <v>0</v>
      </c>
    </row>
    <row r="583" spans="1:40" ht="25.5">
      <c r="A583" s="235"/>
      <c r="B583" s="240" t="s">
        <v>34</v>
      </c>
      <c r="C583" s="253" t="s">
        <v>158</v>
      </c>
      <c r="D583" s="253" t="s">
        <v>21</v>
      </c>
      <c r="E583" s="253" t="s">
        <v>100</v>
      </c>
      <c r="F583" s="253" t="s">
        <v>459</v>
      </c>
      <c r="G583" s="254" t="s">
        <v>33</v>
      </c>
      <c r="H583" s="145"/>
      <c r="I583" s="145"/>
      <c r="J583" s="145"/>
      <c r="K583" s="145"/>
      <c r="L583" s="145"/>
      <c r="M583" s="145"/>
      <c r="N583" s="145"/>
      <c r="O583" s="145"/>
      <c r="P583" s="145"/>
      <c r="Q583" s="145"/>
      <c r="R583" s="145"/>
      <c r="S583" s="145"/>
      <c r="T583" s="145"/>
      <c r="U583" s="145"/>
      <c r="V583" s="145"/>
      <c r="W583" s="145"/>
      <c r="X583" s="145"/>
      <c r="Y583" s="145"/>
      <c r="Z583" s="145"/>
      <c r="AA583" s="145"/>
      <c r="AB583" s="145"/>
      <c r="AC583" s="145">
        <v>119560</v>
      </c>
      <c r="AD583" s="145"/>
      <c r="AE583" s="145"/>
      <c r="AF583" s="122">
        <f t="shared" si="1510"/>
        <v>119560</v>
      </c>
      <c r="AG583" s="122">
        <f t="shared" si="1511"/>
        <v>0</v>
      </c>
      <c r="AH583" s="122">
        <f t="shared" si="1512"/>
        <v>0</v>
      </c>
      <c r="AI583" s="145"/>
      <c r="AJ583" s="145"/>
      <c r="AK583" s="145"/>
      <c r="AL583" s="122">
        <f t="shared" si="1447"/>
        <v>119560</v>
      </c>
      <c r="AM583" s="122">
        <f t="shared" si="1448"/>
        <v>0</v>
      </c>
      <c r="AN583" s="122">
        <f t="shared" si="1449"/>
        <v>0</v>
      </c>
    </row>
    <row r="584" spans="1:40">
      <c r="A584" s="166"/>
      <c r="B584" s="71"/>
      <c r="C584" s="120"/>
      <c r="D584" s="120"/>
      <c r="E584" s="120"/>
      <c r="F584" s="120"/>
      <c r="G584" s="146"/>
      <c r="H584" s="145"/>
      <c r="I584" s="145"/>
      <c r="J584" s="145"/>
      <c r="K584" s="145"/>
      <c r="L584" s="145"/>
      <c r="M584" s="145"/>
      <c r="N584" s="145"/>
      <c r="O584" s="145"/>
      <c r="P584" s="145"/>
      <c r="Q584" s="145"/>
      <c r="R584" s="145"/>
      <c r="S584" s="145"/>
      <c r="T584" s="145"/>
      <c r="U584" s="145"/>
      <c r="V584" s="145"/>
      <c r="W584" s="145"/>
      <c r="X584" s="145"/>
      <c r="Y584" s="145"/>
      <c r="Z584" s="145"/>
      <c r="AA584" s="145"/>
      <c r="AB584" s="145"/>
      <c r="AC584" s="145"/>
      <c r="AD584" s="145"/>
      <c r="AE584" s="145"/>
      <c r="AF584" s="145"/>
      <c r="AG584" s="145"/>
      <c r="AH584" s="145"/>
      <c r="AI584" s="145"/>
      <c r="AJ584" s="145"/>
      <c r="AK584" s="145"/>
      <c r="AL584" s="145"/>
      <c r="AM584" s="145"/>
      <c r="AN584" s="145"/>
    </row>
    <row r="585" spans="1:40" ht="60">
      <c r="A585" s="167">
        <v>18</v>
      </c>
      <c r="B585" s="133" t="s">
        <v>303</v>
      </c>
      <c r="C585" s="80" t="s">
        <v>256</v>
      </c>
      <c r="D585" s="80" t="s">
        <v>21</v>
      </c>
      <c r="E585" s="80" t="s">
        <v>100</v>
      </c>
      <c r="F585" s="80" t="s">
        <v>101</v>
      </c>
      <c r="G585" s="146"/>
      <c r="H585" s="147">
        <f>H586</f>
        <v>30000</v>
      </c>
      <c r="I585" s="147">
        <f t="shared" ref="I585:M585" si="1514">I586</f>
        <v>30000</v>
      </c>
      <c r="J585" s="147">
        <f t="shared" si="1514"/>
        <v>30000</v>
      </c>
      <c r="K585" s="147">
        <f t="shared" si="1514"/>
        <v>0</v>
      </c>
      <c r="L585" s="147">
        <f t="shared" si="1514"/>
        <v>0</v>
      </c>
      <c r="M585" s="147">
        <f t="shared" si="1514"/>
        <v>0</v>
      </c>
      <c r="N585" s="147">
        <f t="shared" si="1210"/>
        <v>30000</v>
      </c>
      <c r="O585" s="147">
        <f t="shared" si="1211"/>
        <v>30000</v>
      </c>
      <c r="P585" s="147">
        <f t="shared" si="1212"/>
        <v>30000</v>
      </c>
      <c r="Q585" s="147">
        <f t="shared" ref="Q585:S587" si="1515">Q586</f>
        <v>0</v>
      </c>
      <c r="R585" s="147">
        <f t="shared" si="1515"/>
        <v>0</v>
      </c>
      <c r="S585" s="147">
        <f t="shared" si="1515"/>
        <v>0</v>
      </c>
      <c r="T585" s="147">
        <f t="shared" ref="T585:T588" si="1516">N585+Q585</f>
        <v>30000</v>
      </c>
      <c r="U585" s="147">
        <f t="shared" ref="U585:U588" si="1517">O585+R585</f>
        <v>30000</v>
      </c>
      <c r="V585" s="147">
        <f t="shared" ref="V585:V588" si="1518">P585+S585</f>
        <v>30000</v>
      </c>
      <c r="W585" s="147">
        <f t="shared" ref="W585:Y587" si="1519">W586</f>
        <v>0</v>
      </c>
      <c r="X585" s="147">
        <f t="shared" si="1519"/>
        <v>0</v>
      </c>
      <c r="Y585" s="147">
        <f t="shared" si="1519"/>
        <v>0</v>
      </c>
      <c r="Z585" s="147">
        <f t="shared" ref="Z585:Z588" si="1520">T585+W585</f>
        <v>30000</v>
      </c>
      <c r="AA585" s="147">
        <f t="shared" ref="AA585:AA588" si="1521">U585+X585</f>
        <v>30000</v>
      </c>
      <c r="AB585" s="147">
        <f t="shared" ref="AB585:AB588" si="1522">V585+Y585</f>
        <v>30000</v>
      </c>
      <c r="AC585" s="147">
        <f t="shared" ref="AC585:AE587" si="1523">AC586</f>
        <v>0</v>
      </c>
      <c r="AD585" s="147">
        <f t="shared" si="1523"/>
        <v>0</v>
      </c>
      <c r="AE585" s="147">
        <f t="shared" si="1523"/>
        <v>0</v>
      </c>
      <c r="AF585" s="147">
        <f t="shared" ref="AF585:AF588" si="1524">Z585+AC585</f>
        <v>30000</v>
      </c>
      <c r="AG585" s="147">
        <f t="shared" ref="AG585:AG588" si="1525">AA585+AD585</f>
        <v>30000</v>
      </c>
      <c r="AH585" s="147">
        <f t="shared" ref="AH585:AH588" si="1526">AB585+AE585</f>
        <v>30000</v>
      </c>
      <c r="AI585" s="147">
        <f t="shared" ref="AI585:AK587" si="1527">AI586</f>
        <v>12955.4</v>
      </c>
      <c r="AJ585" s="147">
        <f t="shared" si="1527"/>
        <v>0</v>
      </c>
      <c r="AK585" s="147">
        <f t="shared" si="1527"/>
        <v>0</v>
      </c>
      <c r="AL585" s="147">
        <f t="shared" ref="AL585:AL588" si="1528">AF585+AI585</f>
        <v>42955.4</v>
      </c>
      <c r="AM585" s="147">
        <f t="shared" ref="AM585:AM588" si="1529">AG585+AJ585</f>
        <v>30000</v>
      </c>
      <c r="AN585" s="147">
        <f t="shared" ref="AN585:AN588" si="1530">AH585+AK585</f>
        <v>30000</v>
      </c>
    </row>
    <row r="586" spans="1:40" ht="18.75" customHeight="1">
      <c r="A586" s="166"/>
      <c r="B586" s="71" t="s">
        <v>257</v>
      </c>
      <c r="C586" s="35" t="s">
        <v>256</v>
      </c>
      <c r="D586" s="35" t="s">
        <v>21</v>
      </c>
      <c r="E586" s="35" t="s">
        <v>100</v>
      </c>
      <c r="F586" s="35" t="s">
        <v>258</v>
      </c>
      <c r="G586" s="36"/>
      <c r="H586" s="145">
        <f>H587</f>
        <v>30000</v>
      </c>
      <c r="I586" s="145">
        <f t="shared" ref="I586:M586" si="1531">I587</f>
        <v>30000</v>
      </c>
      <c r="J586" s="145">
        <f t="shared" si="1531"/>
        <v>30000</v>
      </c>
      <c r="K586" s="145">
        <f t="shared" si="1531"/>
        <v>0</v>
      </c>
      <c r="L586" s="145">
        <f t="shared" si="1531"/>
        <v>0</v>
      </c>
      <c r="M586" s="145">
        <f t="shared" si="1531"/>
        <v>0</v>
      </c>
      <c r="N586" s="145">
        <f t="shared" ref="N586:N704" si="1532">H586+K586</f>
        <v>30000</v>
      </c>
      <c r="O586" s="145">
        <f t="shared" ref="O586:O704" si="1533">I586+L586</f>
        <v>30000</v>
      </c>
      <c r="P586" s="145">
        <f t="shared" ref="P586:P704" si="1534">J586+M586</f>
        <v>30000</v>
      </c>
      <c r="Q586" s="145">
        <f t="shared" si="1515"/>
        <v>0</v>
      </c>
      <c r="R586" s="145">
        <f t="shared" si="1515"/>
        <v>0</v>
      </c>
      <c r="S586" s="145">
        <f t="shared" si="1515"/>
        <v>0</v>
      </c>
      <c r="T586" s="145">
        <f t="shared" si="1516"/>
        <v>30000</v>
      </c>
      <c r="U586" s="145">
        <f t="shared" si="1517"/>
        <v>30000</v>
      </c>
      <c r="V586" s="145">
        <f t="shared" si="1518"/>
        <v>30000</v>
      </c>
      <c r="W586" s="145">
        <f t="shared" si="1519"/>
        <v>0</v>
      </c>
      <c r="X586" s="145">
        <f t="shared" si="1519"/>
        <v>0</v>
      </c>
      <c r="Y586" s="145">
        <f t="shared" si="1519"/>
        <v>0</v>
      </c>
      <c r="Z586" s="145">
        <f t="shared" si="1520"/>
        <v>30000</v>
      </c>
      <c r="AA586" s="145">
        <f t="shared" si="1521"/>
        <v>30000</v>
      </c>
      <c r="AB586" s="145">
        <f t="shared" si="1522"/>
        <v>30000</v>
      </c>
      <c r="AC586" s="145">
        <f t="shared" si="1523"/>
        <v>0</v>
      </c>
      <c r="AD586" s="145">
        <f t="shared" si="1523"/>
        <v>0</v>
      </c>
      <c r="AE586" s="145">
        <f t="shared" si="1523"/>
        <v>0</v>
      </c>
      <c r="AF586" s="145">
        <f t="shared" si="1524"/>
        <v>30000</v>
      </c>
      <c r="AG586" s="145">
        <f t="shared" si="1525"/>
        <v>30000</v>
      </c>
      <c r="AH586" s="145">
        <f t="shared" si="1526"/>
        <v>30000</v>
      </c>
      <c r="AI586" s="145">
        <f t="shared" si="1527"/>
        <v>12955.4</v>
      </c>
      <c r="AJ586" s="145">
        <f t="shared" si="1527"/>
        <v>0</v>
      </c>
      <c r="AK586" s="145">
        <f t="shared" si="1527"/>
        <v>0</v>
      </c>
      <c r="AL586" s="145">
        <f t="shared" si="1528"/>
        <v>42955.4</v>
      </c>
      <c r="AM586" s="145">
        <f t="shared" si="1529"/>
        <v>30000</v>
      </c>
      <c r="AN586" s="145">
        <f t="shared" si="1530"/>
        <v>30000</v>
      </c>
    </row>
    <row r="587" spans="1:40" ht="25.5">
      <c r="A587" s="166"/>
      <c r="B587" s="126" t="s">
        <v>186</v>
      </c>
      <c r="C587" s="35" t="s">
        <v>256</v>
      </c>
      <c r="D587" s="35" t="s">
        <v>21</v>
      </c>
      <c r="E587" s="35" t="s">
        <v>100</v>
      </c>
      <c r="F587" s="35" t="s">
        <v>258</v>
      </c>
      <c r="G587" s="36" t="s">
        <v>32</v>
      </c>
      <c r="H587" s="145">
        <f>H588</f>
        <v>30000</v>
      </c>
      <c r="I587" s="145">
        <f t="shared" ref="I587:M587" si="1535">I588</f>
        <v>30000</v>
      </c>
      <c r="J587" s="145">
        <f t="shared" si="1535"/>
        <v>30000</v>
      </c>
      <c r="K587" s="145">
        <f t="shared" si="1535"/>
        <v>0</v>
      </c>
      <c r="L587" s="145">
        <f t="shared" si="1535"/>
        <v>0</v>
      </c>
      <c r="M587" s="145">
        <f t="shared" si="1535"/>
        <v>0</v>
      </c>
      <c r="N587" s="145">
        <f t="shared" si="1532"/>
        <v>30000</v>
      </c>
      <c r="O587" s="145">
        <f t="shared" si="1533"/>
        <v>30000</v>
      </c>
      <c r="P587" s="145">
        <f t="shared" si="1534"/>
        <v>30000</v>
      </c>
      <c r="Q587" s="145">
        <f t="shared" si="1515"/>
        <v>0</v>
      </c>
      <c r="R587" s="145">
        <f t="shared" si="1515"/>
        <v>0</v>
      </c>
      <c r="S587" s="145">
        <f t="shared" si="1515"/>
        <v>0</v>
      </c>
      <c r="T587" s="145">
        <f t="shared" si="1516"/>
        <v>30000</v>
      </c>
      <c r="U587" s="145">
        <f t="shared" si="1517"/>
        <v>30000</v>
      </c>
      <c r="V587" s="145">
        <f t="shared" si="1518"/>
        <v>30000</v>
      </c>
      <c r="W587" s="145">
        <f t="shared" si="1519"/>
        <v>0</v>
      </c>
      <c r="X587" s="145">
        <f t="shared" si="1519"/>
        <v>0</v>
      </c>
      <c r="Y587" s="145">
        <f t="shared" si="1519"/>
        <v>0</v>
      </c>
      <c r="Z587" s="145">
        <f t="shared" si="1520"/>
        <v>30000</v>
      </c>
      <c r="AA587" s="145">
        <f t="shared" si="1521"/>
        <v>30000</v>
      </c>
      <c r="AB587" s="145">
        <f t="shared" si="1522"/>
        <v>30000</v>
      </c>
      <c r="AC587" s="145">
        <f t="shared" si="1523"/>
        <v>0</v>
      </c>
      <c r="AD587" s="145">
        <f t="shared" si="1523"/>
        <v>0</v>
      </c>
      <c r="AE587" s="145">
        <f t="shared" si="1523"/>
        <v>0</v>
      </c>
      <c r="AF587" s="145">
        <f t="shared" si="1524"/>
        <v>30000</v>
      </c>
      <c r="AG587" s="145">
        <f t="shared" si="1525"/>
        <v>30000</v>
      </c>
      <c r="AH587" s="145">
        <f t="shared" si="1526"/>
        <v>30000</v>
      </c>
      <c r="AI587" s="145">
        <f t="shared" si="1527"/>
        <v>12955.4</v>
      </c>
      <c r="AJ587" s="145">
        <f t="shared" si="1527"/>
        <v>0</v>
      </c>
      <c r="AK587" s="145">
        <f t="shared" si="1527"/>
        <v>0</v>
      </c>
      <c r="AL587" s="145">
        <f t="shared" si="1528"/>
        <v>42955.4</v>
      </c>
      <c r="AM587" s="145">
        <f t="shared" si="1529"/>
        <v>30000</v>
      </c>
      <c r="AN587" s="145">
        <f t="shared" si="1530"/>
        <v>30000</v>
      </c>
    </row>
    <row r="588" spans="1:40" ht="25.5">
      <c r="A588" s="166"/>
      <c r="B588" s="71" t="s">
        <v>34</v>
      </c>
      <c r="C588" s="35" t="s">
        <v>256</v>
      </c>
      <c r="D588" s="35" t="s">
        <v>21</v>
      </c>
      <c r="E588" s="35" t="s">
        <v>100</v>
      </c>
      <c r="F588" s="35" t="s">
        <v>258</v>
      </c>
      <c r="G588" s="36" t="s">
        <v>33</v>
      </c>
      <c r="H588" s="60">
        <v>30000</v>
      </c>
      <c r="I588" s="60">
        <v>30000</v>
      </c>
      <c r="J588" s="61">
        <v>30000</v>
      </c>
      <c r="K588" s="61"/>
      <c r="L588" s="61"/>
      <c r="M588" s="61"/>
      <c r="N588" s="61">
        <f t="shared" si="1532"/>
        <v>30000</v>
      </c>
      <c r="O588" s="61">
        <f t="shared" si="1533"/>
        <v>30000</v>
      </c>
      <c r="P588" s="61">
        <f t="shared" si="1534"/>
        <v>30000</v>
      </c>
      <c r="Q588" s="61"/>
      <c r="R588" s="61"/>
      <c r="S588" s="61"/>
      <c r="T588" s="61">
        <f t="shared" si="1516"/>
        <v>30000</v>
      </c>
      <c r="U588" s="61">
        <f t="shared" si="1517"/>
        <v>30000</v>
      </c>
      <c r="V588" s="61">
        <f t="shared" si="1518"/>
        <v>30000</v>
      </c>
      <c r="W588" s="61"/>
      <c r="X588" s="61"/>
      <c r="Y588" s="61"/>
      <c r="Z588" s="61">
        <f t="shared" si="1520"/>
        <v>30000</v>
      </c>
      <c r="AA588" s="61">
        <f t="shared" si="1521"/>
        <v>30000</v>
      </c>
      <c r="AB588" s="61">
        <f t="shared" si="1522"/>
        <v>30000</v>
      </c>
      <c r="AC588" s="61"/>
      <c r="AD588" s="61"/>
      <c r="AE588" s="61"/>
      <c r="AF588" s="61">
        <f t="shared" si="1524"/>
        <v>30000</v>
      </c>
      <c r="AG588" s="61">
        <f t="shared" si="1525"/>
        <v>30000</v>
      </c>
      <c r="AH588" s="61">
        <f t="shared" si="1526"/>
        <v>30000</v>
      </c>
      <c r="AI588" s="61">
        <v>12955.4</v>
      </c>
      <c r="AJ588" s="61"/>
      <c r="AK588" s="61"/>
      <c r="AL588" s="61">
        <f t="shared" si="1528"/>
        <v>42955.4</v>
      </c>
      <c r="AM588" s="61">
        <f t="shared" si="1529"/>
        <v>30000</v>
      </c>
      <c r="AN588" s="61">
        <f t="shared" si="1530"/>
        <v>30000</v>
      </c>
    </row>
    <row r="589" spans="1:40">
      <c r="A589" s="105"/>
      <c r="B589" s="93"/>
      <c r="C589" s="69"/>
      <c r="D589" s="69"/>
      <c r="E589" s="69"/>
      <c r="F589" s="94"/>
      <c r="G589" s="95"/>
      <c r="H589" s="65"/>
      <c r="I589" s="65"/>
      <c r="J589" s="65"/>
      <c r="K589" s="65"/>
      <c r="L589" s="65"/>
      <c r="M589" s="65"/>
      <c r="N589" s="65"/>
      <c r="O589" s="65"/>
      <c r="P589" s="65"/>
      <c r="Q589" s="65"/>
      <c r="R589" s="65"/>
      <c r="S589" s="65"/>
      <c r="T589" s="65"/>
      <c r="U589" s="65"/>
      <c r="V589" s="65"/>
      <c r="W589" s="65"/>
      <c r="X589" s="65"/>
      <c r="Y589" s="65"/>
      <c r="Z589" s="65"/>
      <c r="AA589" s="65"/>
      <c r="AB589" s="65"/>
      <c r="AC589" s="65"/>
      <c r="AD589" s="65"/>
      <c r="AE589" s="65"/>
      <c r="AF589" s="65"/>
      <c r="AG589" s="65"/>
      <c r="AH589" s="65"/>
      <c r="AI589" s="65"/>
      <c r="AJ589" s="65"/>
      <c r="AK589" s="65"/>
      <c r="AL589" s="65"/>
      <c r="AM589" s="65"/>
      <c r="AN589" s="65"/>
    </row>
    <row r="590" spans="1:40" ht="30">
      <c r="A590" s="78">
        <v>19</v>
      </c>
      <c r="B590" s="163" t="s">
        <v>304</v>
      </c>
      <c r="C590" s="90" t="s">
        <v>142</v>
      </c>
      <c r="D590" s="90" t="s">
        <v>21</v>
      </c>
      <c r="E590" s="90" t="s">
        <v>100</v>
      </c>
      <c r="F590" s="90" t="s">
        <v>101</v>
      </c>
      <c r="G590" s="91"/>
      <c r="H590" s="92">
        <f>H591</f>
        <v>172500</v>
      </c>
      <c r="I590" s="92">
        <f t="shared" ref="I590:M590" si="1536">I591</f>
        <v>172500</v>
      </c>
      <c r="J590" s="92">
        <f t="shared" si="1536"/>
        <v>172500</v>
      </c>
      <c r="K590" s="92">
        <f t="shared" si="1536"/>
        <v>0</v>
      </c>
      <c r="L590" s="92">
        <f t="shared" si="1536"/>
        <v>0</v>
      </c>
      <c r="M590" s="92">
        <f t="shared" si="1536"/>
        <v>0</v>
      </c>
      <c r="N590" s="92">
        <f t="shared" si="1532"/>
        <v>172500</v>
      </c>
      <c r="O590" s="92">
        <f t="shared" si="1533"/>
        <v>172500</v>
      </c>
      <c r="P590" s="92">
        <f t="shared" si="1534"/>
        <v>172500</v>
      </c>
      <c r="Q590" s="92">
        <f t="shared" ref="Q590:S592" si="1537">Q591</f>
        <v>0</v>
      </c>
      <c r="R590" s="92">
        <f t="shared" si="1537"/>
        <v>0</v>
      </c>
      <c r="S590" s="92">
        <f t="shared" si="1537"/>
        <v>0</v>
      </c>
      <c r="T590" s="92">
        <f t="shared" ref="T590:T593" si="1538">N590+Q590</f>
        <v>172500</v>
      </c>
      <c r="U590" s="92">
        <f t="shared" ref="U590:U593" si="1539">O590+R590</f>
        <v>172500</v>
      </c>
      <c r="V590" s="92">
        <f t="shared" ref="V590:V593" si="1540">P590+S590</f>
        <v>172500</v>
      </c>
      <c r="W590" s="92">
        <f t="shared" ref="W590:Y592" si="1541">W591</f>
        <v>0</v>
      </c>
      <c r="X590" s="92">
        <f t="shared" si="1541"/>
        <v>0</v>
      </c>
      <c r="Y590" s="92">
        <f t="shared" si="1541"/>
        <v>0</v>
      </c>
      <c r="Z590" s="92">
        <f t="shared" ref="Z590:Z593" si="1542">T590+W590</f>
        <v>172500</v>
      </c>
      <c r="AA590" s="92">
        <f t="shared" ref="AA590:AA593" si="1543">U590+X590</f>
        <v>172500</v>
      </c>
      <c r="AB590" s="92">
        <f t="shared" ref="AB590:AB593" si="1544">V590+Y590</f>
        <v>172500</v>
      </c>
      <c r="AC590" s="92">
        <f t="shared" ref="AC590:AE592" si="1545">AC591</f>
        <v>0</v>
      </c>
      <c r="AD590" s="92">
        <f t="shared" si="1545"/>
        <v>0</v>
      </c>
      <c r="AE590" s="92">
        <f t="shared" si="1545"/>
        <v>0</v>
      </c>
      <c r="AF590" s="92">
        <f t="shared" ref="AF590:AF593" si="1546">Z590+AC590</f>
        <v>172500</v>
      </c>
      <c r="AG590" s="92">
        <f t="shared" ref="AG590:AG593" si="1547">AA590+AD590</f>
        <v>172500</v>
      </c>
      <c r="AH590" s="92">
        <f t="shared" ref="AH590:AH593" si="1548">AB590+AE590</f>
        <v>172500</v>
      </c>
      <c r="AI590" s="92">
        <f t="shared" ref="AI590:AK592" si="1549">AI591</f>
        <v>0</v>
      </c>
      <c r="AJ590" s="92">
        <f t="shared" si="1549"/>
        <v>0</v>
      </c>
      <c r="AK590" s="92">
        <f t="shared" si="1549"/>
        <v>0</v>
      </c>
      <c r="AL590" s="92">
        <f t="shared" ref="AL590:AL593" si="1550">AF590+AI590</f>
        <v>172500</v>
      </c>
      <c r="AM590" s="92">
        <f t="shared" ref="AM590:AM593" si="1551">AG590+AJ590</f>
        <v>172500</v>
      </c>
      <c r="AN590" s="92">
        <f t="shared" ref="AN590:AN593" si="1552">AH590+AK590</f>
        <v>172500</v>
      </c>
    </row>
    <row r="591" spans="1:40">
      <c r="A591" s="276"/>
      <c r="B591" s="172" t="s">
        <v>144</v>
      </c>
      <c r="C591" s="32" t="s">
        <v>142</v>
      </c>
      <c r="D591" s="32" t="s">
        <v>21</v>
      </c>
      <c r="E591" s="32" t="s">
        <v>100</v>
      </c>
      <c r="F591" s="32" t="s">
        <v>143</v>
      </c>
      <c r="G591" s="33"/>
      <c r="H591" s="65">
        <f t="shared" ref="H591:M592" si="1553">H592</f>
        <v>172500</v>
      </c>
      <c r="I591" s="65">
        <f t="shared" si="1553"/>
        <v>172500</v>
      </c>
      <c r="J591" s="65">
        <f t="shared" si="1553"/>
        <v>172500</v>
      </c>
      <c r="K591" s="65">
        <f t="shared" si="1553"/>
        <v>0</v>
      </c>
      <c r="L591" s="65">
        <f t="shared" si="1553"/>
        <v>0</v>
      </c>
      <c r="M591" s="65">
        <f t="shared" si="1553"/>
        <v>0</v>
      </c>
      <c r="N591" s="65">
        <f t="shared" si="1532"/>
        <v>172500</v>
      </c>
      <c r="O591" s="65">
        <f t="shared" si="1533"/>
        <v>172500</v>
      </c>
      <c r="P591" s="65">
        <f t="shared" si="1534"/>
        <v>172500</v>
      </c>
      <c r="Q591" s="65">
        <f t="shared" si="1537"/>
        <v>0</v>
      </c>
      <c r="R591" s="65">
        <f t="shared" si="1537"/>
        <v>0</v>
      </c>
      <c r="S591" s="65">
        <f t="shared" si="1537"/>
        <v>0</v>
      </c>
      <c r="T591" s="65">
        <f t="shared" si="1538"/>
        <v>172500</v>
      </c>
      <c r="U591" s="65">
        <f t="shared" si="1539"/>
        <v>172500</v>
      </c>
      <c r="V591" s="65">
        <f t="shared" si="1540"/>
        <v>172500</v>
      </c>
      <c r="W591" s="65">
        <f t="shared" si="1541"/>
        <v>0</v>
      </c>
      <c r="X591" s="65">
        <f t="shared" si="1541"/>
        <v>0</v>
      </c>
      <c r="Y591" s="65">
        <f t="shared" si="1541"/>
        <v>0</v>
      </c>
      <c r="Z591" s="65">
        <f t="shared" si="1542"/>
        <v>172500</v>
      </c>
      <c r="AA591" s="65">
        <f t="shared" si="1543"/>
        <v>172500</v>
      </c>
      <c r="AB591" s="65">
        <f t="shared" si="1544"/>
        <v>172500</v>
      </c>
      <c r="AC591" s="65">
        <f t="shared" si="1545"/>
        <v>0</v>
      </c>
      <c r="AD591" s="65">
        <f t="shared" si="1545"/>
        <v>0</v>
      </c>
      <c r="AE591" s="65">
        <f t="shared" si="1545"/>
        <v>0</v>
      </c>
      <c r="AF591" s="65">
        <f t="shared" si="1546"/>
        <v>172500</v>
      </c>
      <c r="AG591" s="65">
        <f t="shared" si="1547"/>
        <v>172500</v>
      </c>
      <c r="AH591" s="65">
        <f t="shared" si="1548"/>
        <v>172500</v>
      </c>
      <c r="AI591" s="65">
        <f t="shared" si="1549"/>
        <v>0</v>
      </c>
      <c r="AJ591" s="65">
        <f t="shared" si="1549"/>
        <v>0</v>
      </c>
      <c r="AK591" s="65">
        <f t="shared" si="1549"/>
        <v>0</v>
      </c>
      <c r="AL591" s="65">
        <f t="shared" si="1550"/>
        <v>172500</v>
      </c>
      <c r="AM591" s="65">
        <f t="shared" si="1551"/>
        <v>172500</v>
      </c>
      <c r="AN591" s="65">
        <f t="shared" si="1552"/>
        <v>172500</v>
      </c>
    </row>
    <row r="592" spans="1:40" ht="15.75" customHeight="1">
      <c r="A592" s="274"/>
      <c r="B592" s="26" t="s">
        <v>35</v>
      </c>
      <c r="C592" s="32" t="s">
        <v>142</v>
      </c>
      <c r="D592" s="32" t="s">
        <v>21</v>
      </c>
      <c r="E592" s="32" t="s">
        <v>100</v>
      </c>
      <c r="F592" s="32" t="s">
        <v>143</v>
      </c>
      <c r="G592" s="33" t="s">
        <v>36</v>
      </c>
      <c r="H592" s="65">
        <f t="shared" si="1553"/>
        <v>172500</v>
      </c>
      <c r="I592" s="65">
        <f t="shared" si="1553"/>
        <v>172500</v>
      </c>
      <c r="J592" s="65">
        <f t="shared" si="1553"/>
        <v>172500</v>
      </c>
      <c r="K592" s="65">
        <f t="shared" si="1553"/>
        <v>0</v>
      </c>
      <c r="L592" s="65">
        <f t="shared" si="1553"/>
        <v>0</v>
      </c>
      <c r="M592" s="65">
        <f t="shared" si="1553"/>
        <v>0</v>
      </c>
      <c r="N592" s="65">
        <f t="shared" si="1532"/>
        <v>172500</v>
      </c>
      <c r="O592" s="65">
        <f t="shared" si="1533"/>
        <v>172500</v>
      </c>
      <c r="P592" s="65">
        <f t="shared" si="1534"/>
        <v>172500</v>
      </c>
      <c r="Q592" s="65">
        <f t="shared" si="1537"/>
        <v>0</v>
      </c>
      <c r="R592" s="65">
        <f t="shared" si="1537"/>
        <v>0</v>
      </c>
      <c r="S592" s="65">
        <f t="shared" si="1537"/>
        <v>0</v>
      </c>
      <c r="T592" s="65">
        <f t="shared" si="1538"/>
        <v>172500</v>
      </c>
      <c r="U592" s="65">
        <f t="shared" si="1539"/>
        <v>172500</v>
      </c>
      <c r="V592" s="65">
        <f t="shared" si="1540"/>
        <v>172500</v>
      </c>
      <c r="W592" s="65">
        <f t="shared" si="1541"/>
        <v>0</v>
      </c>
      <c r="X592" s="65">
        <f t="shared" si="1541"/>
        <v>0</v>
      </c>
      <c r="Y592" s="65">
        <f t="shared" si="1541"/>
        <v>0</v>
      </c>
      <c r="Z592" s="65">
        <f t="shared" si="1542"/>
        <v>172500</v>
      </c>
      <c r="AA592" s="65">
        <f t="shared" si="1543"/>
        <v>172500</v>
      </c>
      <c r="AB592" s="65">
        <f t="shared" si="1544"/>
        <v>172500</v>
      </c>
      <c r="AC592" s="65">
        <f t="shared" si="1545"/>
        <v>0</v>
      </c>
      <c r="AD592" s="65">
        <f t="shared" si="1545"/>
        <v>0</v>
      </c>
      <c r="AE592" s="65">
        <f t="shared" si="1545"/>
        <v>0</v>
      </c>
      <c r="AF592" s="65">
        <f t="shared" si="1546"/>
        <v>172500</v>
      </c>
      <c r="AG592" s="65">
        <f t="shared" si="1547"/>
        <v>172500</v>
      </c>
      <c r="AH592" s="65">
        <f t="shared" si="1548"/>
        <v>172500</v>
      </c>
      <c r="AI592" s="65">
        <f t="shared" si="1549"/>
        <v>0</v>
      </c>
      <c r="AJ592" s="65">
        <f t="shared" si="1549"/>
        <v>0</v>
      </c>
      <c r="AK592" s="65">
        <f t="shared" si="1549"/>
        <v>0</v>
      </c>
      <c r="AL592" s="65">
        <f t="shared" si="1550"/>
        <v>172500</v>
      </c>
      <c r="AM592" s="65">
        <f t="shared" si="1551"/>
        <v>172500</v>
      </c>
      <c r="AN592" s="65">
        <f t="shared" si="1552"/>
        <v>172500</v>
      </c>
    </row>
    <row r="593" spans="1:40" ht="15.75" customHeight="1">
      <c r="A593" s="277"/>
      <c r="B593" s="30" t="s">
        <v>38</v>
      </c>
      <c r="C593" s="32" t="s">
        <v>142</v>
      </c>
      <c r="D593" s="32" t="s">
        <v>21</v>
      </c>
      <c r="E593" s="32" t="s">
        <v>100</v>
      </c>
      <c r="F593" s="32" t="s">
        <v>143</v>
      </c>
      <c r="G593" s="33" t="s">
        <v>37</v>
      </c>
      <c r="H593" s="60">
        <v>172500</v>
      </c>
      <c r="I593" s="60">
        <v>172500</v>
      </c>
      <c r="J593" s="60">
        <v>172500</v>
      </c>
      <c r="K593" s="60"/>
      <c r="L593" s="60"/>
      <c r="M593" s="60"/>
      <c r="N593" s="60">
        <f t="shared" si="1532"/>
        <v>172500</v>
      </c>
      <c r="O593" s="60">
        <f t="shared" si="1533"/>
        <v>172500</v>
      </c>
      <c r="P593" s="60">
        <f t="shared" si="1534"/>
        <v>172500</v>
      </c>
      <c r="Q593" s="60"/>
      <c r="R593" s="60"/>
      <c r="S593" s="60"/>
      <c r="T593" s="60">
        <f t="shared" si="1538"/>
        <v>172500</v>
      </c>
      <c r="U593" s="60">
        <f t="shared" si="1539"/>
        <v>172500</v>
      </c>
      <c r="V593" s="60">
        <f t="shared" si="1540"/>
        <v>172500</v>
      </c>
      <c r="W593" s="60"/>
      <c r="X593" s="60"/>
      <c r="Y593" s="60"/>
      <c r="Z593" s="60">
        <f t="shared" si="1542"/>
        <v>172500</v>
      </c>
      <c r="AA593" s="60">
        <f t="shared" si="1543"/>
        <v>172500</v>
      </c>
      <c r="AB593" s="60">
        <f t="shared" si="1544"/>
        <v>172500</v>
      </c>
      <c r="AC593" s="60"/>
      <c r="AD593" s="60"/>
      <c r="AE593" s="60"/>
      <c r="AF593" s="60">
        <f t="shared" si="1546"/>
        <v>172500</v>
      </c>
      <c r="AG593" s="60">
        <f t="shared" si="1547"/>
        <v>172500</v>
      </c>
      <c r="AH593" s="60">
        <f t="shared" si="1548"/>
        <v>172500</v>
      </c>
      <c r="AI593" s="60"/>
      <c r="AJ593" s="60"/>
      <c r="AK593" s="60"/>
      <c r="AL593" s="60">
        <f t="shared" si="1550"/>
        <v>172500</v>
      </c>
      <c r="AM593" s="60">
        <f t="shared" si="1551"/>
        <v>172500</v>
      </c>
      <c r="AN593" s="60">
        <f t="shared" si="1552"/>
        <v>172500</v>
      </c>
    </row>
    <row r="594" spans="1:40">
      <c r="A594" s="105"/>
      <c r="B594" s="88"/>
      <c r="C594" s="32"/>
      <c r="D594" s="32"/>
      <c r="E594" s="32"/>
      <c r="F594" s="32"/>
      <c r="G594" s="33"/>
      <c r="H594" s="65"/>
      <c r="I594" s="65"/>
      <c r="J594" s="65"/>
      <c r="K594" s="65"/>
      <c r="L594" s="65"/>
      <c r="M594" s="65"/>
      <c r="N594" s="65"/>
      <c r="O594" s="65"/>
      <c r="P594" s="65"/>
      <c r="Q594" s="65"/>
      <c r="R594" s="65"/>
      <c r="S594" s="65"/>
      <c r="T594" s="65"/>
      <c r="U594" s="65"/>
      <c r="V594" s="65"/>
      <c r="W594" s="65"/>
      <c r="X594" s="65"/>
      <c r="Y594" s="65"/>
      <c r="Z594" s="65"/>
      <c r="AA594" s="65"/>
      <c r="AB594" s="65"/>
      <c r="AC594" s="65"/>
      <c r="AD594" s="65"/>
      <c r="AE594" s="65"/>
      <c r="AF594" s="65"/>
      <c r="AG594" s="65"/>
      <c r="AH594" s="65"/>
      <c r="AI594" s="65"/>
      <c r="AJ594" s="65"/>
      <c r="AK594" s="65"/>
      <c r="AL594" s="65"/>
      <c r="AM594" s="65"/>
      <c r="AN594" s="65"/>
    </row>
    <row r="595" spans="1:40" ht="45">
      <c r="A595" s="97">
        <v>20</v>
      </c>
      <c r="B595" s="96" t="s">
        <v>305</v>
      </c>
      <c r="C595" s="90" t="s">
        <v>205</v>
      </c>
      <c r="D595" s="90" t="s">
        <v>21</v>
      </c>
      <c r="E595" s="90" t="s">
        <v>100</v>
      </c>
      <c r="F595" s="90" t="s">
        <v>101</v>
      </c>
      <c r="G595" s="91"/>
      <c r="H595" s="92">
        <f>H602+H605+H599+H608</f>
        <v>12744532</v>
      </c>
      <c r="I595" s="92">
        <f t="shared" ref="I595:J595" si="1554">I602+I605+I599+I608</f>
        <v>11444500</v>
      </c>
      <c r="J595" s="92">
        <f t="shared" si="1554"/>
        <v>11444500</v>
      </c>
      <c r="K595" s="92">
        <f t="shared" ref="K595:M595" si="1555">K602+K605+K599+K608</f>
        <v>17219620.490000002</v>
      </c>
      <c r="L595" s="92">
        <f t="shared" si="1555"/>
        <v>0</v>
      </c>
      <c r="M595" s="92">
        <f t="shared" si="1555"/>
        <v>0</v>
      </c>
      <c r="N595" s="92">
        <f t="shared" si="1532"/>
        <v>29964152.490000002</v>
      </c>
      <c r="O595" s="92">
        <f t="shared" si="1533"/>
        <v>11444500</v>
      </c>
      <c r="P595" s="92">
        <f t="shared" si="1534"/>
        <v>11444500</v>
      </c>
      <c r="Q595" s="92">
        <f>Q602+Q605+Q599+Q608+Q611</f>
        <v>500000</v>
      </c>
      <c r="R595" s="92">
        <f t="shared" ref="R595:S595" si="1556">R602+R605+R599+R608+R611</f>
        <v>0</v>
      </c>
      <c r="S595" s="92">
        <f t="shared" si="1556"/>
        <v>0</v>
      </c>
      <c r="T595" s="92">
        <f t="shared" ref="T595:T610" si="1557">N595+Q595</f>
        <v>30464152.490000002</v>
      </c>
      <c r="U595" s="92">
        <f t="shared" ref="U595:U610" si="1558">O595+R595</f>
        <v>11444500</v>
      </c>
      <c r="V595" s="92">
        <f t="shared" ref="V595:V610" si="1559">P595+S595</f>
        <v>11444500</v>
      </c>
      <c r="W595" s="92">
        <f>W602+W605+W599+W608+W611+W596</f>
        <v>0</v>
      </c>
      <c r="X595" s="92">
        <f t="shared" ref="X595:Y595" si="1560">X602+X605+X599+X608+X611+X596</f>
        <v>0</v>
      </c>
      <c r="Y595" s="92">
        <f t="shared" si="1560"/>
        <v>0</v>
      </c>
      <c r="Z595" s="92">
        <f t="shared" ref="Z595:Z613" si="1561">T595+W595</f>
        <v>30464152.490000002</v>
      </c>
      <c r="AA595" s="92">
        <f t="shared" ref="AA595:AA613" si="1562">U595+X595</f>
        <v>11444500</v>
      </c>
      <c r="AB595" s="92">
        <f t="shared" ref="AB595:AB613" si="1563">V595+Y595</f>
        <v>11444500</v>
      </c>
      <c r="AC595" s="92">
        <f>AC602+AC605+AC599+AC608+AC611+AC596</f>
        <v>-540000</v>
      </c>
      <c r="AD595" s="92">
        <f t="shared" ref="AD595:AE595" si="1564">AD602+AD605+AD599+AD608+AD611+AD596</f>
        <v>0</v>
      </c>
      <c r="AE595" s="92">
        <f t="shared" si="1564"/>
        <v>0</v>
      </c>
      <c r="AF595" s="92">
        <f t="shared" ref="AF595:AF613" si="1565">Z595+AC595</f>
        <v>29924152.490000002</v>
      </c>
      <c r="AG595" s="92">
        <f t="shared" ref="AG595:AG613" si="1566">AA595+AD595</f>
        <v>11444500</v>
      </c>
      <c r="AH595" s="92">
        <f t="shared" ref="AH595:AH613" si="1567">AB595+AE595</f>
        <v>11444500</v>
      </c>
      <c r="AI595" s="92">
        <f>AI602+AI605+AI599+AI608+AI611+AI596</f>
        <v>0</v>
      </c>
      <c r="AJ595" s="92">
        <f t="shared" ref="AJ595:AK595" si="1568">AJ602+AJ605+AJ599+AJ608+AJ611+AJ596</f>
        <v>0</v>
      </c>
      <c r="AK595" s="92">
        <f t="shared" si="1568"/>
        <v>0</v>
      </c>
      <c r="AL595" s="92">
        <f t="shared" ref="AL595:AL613" si="1569">AF595+AI595</f>
        <v>29924152.490000002</v>
      </c>
      <c r="AM595" s="92">
        <f t="shared" ref="AM595:AM613" si="1570">AG595+AJ595</f>
        <v>11444500</v>
      </c>
      <c r="AN595" s="92">
        <f t="shared" ref="AN595:AN613" si="1571">AH595+AK595</f>
        <v>11444500</v>
      </c>
    </row>
    <row r="596" spans="1:40" ht="15">
      <c r="A596" s="89"/>
      <c r="B596" s="232" t="s">
        <v>337</v>
      </c>
      <c r="C596" s="35" t="s">
        <v>205</v>
      </c>
      <c r="D596" s="35" t="s">
        <v>21</v>
      </c>
      <c r="E596" s="35" t="s">
        <v>100</v>
      </c>
      <c r="F596" s="35" t="s">
        <v>338</v>
      </c>
      <c r="G596" s="36"/>
      <c r="H596" s="92"/>
      <c r="I596" s="92"/>
      <c r="J596" s="92"/>
      <c r="K596" s="92"/>
      <c r="L596" s="92"/>
      <c r="M596" s="92"/>
      <c r="N596" s="92"/>
      <c r="O596" s="92"/>
      <c r="P596" s="92"/>
      <c r="Q596" s="92"/>
      <c r="R596" s="92"/>
      <c r="S596" s="92"/>
      <c r="T596" s="92"/>
      <c r="U596" s="92"/>
      <c r="V596" s="92"/>
      <c r="W596" s="98">
        <f>W597</f>
        <v>1200000</v>
      </c>
      <c r="X596" s="98">
        <f t="shared" ref="X596:Y597" si="1572">X597</f>
        <v>0</v>
      </c>
      <c r="Y596" s="98">
        <f t="shared" si="1572"/>
        <v>0</v>
      </c>
      <c r="Z596" s="98">
        <f t="shared" ref="Z596:Z598" si="1573">T596+W596</f>
        <v>1200000</v>
      </c>
      <c r="AA596" s="98">
        <f t="shared" ref="AA596:AA598" si="1574">U596+X596</f>
        <v>0</v>
      </c>
      <c r="AB596" s="98">
        <f t="shared" ref="AB596:AB598" si="1575">V596+Y596</f>
        <v>0</v>
      </c>
      <c r="AC596" s="98">
        <f>AC597</f>
        <v>0</v>
      </c>
      <c r="AD596" s="98">
        <f t="shared" ref="AD596:AE597" si="1576">AD597</f>
        <v>0</v>
      </c>
      <c r="AE596" s="98">
        <f t="shared" si="1576"/>
        <v>0</v>
      </c>
      <c r="AF596" s="98">
        <f t="shared" si="1565"/>
        <v>1200000</v>
      </c>
      <c r="AG596" s="98">
        <f t="shared" si="1566"/>
        <v>0</v>
      </c>
      <c r="AH596" s="98">
        <f t="shared" si="1567"/>
        <v>0</v>
      </c>
      <c r="AI596" s="98">
        <f>AI597</f>
        <v>0</v>
      </c>
      <c r="AJ596" s="98">
        <f t="shared" ref="AJ596:AK597" si="1577">AJ597</f>
        <v>0</v>
      </c>
      <c r="AK596" s="98">
        <f t="shared" si="1577"/>
        <v>0</v>
      </c>
      <c r="AL596" s="98">
        <f t="shared" si="1569"/>
        <v>1200000</v>
      </c>
      <c r="AM596" s="98">
        <f t="shared" si="1570"/>
        <v>0</v>
      </c>
      <c r="AN596" s="98">
        <f t="shared" si="1571"/>
        <v>0</v>
      </c>
    </row>
    <row r="597" spans="1:40" ht="25.5">
      <c r="A597" s="89"/>
      <c r="B597" s="225" t="s">
        <v>186</v>
      </c>
      <c r="C597" s="35" t="s">
        <v>205</v>
      </c>
      <c r="D597" s="35" t="s">
        <v>21</v>
      </c>
      <c r="E597" s="35" t="s">
        <v>100</v>
      </c>
      <c r="F597" s="35" t="s">
        <v>338</v>
      </c>
      <c r="G597" s="36" t="s">
        <v>32</v>
      </c>
      <c r="H597" s="92"/>
      <c r="I597" s="92"/>
      <c r="J597" s="92"/>
      <c r="K597" s="92"/>
      <c r="L597" s="92"/>
      <c r="M597" s="92"/>
      <c r="N597" s="92"/>
      <c r="O597" s="92"/>
      <c r="P597" s="92"/>
      <c r="Q597" s="92"/>
      <c r="R597" s="92"/>
      <c r="S597" s="92"/>
      <c r="T597" s="92"/>
      <c r="U597" s="92"/>
      <c r="V597" s="92"/>
      <c r="W597" s="98">
        <f>W598</f>
        <v>1200000</v>
      </c>
      <c r="X597" s="98">
        <f t="shared" si="1572"/>
        <v>0</v>
      </c>
      <c r="Y597" s="98">
        <f t="shared" si="1572"/>
        <v>0</v>
      </c>
      <c r="Z597" s="98">
        <f t="shared" si="1573"/>
        <v>1200000</v>
      </c>
      <c r="AA597" s="98">
        <f t="shared" si="1574"/>
        <v>0</v>
      </c>
      <c r="AB597" s="98">
        <f t="shared" si="1575"/>
        <v>0</v>
      </c>
      <c r="AC597" s="98">
        <f>AC598</f>
        <v>0</v>
      </c>
      <c r="AD597" s="98">
        <f t="shared" si="1576"/>
        <v>0</v>
      </c>
      <c r="AE597" s="98">
        <f t="shared" si="1576"/>
        <v>0</v>
      </c>
      <c r="AF597" s="98">
        <f t="shared" si="1565"/>
        <v>1200000</v>
      </c>
      <c r="AG597" s="98">
        <f t="shared" si="1566"/>
        <v>0</v>
      </c>
      <c r="AH597" s="98">
        <f t="shared" si="1567"/>
        <v>0</v>
      </c>
      <c r="AI597" s="98">
        <f>AI598</f>
        <v>0</v>
      </c>
      <c r="AJ597" s="98">
        <f t="shared" si="1577"/>
        <v>0</v>
      </c>
      <c r="AK597" s="98">
        <f t="shared" si="1577"/>
        <v>0</v>
      </c>
      <c r="AL597" s="98">
        <f t="shared" si="1569"/>
        <v>1200000</v>
      </c>
      <c r="AM597" s="98">
        <f t="shared" si="1570"/>
        <v>0</v>
      </c>
      <c r="AN597" s="98">
        <f t="shared" si="1571"/>
        <v>0</v>
      </c>
    </row>
    <row r="598" spans="1:40" ht="25.5">
      <c r="A598" s="89"/>
      <c r="B598" s="226" t="s">
        <v>34</v>
      </c>
      <c r="C598" s="35" t="s">
        <v>205</v>
      </c>
      <c r="D598" s="35" t="s">
        <v>21</v>
      </c>
      <c r="E598" s="35" t="s">
        <v>100</v>
      </c>
      <c r="F598" s="35" t="s">
        <v>338</v>
      </c>
      <c r="G598" s="36" t="s">
        <v>33</v>
      </c>
      <c r="H598" s="92"/>
      <c r="I598" s="92"/>
      <c r="J598" s="92"/>
      <c r="K598" s="92"/>
      <c r="L598" s="92"/>
      <c r="M598" s="92"/>
      <c r="N598" s="92"/>
      <c r="O598" s="92"/>
      <c r="P598" s="92"/>
      <c r="Q598" s="92"/>
      <c r="R598" s="92"/>
      <c r="S598" s="92"/>
      <c r="T598" s="92"/>
      <c r="U598" s="92"/>
      <c r="V598" s="92"/>
      <c r="W598" s="98">
        <v>1200000</v>
      </c>
      <c r="X598" s="98"/>
      <c r="Y598" s="98"/>
      <c r="Z598" s="98">
        <f t="shared" si="1573"/>
        <v>1200000</v>
      </c>
      <c r="AA598" s="98">
        <f t="shared" si="1574"/>
        <v>0</v>
      </c>
      <c r="AB598" s="98">
        <f t="shared" si="1575"/>
        <v>0</v>
      </c>
      <c r="AC598" s="98"/>
      <c r="AD598" s="98"/>
      <c r="AE598" s="98"/>
      <c r="AF598" s="98">
        <f t="shared" si="1565"/>
        <v>1200000</v>
      </c>
      <c r="AG598" s="98">
        <f t="shared" si="1566"/>
        <v>0</v>
      </c>
      <c r="AH598" s="98">
        <f t="shared" si="1567"/>
        <v>0</v>
      </c>
      <c r="AI598" s="98"/>
      <c r="AJ598" s="98"/>
      <c r="AK598" s="98"/>
      <c r="AL598" s="98">
        <f t="shared" si="1569"/>
        <v>1200000</v>
      </c>
      <c r="AM598" s="98">
        <f t="shared" si="1570"/>
        <v>0</v>
      </c>
      <c r="AN598" s="98">
        <f t="shared" si="1571"/>
        <v>0</v>
      </c>
    </row>
    <row r="599" spans="1:40" ht="25.5">
      <c r="A599" s="123"/>
      <c r="B599" s="188" t="s">
        <v>327</v>
      </c>
      <c r="C599" s="35" t="s">
        <v>205</v>
      </c>
      <c r="D599" s="35" t="s">
        <v>21</v>
      </c>
      <c r="E599" s="35" t="s">
        <v>100</v>
      </c>
      <c r="F599" s="35" t="s">
        <v>275</v>
      </c>
      <c r="G599" s="36"/>
      <c r="H599" s="98">
        <f>H600</f>
        <v>2000000</v>
      </c>
      <c r="I599" s="98">
        <f t="shared" ref="I599:M600" si="1578">I600</f>
        <v>0</v>
      </c>
      <c r="J599" s="98">
        <f t="shared" si="1578"/>
        <v>0</v>
      </c>
      <c r="K599" s="98">
        <f t="shared" si="1578"/>
        <v>0</v>
      </c>
      <c r="L599" s="98">
        <f t="shared" si="1578"/>
        <v>0</v>
      </c>
      <c r="M599" s="98">
        <f t="shared" si="1578"/>
        <v>0</v>
      </c>
      <c r="N599" s="98">
        <f t="shared" si="1532"/>
        <v>2000000</v>
      </c>
      <c r="O599" s="98">
        <f t="shared" si="1533"/>
        <v>0</v>
      </c>
      <c r="P599" s="98">
        <f t="shared" si="1534"/>
        <v>0</v>
      </c>
      <c r="Q599" s="98">
        <f t="shared" ref="Q599:S600" si="1579">Q600</f>
        <v>0</v>
      </c>
      <c r="R599" s="98">
        <f t="shared" si="1579"/>
        <v>0</v>
      </c>
      <c r="S599" s="98">
        <f t="shared" si="1579"/>
        <v>0</v>
      </c>
      <c r="T599" s="98">
        <f t="shared" si="1557"/>
        <v>2000000</v>
      </c>
      <c r="U599" s="98">
        <f t="shared" si="1558"/>
        <v>0</v>
      </c>
      <c r="V599" s="98">
        <f t="shared" si="1559"/>
        <v>0</v>
      </c>
      <c r="W599" s="98">
        <f t="shared" ref="W599:Y600" si="1580">W600</f>
        <v>-1200000</v>
      </c>
      <c r="X599" s="98">
        <f t="shared" si="1580"/>
        <v>0</v>
      </c>
      <c r="Y599" s="98">
        <f t="shared" si="1580"/>
        <v>0</v>
      </c>
      <c r="Z599" s="98">
        <f t="shared" si="1561"/>
        <v>800000</v>
      </c>
      <c r="AA599" s="98">
        <f t="shared" si="1562"/>
        <v>0</v>
      </c>
      <c r="AB599" s="98">
        <f t="shared" si="1563"/>
        <v>0</v>
      </c>
      <c r="AC599" s="98">
        <f t="shared" ref="AC599:AE600" si="1581">AC600</f>
        <v>-800000</v>
      </c>
      <c r="AD599" s="98">
        <f t="shared" si="1581"/>
        <v>0</v>
      </c>
      <c r="AE599" s="98">
        <f t="shared" si="1581"/>
        <v>0</v>
      </c>
      <c r="AF599" s="98">
        <f t="shared" si="1565"/>
        <v>0</v>
      </c>
      <c r="AG599" s="98">
        <f t="shared" si="1566"/>
        <v>0</v>
      </c>
      <c r="AH599" s="98">
        <f t="shared" si="1567"/>
        <v>0</v>
      </c>
      <c r="AI599" s="98">
        <f t="shared" ref="AI599:AK600" si="1582">AI600</f>
        <v>0</v>
      </c>
      <c r="AJ599" s="98">
        <f t="shared" si="1582"/>
        <v>0</v>
      </c>
      <c r="AK599" s="98">
        <f t="shared" si="1582"/>
        <v>0</v>
      </c>
      <c r="AL599" s="98">
        <f t="shared" si="1569"/>
        <v>0</v>
      </c>
      <c r="AM599" s="98">
        <f t="shared" si="1570"/>
        <v>0</v>
      </c>
      <c r="AN599" s="98">
        <f t="shared" si="1571"/>
        <v>0</v>
      </c>
    </row>
    <row r="600" spans="1:40" ht="25.5">
      <c r="A600" s="123"/>
      <c r="B600" s="194" t="s">
        <v>186</v>
      </c>
      <c r="C600" s="35" t="s">
        <v>205</v>
      </c>
      <c r="D600" s="35" t="s">
        <v>21</v>
      </c>
      <c r="E600" s="35" t="s">
        <v>100</v>
      </c>
      <c r="F600" s="35" t="s">
        <v>275</v>
      </c>
      <c r="G600" s="36" t="s">
        <v>32</v>
      </c>
      <c r="H600" s="98">
        <f>H601</f>
        <v>2000000</v>
      </c>
      <c r="I600" s="98">
        <f t="shared" si="1578"/>
        <v>0</v>
      </c>
      <c r="J600" s="98">
        <f t="shared" si="1578"/>
        <v>0</v>
      </c>
      <c r="K600" s="98">
        <f t="shared" si="1578"/>
        <v>0</v>
      </c>
      <c r="L600" s="98">
        <f t="shared" si="1578"/>
        <v>0</v>
      </c>
      <c r="M600" s="98">
        <f t="shared" si="1578"/>
        <v>0</v>
      </c>
      <c r="N600" s="98">
        <f t="shared" si="1532"/>
        <v>2000000</v>
      </c>
      <c r="O600" s="98">
        <f t="shared" si="1533"/>
        <v>0</v>
      </c>
      <c r="P600" s="98">
        <f t="shared" si="1534"/>
        <v>0</v>
      </c>
      <c r="Q600" s="98">
        <f t="shared" si="1579"/>
        <v>0</v>
      </c>
      <c r="R600" s="98">
        <f t="shared" si="1579"/>
        <v>0</v>
      </c>
      <c r="S600" s="98">
        <f t="shared" si="1579"/>
        <v>0</v>
      </c>
      <c r="T600" s="98">
        <f t="shared" si="1557"/>
        <v>2000000</v>
      </c>
      <c r="U600" s="98">
        <f t="shared" si="1558"/>
        <v>0</v>
      </c>
      <c r="V600" s="98">
        <f t="shared" si="1559"/>
        <v>0</v>
      </c>
      <c r="W600" s="98">
        <f t="shared" si="1580"/>
        <v>-1200000</v>
      </c>
      <c r="X600" s="98">
        <f t="shared" si="1580"/>
        <v>0</v>
      </c>
      <c r="Y600" s="98">
        <f t="shared" si="1580"/>
        <v>0</v>
      </c>
      <c r="Z600" s="98">
        <f t="shared" si="1561"/>
        <v>800000</v>
      </c>
      <c r="AA600" s="98">
        <f t="shared" si="1562"/>
        <v>0</v>
      </c>
      <c r="AB600" s="98">
        <f t="shared" si="1563"/>
        <v>0</v>
      </c>
      <c r="AC600" s="98">
        <f t="shared" si="1581"/>
        <v>-800000</v>
      </c>
      <c r="AD600" s="98">
        <f t="shared" si="1581"/>
        <v>0</v>
      </c>
      <c r="AE600" s="98">
        <f t="shared" si="1581"/>
        <v>0</v>
      </c>
      <c r="AF600" s="98">
        <f t="shared" si="1565"/>
        <v>0</v>
      </c>
      <c r="AG600" s="98">
        <f t="shared" si="1566"/>
        <v>0</v>
      </c>
      <c r="AH600" s="98">
        <f t="shared" si="1567"/>
        <v>0</v>
      </c>
      <c r="AI600" s="98">
        <f t="shared" si="1582"/>
        <v>0</v>
      </c>
      <c r="AJ600" s="98">
        <f t="shared" si="1582"/>
        <v>0</v>
      </c>
      <c r="AK600" s="98">
        <f t="shared" si="1582"/>
        <v>0</v>
      </c>
      <c r="AL600" s="98">
        <f t="shared" si="1569"/>
        <v>0</v>
      </c>
      <c r="AM600" s="98">
        <f t="shared" si="1570"/>
        <v>0</v>
      </c>
      <c r="AN600" s="98">
        <f t="shared" si="1571"/>
        <v>0</v>
      </c>
    </row>
    <row r="601" spans="1:40" ht="25.5">
      <c r="A601" s="123"/>
      <c r="B601" s="191" t="s">
        <v>34</v>
      </c>
      <c r="C601" s="35" t="s">
        <v>205</v>
      </c>
      <c r="D601" s="35" t="s">
        <v>21</v>
      </c>
      <c r="E601" s="35" t="s">
        <v>100</v>
      </c>
      <c r="F601" s="35" t="s">
        <v>275</v>
      </c>
      <c r="G601" s="36" t="s">
        <v>33</v>
      </c>
      <c r="H601" s="60">
        <v>2000000</v>
      </c>
      <c r="I601" s="60"/>
      <c r="J601" s="60"/>
      <c r="K601" s="60"/>
      <c r="L601" s="60"/>
      <c r="M601" s="60"/>
      <c r="N601" s="60">
        <f t="shared" si="1532"/>
        <v>2000000</v>
      </c>
      <c r="O601" s="60">
        <f t="shared" si="1533"/>
        <v>0</v>
      </c>
      <c r="P601" s="60">
        <f t="shared" si="1534"/>
        <v>0</v>
      </c>
      <c r="Q601" s="60"/>
      <c r="R601" s="60"/>
      <c r="S601" s="60"/>
      <c r="T601" s="60">
        <f t="shared" si="1557"/>
        <v>2000000</v>
      </c>
      <c r="U601" s="60">
        <f t="shared" si="1558"/>
        <v>0</v>
      </c>
      <c r="V601" s="60">
        <f t="shared" si="1559"/>
        <v>0</v>
      </c>
      <c r="W601" s="60">
        <v>-1200000</v>
      </c>
      <c r="X601" s="60"/>
      <c r="Y601" s="60"/>
      <c r="Z601" s="60">
        <f t="shared" si="1561"/>
        <v>800000</v>
      </c>
      <c r="AA601" s="60">
        <f t="shared" si="1562"/>
        <v>0</v>
      </c>
      <c r="AB601" s="60">
        <f t="shared" si="1563"/>
        <v>0</v>
      </c>
      <c r="AC601" s="60">
        <v>-800000</v>
      </c>
      <c r="AD601" s="60"/>
      <c r="AE601" s="60"/>
      <c r="AF601" s="60">
        <f t="shared" si="1565"/>
        <v>0</v>
      </c>
      <c r="AG601" s="60">
        <f t="shared" si="1566"/>
        <v>0</v>
      </c>
      <c r="AH601" s="60">
        <f t="shared" si="1567"/>
        <v>0</v>
      </c>
      <c r="AI601" s="60"/>
      <c r="AJ601" s="60"/>
      <c r="AK601" s="60"/>
      <c r="AL601" s="60">
        <f t="shared" si="1569"/>
        <v>0</v>
      </c>
      <c r="AM601" s="60">
        <f t="shared" si="1570"/>
        <v>0</v>
      </c>
      <c r="AN601" s="60">
        <f t="shared" si="1571"/>
        <v>0</v>
      </c>
    </row>
    <row r="602" spans="1:40" ht="25.5">
      <c r="A602" s="273"/>
      <c r="B602" s="71" t="s">
        <v>426</v>
      </c>
      <c r="C602" s="35" t="s">
        <v>205</v>
      </c>
      <c r="D602" s="69" t="s">
        <v>21</v>
      </c>
      <c r="E602" s="69" t="s">
        <v>100</v>
      </c>
      <c r="F602" s="35" t="s">
        <v>260</v>
      </c>
      <c r="G602" s="36"/>
      <c r="H602" s="65">
        <f>H603</f>
        <v>8224532</v>
      </c>
      <c r="I602" s="65">
        <f t="shared" ref="I602:M603" si="1583">I603</f>
        <v>8224532</v>
      </c>
      <c r="J602" s="65">
        <f t="shared" si="1583"/>
        <v>8224532</v>
      </c>
      <c r="K602" s="65">
        <f t="shared" si="1583"/>
        <v>9000000</v>
      </c>
      <c r="L602" s="65">
        <f t="shared" si="1583"/>
        <v>0</v>
      </c>
      <c r="M602" s="65">
        <f t="shared" si="1583"/>
        <v>0</v>
      </c>
      <c r="N602" s="65">
        <f t="shared" si="1532"/>
        <v>17224532</v>
      </c>
      <c r="O602" s="65">
        <f t="shared" si="1533"/>
        <v>8224532</v>
      </c>
      <c r="P602" s="65">
        <f t="shared" si="1534"/>
        <v>8224532</v>
      </c>
      <c r="Q602" s="65">
        <f t="shared" ref="Q602:S603" si="1584">Q603</f>
        <v>0</v>
      </c>
      <c r="R602" s="65">
        <f t="shared" si="1584"/>
        <v>0</v>
      </c>
      <c r="S602" s="65">
        <f t="shared" si="1584"/>
        <v>0</v>
      </c>
      <c r="T602" s="65">
        <f t="shared" si="1557"/>
        <v>17224532</v>
      </c>
      <c r="U602" s="65">
        <f t="shared" si="1558"/>
        <v>8224532</v>
      </c>
      <c r="V602" s="65">
        <f t="shared" si="1559"/>
        <v>8224532</v>
      </c>
      <c r="W602" s="65">
        <f t="shared" ref="W602:Y603" si="1585">W603</f>
        <v>0</v>
      </c>
      <c r="X602" s="65">
        <f t="shared" si="1585"/>
        <v>0</v>
      </c>
      <c r="Y602" s="65">
        <f t="shared" si="1585"/>
        <v>0</v>
      </c>
      <c r="Z602" s="65">
        <f t="shared" si="1561"/>
        <v>17224532</v>
      </c>
      <c r="AA602" s="65">
        <f t="shared" si="1562"/>
        <v>8224532</v>
      </c>
      <c r="AB602" s="65">
        <f t="shared" si="1563"/>
        <v>8224532</v>
      </c>
      <c r="AC602" s="65">
        <f t="shared" ref="AC602:AE603" si="1586">AC603</f>
        <v>0</v>
      </c>
      <c r="AD602" s="65">
        <f t="shared" si="1586"/>
        <v>0</v>
      </c>
      <c r="AE602" s="65">
        <f t="shared" si="1586"/>
        <v>0</v>
      </c>
      <c r="AF602" s="65">
        <f t="shared" si="1565"/>
        <v>17224532</v>
      </c>
      <c r="AG602" s="65">
        <f t="shared" si="1566"/>
        <v>8224532</v>
      </c>
      <c r="AH602" s="65">
        <f t="shared" si="1567"/>
        <v>8224532</v>
      </c>
      <c r="AI602" s="65">
        <f t="shared" ref="AI602:AK603" si="1587">AI603</f>
        <v>0</v>
      </c>
      <c r="AJ602" s="65">
        <f t="shared" si="1587"/>
        <v>0</v>
      </c>
      <c r="AK602" s="65">
        <f t="shared" si="1587"/>
        <v>0</v>
      </c>
      <c r="AL602" s="65">
        <f t="shared" si="1569"/>
        <v>17224532</v>
      </c>
      <c r="AM602" s="65">
        <f t="shared" si="1570"/>
        <v>8224532</v>
      </c>
      <c r="AN602" s="65">
        <f t="shared" si="1571"/>
        <v>8224532</v>
      </c>
    </row>
    <row r="603" spans="1:40" ht="25.5">
      <c r="A603" s="274"/>
      <c r="B603" s="126" t="s">
        <v>186</v>
      </c>
      <c r="C603" s="35" t="s">
        <v>205</v>
      </c>
      <c r="D603" s="69" t="s">
        <v>21</v>
      </c>
      <c r="E603" s="69" t="s">
        <v>100</v>
      </c>
      <c r="F603" s="35" t="s">
        <v>260</v>
      </c>
      <c r="G603" s="36" t="s">
        <v>32</v>
      </c>
      <c r="H603" s="65">
        <f>H604</f>
        <v>8224532</v>
      </c>
      <c r="I603" s="65">
        <f t="shared" si="1583"/>
        <v>8224532</v>
      </c>
      <c r="J603" s="65">
        <f t="shared" si="1583"/>
        <v>8224532</v>
      </c>
      <c r="K603" s="65">
        <f t="shared" si="1583"/>
        <v>9000000</v>
      </c>
      <c r="L603" s="65">
        <f t="shared" si="1583"/>
        <v>0</v>
      </c>
      <c r="M603" s="65">
        <f t="shared" si="1583"/>
        <v>0</v>
      </c>
      <c r="N603" s="65">
        <f t="shared" si="1532"/>
        <v>17224532</v>
      </c>
      <c r="O603" s="65">
        <f t="shared" si="1533"/>
        <v>8224532</v>
      </c>
      <c r="P603" s="65">
        <f t="shared" si="1534"/>
        <v>8224532</v>
      </c>
      <c r="Q603" s="65">
        <f t="shared" si="1584"/>
        <v>0</v>
      </c>
      <c r="R603" s="65">
        <f t="shared" si="1584"/>
        <v>0</v>
      </c>
      <c r="S603" s="65">
        <f t="shared" si="1584"/>
        <v>0</v>
      </c>
      <c r="T603" s="65">
        <f t="shared" si="1557"/>
        <v>17224532</v>
      </c>
      <c r="U603" s="65">
        <f t="shared" si="1558"/>
        <v>8224532</v>
      </c>
      <c r="V603" s="65">
        <f t="shared" si="1559"/>
        <v>8224532</v>
      </c>
      <c r="W603" s="65">
        <f t="shared" si="1585"/>
        <v>0</v>
      </c>
      <c r="X603" s="65">
        <f t="shared" si="1585"/>
        <v>0</v>
      </c>
      <c r="Y603" s="65">
        <f t="shared" si="1585"/>
        <v>0</v>
      </c>
      <c r="Z603" s="65">
        <f t="shared" si="1561"/>
        <v>17224532</v>
      </c>
      <c r="AA603" s="65">
        <f t="shared" si="1562"/>
        <v>8224532</v>
      </c>
      <c r="AB603" s="65">
        <f t="shared" si="1563"/>
        <v>8224532</v>
      </c>
      <c r="AC603" s="65">
        <f t="shared" si="1586"/>
        <v>0</v>
      </c>
      <c r="AD603" s="65">
        <f t="shared" si="1586"/>
        <v>0</v>
      </c>
      <c r="AE603" s="65">
        <f t="shared" si="1586"/>
        <v>0</v>
      </c>
      <c r="AF603" s="65">
        <f t="shared" si="1565"/>
        <v>17224532</v>
      </c>
      <c r="AG603" s="65">
        <f t="shared" si="1566"/>
        <v>8224532</v>
      </c>
      <c r="AH603" s="65">
        <f t="shared" si="1567"/>
        <v>8224532</v>
      </c>
      <c r="AI603" s="65">
        <f t="shared" si="1587"/>
        <v>0</v>
      </c>
      <c r="AJ603" s="65">
        <f t="shared" si="1587"/>
        <v>0</v>
      </c>
      <c r="AK603" s="65">
        <f t="shared" si="1587"/>
        <v>0</v>
      </c>
      <c r="AL603" s="65">
        <f t="shared" si="1569"/>
        <v>17224532</v>
      </c>
      <c r="AM603" s="65">
        <f t="shared" si="1570"/>
        <v>8224532</v>
      </c>
      <c r="AN603" s="65">
        <f t="shared" si="1571"/>
        <v>8224532</v>
      </c>
    </row>
    <row r="604" spans="1:40" ht="25.5">
      <c r="A604" s="274"/>
      <c r="B604" s="71" t="s">
        <v>34</v>
      </c>
      <c r="C604" s="35" t="s">
        <v>205</v>
      </c>
      <c r="D604" s="69" t="s">
        <v>21</v>
      </c>
      <c r="E604" s="69" t="s">
        <v>100</v>
      </c>
      <c r="F604" s="35" t="s">
        <v>260</v>
      </c>
      <c r="G604" s="36" t="s">
        <v>33</v>
      </c>
      <c r="H604" s="60">
        <v>8224532</v>
      </c>
      <c r="I604" s="60">
        <v>8224532</v>
      </c>
      <c r="J604" s="60">
        <v>8224532</v>
      </c>
      <c r="K604" s="60">
        <v>9000000</v>
      </c>
      <c r="L604" s="60"/>
      <c r="M604" s="60"/>
      <c r="N604" s="60">
        <f t="shared" si="1532"/>
        <v>17224532</v>
      </c>
      <c r="O604" s="60">
        <f t="shared" si="1533"/>
        <v>8224532</v>
      </c>
      <c r="P604" s="60">
        <f t="shared" si="1534"/>
        <v>8224532</v>
      </c>
      <c r="Q604" s="60"/>
      <c r="R604" s="60"/>
      <c r="S604" s="60"/>
      <c r="T604" s="60">
        <f t="shared" si="1557"/>
        <v>17224532</v>
      </c>
      <c r="U604" s="60">
        <f t="shared" si="1558"/>
        <v>8224532</v>
      </c>
      <c r="V604" s="60">
        <f t="shared" si="1559"/>
        <v>8224532</v>
      </c>
      <c r="W604" s="60"/>
      <c r="X604" s="60"/>
      <c r="Y604" s="60"/>
      <c r="Z604" s="60">
        <f t="shared" si="1561"/>
        <v>17224532</v>
      </c>
      <c r="AA604" s="60">
        <f t="shared" si="1562"/>
        <v>8224532</v>
      </c>
      <c r="AB604" s="60">
        <f t="shared" si="1563"/>
        <v>8224532</v>
      </c>
      <c r="AC604" s="60"/>
      <c r="AD604" s="60"/>
      <c r="AE604" s="60"/>
      <c r="AF604" s="60">
        <f t="shared" si="1565"/>
        <v>17224532</v>
      </c>
      <c r="AG604" s="60">
        <f t="shared" si="1566"/>
        <v>8224532</v>
      </c>
      <c r="AH604" s="60">
        <f t="shared" si="1567"/>
        <v>8224532</v>
      </c>
      <c r="AI604" s="60"/>
      <c r="AJ604" s="60"/>
      <c r="AK604" s="60"/>
      <c r="AL604" s="60">
        <f t="shared" si="1569"/>
        <v>17224532</v>
      </c>
      <c r="AM604" s="60">
        <f t="shared" si="1570"/>
        <v>8224532</v>
      </c>
      <c r="AN604" s="60">
        <f t="shared" si="1571"/>
        <v>8224532</v>
      </c>
    </row>
    <row r="605" spans="1:40">
      <c r="A605" s="181"/>
      <c r="B605" s="71" t="s">
        <v>261</v>
      </c>
      <c r="C605" s="35" t="s">
        <v>205</v>
      </c>
      <c r="D605" s="35" t="s">
        <v>21</v>
      </c>
      <c r="E605" s="35" t="s">
        <v>100</v>
      </c>
      <c r="F605" s="35" t="s">
        <v>262</v>
      </c>
      <c r="G605" s="36"/>
      <c r="H605" s="65">
        <f>H606</f>
        <v>2250000</v>
      </c>
      <c r="I605" s="65">
        <f t="shared" ref="I605:M606" si="1588">I606</f>
        <v>2949968</v>
      </c>
      <c r="J605" s="65">
        <f t="shared" si="1588"/>
        <v>2949968</v>
      </c>
      <c r="K605" s="65">
        <f t="shared" si="1588"/>
        <v>8219620.4900000002</v>
      </c>
      <c r="L605" s="65">
        <f t="shared" si="1588"/>
        <v>0</v>
      </c>
      <c r="M605" s="65">
        <f t="shared" si="1588"/>
        <v>0</v>
      </c>
      <c r="N605" s="65">
        <f t="shared" si="1532"/>
        <v>10469620.49</v>
      </c>
      <c r="O605" s="65">
        <f t="shared" si="1533"/>
        <v>2949968</v>
      </c>
      <c r="P605" s="65">
        <f t="shared" si="1534"/>
        <v>2949968</v>
      </c>
      <c r="Q605" s="65">
        <f t="shared" ref="Q605:S606" si="1589">Q606</f>
        <v>0</v>
      </c>
      <c r="R605" s="65">
        <f t="shared" si="1589"/>
        <v>0</v>
      </c>
      <c r="S605" s="65">
        <f t="shared" si="1589"/>
        <v>0</v>
      </c>
      <c r="T605" s="65">
        <f t="shared" si="1557"/>
        <v>10469620.49</v>
      </c>
      <c r="U605" s="65">
        <f t="shared" si="1558"/>
        <v>2949968</v>
      </c>
      <c r="V605" s="65">
        <f t="shared" si="1559"/>
        <v>2949968</v>
      </c>
      <c r="W605" s="65">
        <f t="shared" ref="W605:Y606" si="1590">W606</f>
        <v>0</v>
      </c>
      <c r="X605" s="65">
        <f t="shared" si="1590"/>
        <v>0</v>
      </c>
      <c r="Y605" s="65">
        <f t="shared" si="1590"/>
        <v>0</v>
      </c>
      <c r="Z605" s="65">
        <f t="shared" si="1561"/>
        <v>10469620.49</v>
      </c>
      <c r="AA605" s="65">
        <f t="shared" si="1562"/>
        <v>2949968</v>
      </c>
      <c r="AB605" s="65">
        <f t="shared" si="1563"/>
        <v>2949968</v>
      </c>
      <c r="AC605" s="65">
        <f t="shared" ref="AC605:AE606" si="1591">AC606</f>
        <v>0</v>
      </c>
      <c r="AD605" s="65">
        <f t="shared" si="1591"/>
        <v>0</v>
      </c>
      <c r="AE605" s="65">
        <f t="shared" si="1591"/>
        <v>0</v>
      </c>
      <c r="AF605" s="65">
        <f t="shared" si="1565"/>
        <v>10469620.49</v>
      </c>
      <c r="AG605" s="65">
        <f t="shared" si="1566"/>
        <v>2949968</v>
      </c>
      <c r="AH605" s="65">
        <f t="shared" si="1567"/>
        <v>2949968</v>
      </c>
      <c r="AI605" s="65">
        <f t="shared" ref="AI605:AK606" si="1592">AI606</f>
        <v>0</v>
      </c>
      <c r="AJ605" s="65">
        <f t="shared" si="1592"/>
        <v>0</v>
      </c>
      <c r="AK605" s="65">
        <f t="shared" si="1592"/>
        <v>0</v>
      </c>
      <c r="AL605" s="65">
        <f t="shared" si="1569"/>
        <v>10469620.49</v>
      </c>
      <c r="AM605" s="65">
        <f t="shared" si="1570"/>
        <v>2949968</v>
      </c>
      <c r="AN605" s="65">
        <f t="shared" si="1571"/>
        <v>2949968</v>
      </c>
    </row>
    <row r="606" spans="1:40" ht="25.5">
      <c r="A606" s="181"/>
      <c r="B606" s="126" t="s">
        <v>186</v>
      </c>
      <c r="C606" s="35" t="s">
        <v>205</v>
      </c>
      <c r="D606" s="35" t="s">
        <v>21</v>
      </c>
      <c r="E606" s="35" t="s">
        <v>100</v>
      </c>
      <c r="F606" s="35" t="s">
        <v>262</v>
      </c>
      <c r="G606" s="36" t="s">
        <v>32</v>
      </c>
      <c r="H606" s="65">
        <f>H607</f>
        <v>2250000</v>
      </c>
      <c r="I606" s="65">
        <f t="shared" si="1588"/>
        <v>2949968</v>
      </c>
      <c r="J606" s="65">
        <f t="shared" si="1588"/>
        <v>2949968</v>
      </c>
      <c r="K606" s="65">
        <f t="shared" si="1588"/>
        <v>8219620.4900000002</v>
      </c>
      <c r="L606" s="65">
        <f t="shared" si="1588"/>
        <v>0</v>
      </c>
      <c r="M606" s="65">
        <f t="shared" si="1588"/>
        <v>0</v>
      </c>
      <c r="N606" s="65">
        <f t="shared" si="1532"/>
        <v>10469620.49</v>
      </c>
      <c r="O606" s="65">
        <f t="shared" si="1533"/>
        <v>2949968</v>
      </c>
      <c r="P606" s="65">
        <f t="shared" si="1534"/>
        <v>2949968</v>
      </c>
      <c r="Q606" s="65">
        <f t="shared" si="1589"/>
        <v>0</v>
      </c>
      <c r="R606" s="65">
        <f t="shared" si="1589"/>
        <v>0</v>
      </c>
      <c r="S606" s="65">
        <f t="shared" si="1589"/>
        <v>0</v>
      </c>
      <c r="T606" s="65">
        <f t="shared" si="1557"/>
        <v>10469620.49</v>
      </c>
      <c r="U606" s="65">
        <f t="shared" si="1558"/>
        <v>2949968</v>
      </c>
      <c r="V606" s="65">
        <f t="shared" si="1559"/>
        <v>2949968</v>
      </c>
      <c r="W606" s="65">
        <f t="shared" si="1590"/>
        <v>0</v>
      </c>
      <c r="X606" s="65">
        <f t="shared" si="1590"/>
        <v>0</v>
      </c>
      <c r="Y606" s="65">
        <f t="shared" si="1590"/>
        <v>0</v>
      </c>
      <c r="Z606" s="65">
        <f t="shared" si="1561"/>
        <v>10469620.49</v>
      </c>
      <c r="AA606" s="65">
        <f t="shared" si="1562"/>
        <v>2949968</v>
      </c>
      <c r="AB606" s="65">
        <f t="shared" si="1563"/>
        <v>2949968</v>
      </c>
      <c r="AC606" s="65">
        <f t="shared" si="1591"/>
        <v>0</v>
      </c>
      <c r="AD606" s="65">
        <f t="shared" si="1591"/>
        <v>0</v>
      </c>
      <c r="AE606" s="65">
        <f t="shared" si="1591"/>
        <v>0</v>
      </c>
      <c r="AF606" s="65">
        <f t="shared" si="1565"/>
        <v>10469620.49</v>
      </c>
      <c r="AG606" s="65">
        <f t="shared" si="1566"/>
        <v>2949968</v>
      </c>
      <c r="AH606" s="65">
        <f t="shared" si="1567"/>
        <v>2949968</v>
      </c>
      <c r="AI606" s="65">
        <f t="shared" si="1592"/>
        <v>0</v>
      </c>
      <c r="AJ606" s="65">
        <f t="shared" si="1592"/>
        <v>0</v>
      </c>
      <c r="AK606" s="65">
        <f t="shared" si="1592"/>
        <v>0</v>
      </c>
      <c r="AL606" s="65">
        <f t="shared" si="1569"/>
        <v>10469620.49</v>
      </c>
      <c r="AM606" s="65">
        <f t="shared" si="1570"/>
        <v>2949968</v>
      </c>
      <c r="AN606" s="65">
        <f t="shared" si="1571"/>
        <v>2949968</v>
      </c>
    </row>
    <row r="607" spans="1:40" ht="25.5">
      <c r="A607" s="181"/>
      <c r="B607" s="71" t="s">
        <v>34</v>
      </c>
      <c r="C607" s="35" t="s">
        <v>205</v>
      </c>
      <c r="D607" s="35" t="s">
        <v>21</v>
      </c>
      <c r="E607" s="35" t="s">
        <v>100</v>
      </c>
      <c r="F607" s="35" t="s">
        <v>262</v>
      </c>
      <c r="G607" s="36" t="s">
        <v>33</v>
      </c>
      <c r="H607" s="60">
        <v>2250000</v>
      </c>
      <c r="I607" s="60">
        <v>2949968</v>
      </c>
      <c r="J607" s="60">
        <v>2949968</v>
      </c>
      <c r="K607" s="60">
        <v>8219620.4900000002</v>
      </c>
      <c r="L607" s="60"/>
      <c r="M607" s="60"/>
      <c r="N607" s="60">
        <f t="shared" si="1532"/>
        <v>10469620.49</v>
      </c>
      <c r="O607" s="60">
        <f t="shared" si="1533"/>
        <v>2949968</v>
      </c>
      <c r="P607" s="60">
        <f t="shared" si="1534"/>
        <v>2949968</v>
      </c>
      <c r="Q607" s="60"/>
      <c r="R607" s="60"/>
      <c r="S607" s="60"/>
      <c r="T607" s="60">
        <f t="shared" si="1557"/>
        <v>10469620.49</v>
      </c>
      <c r="U607" s="60">
        <f t="shared" si="1558"/>
        <v>2949968</v>
      </c>
      <c r="V607" s="60">
        <f t="shared" si="1559"/>
        <v>2949968</v>
      </c>
      <c r="W607" s="60"/>
      <c r="X607" s="60"/>
      <c r="Y607" s="60"/>
      <c r="Z607" s="60">
        <f t="shared" si="1561"/>
        <v>10469620.49</v>
      </c>
      <c r="AA607" s="60">
        <f t="shared" si="1562"/>
        <v>2949968</v>
      </c>
      <c r="AB607" s="60">
        <f t="shared" si="1563"/>
        <v>2949968</v>
      </c>
      <c r="AC607" s="60"/>
      <c r="AD607" s="60"/>
      <c r="AE607" s="60"/>
      <c r="AF607" s="60">
        <f t="shared" si="1565"/>
        <v>10469620.49</v>
      </c>
      <c r="AG607" s="60">
        <f t="shared" si="1566"/>
        <v>2949968</v>
      </c>
      <c r="AH607" s="60">
        <f t="shared" si="1567"/>
        <v>2949968</v>
      </c>
      <c r="AI607" s="60"/>
      <c r="AJ607" s="60"/>
      <c r="AK607" s="60"/>
      <c r="AL607" s="60">
        <f t="shared" si="1569"/>
        <v>10469620.49</v>
      </c>
      <c r="AM607" s="60">
        <f t="shared" si="1570"/>
        <v>2949968</v>
      </c>
      <c r="AN607" s="60">
        <f t="shared" si="1571"/>
        <v>2949968</v>
      </c>
    </row>
    <row r="608" spans="1:40">
      <c r="A608" s="181"/>
      <c r="B608" s="71" t="s">
        <v>259</v>
      </c>
      <c r="C608" s="35" t="s">
        <v>205</v>
      </c>
      <c r="D608" s="35" t="s">
        <v>21</v>
      </c>
      <c r="E608" s="35" t="s">
        <v>100</v>
      </c>
      <c r="F608" s="35" t="s">
        <v>263</v>
      </c>
      <c r="G608" s="36"/>
      <c r="H608" s="148">
        <f>H609</f>
        <v>270000</v>
      </c>
      <c r="I608" s="148">
        <f t="shared" ref="I608:M608" si="1593">I609</f>
        <v>270000</v>
      </c>
      <c r="J608" s="148">
        <f t="shared" si="1593"/>
        <v>270000</v>
      </c>
      <c r="K608" s="148">
        <f t="shared" si="1593"/>
        <v>0</v>
      </c>
      <c r="L608" s="148">
        <f t="shared" si="1593"/>
        <v>0</v>
      </c>
      <c r="M608" s="148">
        <f t="shared" si="1593"/>
        <v>0</v>
      </c>
      <c r="N608" s="148">
        <f t="shared" si="1532"/>
        <v>270000</v>
      </c>
      <c r="O608" s="148">
        <f t="shared" si="1533"/>
        <v>270000</v>
      </c>
      <c r="P608" s="148">
        <f t="shared" si="1534"/>
        <v>270000</v>
      </c>
      <c r="Q608" s="148">
        <f t="shared" ref="Q608:S609" si="1594">Q609</f>
        <v>0</v>
      </c>
      <c r="R608" s="148">
        <f t="shared" si="1594"/>
        <v>0</v>
      </c>
      <c r="S608" s="148">
        <f t="shared" si="1594"/>
        <v>0</v>
      </c>
      <c r="T608" s="148">
        <f t="shared" si="1557"/>
        <v>270000</v>
      </c>
      <c r="U608" s="148">
        <f t="shared" si="1558"/>
        <v>270000</v>
      </c>
      <c r="V608" s="148">
        <f t="shared" si="1559"/>
        <v>270000</v>
      </c>
      <c r="W608" s="148">
        <f t="shared" ref="W608:Y609" si="1595">W609</f>
        <v>0</v>
      </c>
      <c r="X608" s="148">
        <f t="shared" si="1595"/>
        <v>0</v>
      </c>
      <c r="Y608" s="148">
        <f t="shared" si="1595"/>
        <v>0</v>
      </c>
      <c r="Z608" s="148">
        <f t="shared" si="1561"/>
        <v>270000</v>
      </c>
      <c r="AA608" s="148">
        <f t="shared" si="1562"/>
        <v>270000</v>
      </c>
      <c r="AB608" s="148">
        <f t="shared" si="1563"/>
        <v>270000</v>
      </c>
      <c r="AC608" s="148">
        <f t="shared" ref="AC608:AE609" si="1596">AC609</f>
        <v>260000</v>
      </c>
      <c r="AD608" s="148">
        <f t="shared" si="1596"/>
        <v>0</v>
      </c>
      <c r="AE608" s="148">
        <f t="shared" si="1596"/>
        <v>0</v>
      </c>
      <c r="AF608" s="148">
        <f t="shared" si="1565"/>
        <v>530000</v>
      </c>
      <c r="AG608" s="148">
        <f t="shared" si="1566"/>
        <v>270000</v>
      </c>
      <c r="AH608" s="148">
        <f t="shared" si="1567"/>
        <v>270000</v>
      </c>
      <c r="AI608" s="148">
        <f t="shared" ref="AI608:AK609" si="1597">AI609</f>
        <v>0</v>
      </c>
      <c r="AJ608" s="148">
        <f t="shared" si="1597"/>
        <v>0</v>
      </c>
      <c r="AK608" s="148">
        <f t="shared" si="1597"/>
        <v>0</v>
      </c>
      <c r="AL608" s="148">
        <f t="shared" si="1569"/>
        <v>530000</v>
      </c>
      <c r="AM608" s="148">
        <f t="shared" si="1570"/>
        <v>270000</v>
      </c>
      <c r="AN608" s="148">
        <f t="shared" si="1571"/>
        <v>270000</v>
      </c>
    </row>
    <row r="609" spans="1:40" ht="25.5">
      <c r="A609" s="181"/>
      <c r="B609" s="126" t="s">
        <v>186</v>
      </c>
      <c r="C609" s="35" t="s">
        <v>205</v>
      </c>
      <c r="D609" s="35" t="s">
        <v>21</v>
      </c>
      <c r="E609" s="35" t="s">
        <v>100</v>
      </c>
      <c r="F609" s="35" t="s">
        <v>263</v>
      </c>
      <c r="G609" s="36" t="s">
        <v>32</v>
      </c>
      <c r="H609" s="148">
        <f>H610</f>
        <v>270000</v>
      </c>
      <c r="I609" s="148">
        <f t="shared" ref="I609:M609" si="1598">I610</f>
        <v>270000</v>
      </c>
      <c r="J609" s="148">
        <f t="shared" si="1598"/>
        <v>270000</v>
      </c>
      <c r="K609" s="148">
        <f t="shared" si="1598"/>
        <v>0</v>
      </c>
      <c r="L609" s="148">
        <f t="shared" si="1598"/>
        <v>0</v>
      </c>
      <c r="M609" s="148">
        <f t="shared" si="1598"/>
        <v>0</v>
      </c>
      <c r="N609" s="148">
        <f t="shared" si="1532"/>
        <v>270000</v>
      </c>
      <c r="O609" s="148">
        <f t="shared" si="1533"/>
        <v>270000</v>
      </c>
      <c r="P609" s="148">
        <f t="shared" si="1534"/>
        <v>270000</v>
      </c>
      <c r="Q609" s="148">
        <f t="shared" si="1594"/>
        <v>0</v>
      </c>
      <c r="R609" s="148">
        <f t="shared" si="1594"/>
        <v>0</v>
      </c>
      <c r="S609" s="148">
        <f t="shared" si="1594"/>
        <v>0</v>
      </c>
      <c r="T609" s="148">
        <f t="shared" si="1557"/>
        <v>270000</v>
      </c>
      <c r="U609" s="148">
        <f t="shared" si="1558"/>
        <v>270000</v>
      </c>
      <c r="V609" s="148">
        <f t="shared" si="1559"/>
        <v>270000</v>
      </c>
      <c r="W609" s="148">
        <f t="shared" si="1595"/>
        <v>0</v>
      </c>
      <c r="X609" s="148">
        <f t="shared" si="1595"/>
        <v>0</v>
      </c>
      <c r="Y609" s="148">
        <f t="shared" si="1595"/>
        <v>0</v>
      </c>
      <c r="Z609" s="148">
        <f t="shared" si="1561"/>
        <v>270000</v>
      </c>
      <c r="AA609" s="148">
        <f t="shared" si="1562"/>
        <v>270000</v>
      </c>
      <c r="AB609" s="148">
        <f t="shared" si="1563"/>
        <v>270000</v>
      </c>
      <c r="AC609" s="148">
        <f t="shared" si="1596"/>
        <v>260000</v>
      </c>
      <c r="AD609" s="148">
        <f t="shared" si="1596"/>
        <v>0</v>
      </c>
      <c r="AE609" s="148">
        <f t="shared" si="1596"/>
        <v>0</v>
      </c>
      <c r="AF609" s="148">
        <f t="shared" si="1565"/>
        <v>530000</v>
      </c>
      <c r="AG609" s="148">
        <f t="shared" si="1566"/>
        <v>270000</v>
      </c>
      <c r="AH609" s="148">
        <f t="shared" si="1567"/>
        <v>270000</v>
      </c>
      <c r="AI609" s="148">
        <f t="shared" si="1597"/>
        <v>0</v>
      </c>
      <c r="AJ609" s="148">
        <f t="shared" si="1597"/>
        <v>0</v>
      </c>
      <c r="AK609" s="148">
        <f t="shared" si="1597"/>
        <v>0</v>
      </c>
      <c r="AL609" s="148">
        <f t="shared" si="1569"/>
        <v>530000</v>
      </c>
      <c r="AM609" s="148">
        <f t="shared" si="1570"/>
        <v>270000</v>
      </c>
      <c r="AN609" s="148">
        <f t="shared" si="1571"/>
        <v>270000</v>
      </c>
    </row>
    <row r="610" spans="1:40" ht="25.5">
      <c r="A610" s="181"/>
      <c r="B610" s="71" t="s">
        <v>34</v>
      </c>
      <c r="C610" s="35" t="s">
        <v>205</v>
      </c>
      <c r="D610" s="35" t="s">
        <v>21</v>
      </c>
      <c r="E610" s="35" t="s">
        <v>100</v>
      </c>
      <c r="F610" s="35" t="s">
        <v>263</v>
      </c>
      <c r="G610" s="36" t="s">
        <v>33</v>
      </c>
      <c r="H610" s="60">
        <v>270000</v>
      </c>
      <c r="I610" s="60">
        <v>270000</v>
      </c>
      <c r="J610" s="60">
        <v>270000</v>
      </c>
      <c r="K610" s="60"/>
      <c r="L610" s="60"/>
      <c r="M610" s="60"/>
      <c r="N610" s="60">
        <f t="shared" si="1532"/>
        <v>270000</v>
      </c>
      <c r="O610" s="60">
        <f t="shared" si="1533"/>
        <v>270000</v>
      </c>
      <c r="P610" s="60">
        <f t="shared" si="1534"/>
        <v>270000</v>
      </c>
      <c r="Q610" s="60"/>
      <c r="R610" s="60"/>
      <c r="S610" s="60"/>
      <c r="T610" s="60">
        <f t="shared" si="1557"/>
        <v>270000</v>
      </c>
      <c r="U610" s="60">
        <f t="shared" si="1558"/>
        <v>270000</v>
      </c>
      <c r="V610" s="60">
        <f t="shared" si="1559"/>
        <v>270000</v>
      </c>
      <c r="W610" s="60"/>
      <c r="X610" s="60"/>
      <c r="Y610" s="60"/>
      <c r="Z610" s="60">
        <f t="shared" si="1561"/>
        <v>270000</v>
      </c>
      <c r="AA610" s="60">
        <f t="shared" si="1562"/>
        <v>270000</v>
      </c>
      <c r="AB610" s="60">
        <f t="shared" si="1563"/>
        <v>270000</v>
      </c>
      <c r="AC610" s="60">
        <v>260000</v>
      </c>
      <c r="AD610" s="60"/>
      <c r="AE610" s="60"/>
      <c r="AF610" s="60">
        <f t="shared" si="1565"/>
        <v>530000</v>
      </c>
      <c r="AG610" s="60">
        <f t="shared" si="1566"/>
        <v>270000</v>
      </c>
      <c r="AH610" s="60">
        <f t="shared" si="1567"/>
        <v>270000</v>
      </c>
      <c r="AI610" s="60"/>
      <c r="AJ610" s="60"/>
      <c r="AK610" s="60"/>
      <c r="AL610" s="60">
        <f t="shared" si="1569"/>
        <v>530000</v>
      </c>
      <c r="AM610" s="60">
        <f t="shared" si="1570"/>
        <v>270000</v>
      </c>
      <c r="AN610" s="60">
        <f t="shared" si="1571"/>
        <v>270000</v>
      </c>
    </row>
    <row r="611" spans="1:40">
      <c r="A611" s="181"/>
      <c r="B611" s="93" t="s">
        <v>418</v>
      </c>
      <c r="C611" s="35" t="s">
        <v>205</v>
      </c>
      <c r="D611" s="35" t="s">
        <v>21</v>
      </c>
      <c r="E611" s="35" t="s">
        <v>100</v>
      </c>
      <c r="F611" s="35" t="s">
        <v>419</v>
      </c>
      <c r="G611" s="36"/>
      <c r="H611" s="148"/>
      <c r="I611" s="148"/>
      <c r="J611" s="148"/>
      <c r="K611" s="148"/>
      <c r="L611" s="148"/>
      <c r="M611" s="148"/>
      <c r="N611" s="148"/>
      <c r="O611" s="148"/>
      <c r="P611" s="148"/>
      <c r="Q611" s="148">
        <f>Q612</f>
        <v>500000</v>
      </c>
      <c r="R611" s="148">
        <f t="shared" ref="R611:S612" si="1599">R612</f>
        <v>0</v>
      </c>
      <c r="S611" s="148">
        <f t="shared" si="1599"/>
        <v>0</v>
      </c>
      <c r="T611" s="60">
        <f t="shared" ref="T611:T613" si="1600">N611+Q611</f>
        <v>500000</v>
      </c>
      <c r="U611" s="60">
        <f t="shared" ref="U611:U613" si="1601">O611+R611</f>
        <v>0</v>
      </c>
      <c r="V611" s="60">
        <f t="shared" ref="V611:V613" si="1602">P611+S611</f>
        <v>0</v>
      </c>
      <c r="W611" s="148">
        <f>W612</f>
        <v>0</v>
      </c>
      <c r="X611" s="148">
        <f t="shared" ref="X611:Y612" si="1603">X612</f>
        <v>0</v>
      </c>
      <c r="Y611" s="148">
        <f t="shared" si="1603"/>
        <v>0</v>
      </c>
      <c r="Z611" s="60">
        <f t="shared" si="1561"/>
        <v>500000</v>
      </c>
      <c r="AA611" s="60">
        <f t="shared" si="1562"/>
        <v>0</v>
      </c>
      <c r="AB611" s="60">
        <f t="shared" si="1563"/>
        <v>0</v>
      </c>
      <c r="AC611" s="148">
        <f>AC612</f>
        <v>0</v>
      </c>
      <c r="AD611" s="148">
        <f t="shared" ref="AD611:AE612" si="1604">AD612</f>
        <v>0</v>
      </c>
      <c r="AE611" s="148">
        <f t="shared" si="1604"/>
        <v>0</v>
      </c>
      <c r="AF611" s="60">
        <f t="shared" si="1565"/>
        <v>500000</v>
      </c>
      <c r="AG611" s="60">
        <f t="shared" si="1566"/>
        <v>0</v>
      </c>
      <c r="AH611" s="60">
        <f t="shared" si="1567"/>
        <v>0</v>
      </c>
      <c r="AI611" s="148">
        <f>AI612</f>
        <v>0</v>
      </c>
      <c r="AJ611" s="148">
        <f t="shared" ref="AJ611:AK612" si="1605">AJ612</f>
        <v>0</v>
      </c>
      <c r="AK611" s="148">
        <f t="shared" si="1605"/>
        <v>0</v>
      </c>
      <c r="AL611" s="60">
        <f t="shared" si="1569"/>
        <v>500000</v>
      </c>
      <c r="AM611" s="60">
        <f t="shared" si="1570"/>
        <v>0</v>
      </c>
      <c r="AN611" s="60">
        <f t="shared" si="1571"/>
        <v>0</v>
      </c>
    </row>
    <row r="612" spans="1:40" ht="25.5">
      <c r="A612" s="181"/>
      <c r="B612" s="93" t="s">
        <v>186</v>
      </c>
      <c r="C612" s="35" t="s">
        <v>205</v>
      </c>
      <c r="D612" s="35" t="s">
        <v>21</v>
      </c>
      <c r="E612" s="35" t="s">
        <v>100</v>
      </c>
      <c r="F612" s="35" t="s">
        <v>419</v>
      </c>
      <c r="G612" s="36" t="s">
        <v>32</v>
      </c>
      <c r="H612" s="148"/>
      <c r="I612" s="148"/>
      <c r="J612" s="148"/>
      <c r="K612" s="148"/>
      <c r="L612" s="148"/>
      <c r="M612" s="148"/>
      <c r="N612" s="148"/>
      <c r="O612" s="148"/>
      <c r="P612" s="148"/>
      <c r="Q612" s="148">
        <f>Q613</f>
        <v>500000</v>
      </c>
      <c r="R612" s="148">
        <f t="shared" si="1599"/>
        <v>0</v>
      </c>
      <c r="S612" s="148">
        <f t="shared" si="1599"/>
        <v>0</v>
      </c>
      <c r="T612" s="60">
        <f t="shared" si="1600"/>
        <v>500000</v>
      </c>
      <c r="U612" s="60">
        <f t="shared" si="1601"/>
        <v>0</v>
      </c>
      <c r="V612" s="60">
        <f t="shared" si="1602"/>
        <v>0</v>
      </c>
      <c r="W612" s="148">
        <f>W613</f>
        <v>0</v>
      </c>
      <c r="X612" s="148">
        <f t="shared" si="1603"/>
        <v>0</v>
      </c>
      <c r="Y612" s="148">
        <f t="shared" si="1603"/>
        <v>0</v>
      </c>
      <c r="Z612" s="60">
        <f t="shared" si="1561"/>
        <v>500000</v>
      </c>
      <c r="AA612" s="60">
        <f t="shared" si="1562"/>
        <v>0</v>
      </c>
      <c r="AB612" s="60">
        <f t="shared" si="1563"/>
        <v>0</v>
      </c>
      <c r="AC612" s="148">
        <f>AC613</f>
        <v>0</v>
      </c>
      <c r="AD612" s="148">
        <f t="shared" si="1604"/>
        <v>0</v>
      </c>
      <c r="AE612" s="148">
        <f t="shared" si="1604"/>
        <v>0</v>
      </c>
      <c r="AF612" s="60">
        <f t="shared" si="1565"/>
        <v>500000</v>
      </c>
      <c r="AG612" s="60">
        <f t="shared" si="1566"/>
        <v>0</v>
      </c>
      <c r="AH612" s="60">
        <f t="shared" si="1567"/>
        <v>0</v>
      </c>
      <c r="AI612" s="148">
        <f>AI613</f>
        <v>0</v>
      </c>
      <c r="AJ612" s="148">
        <f t="shared" si="1605"/>
        <v>0</v>
      </c>
      <c r="AK612" s="148">
        <f t="shared" si="1605"/>
        <v>0</v>
      </c>
      <c r="AL612" s="60">
        <f t="shared" si="1569"/>
        <v>500000</v>
      </c>
      <c r="AM612" s="60">
        <f t="shared" si="1570"/>
        <v>0</v>
      </c>
      <c r="AN612" s="60">
        <f t="shared" si="1571"/>
        <v>0</v>
      </c>
    </row>
    <row r="613" spans="1:40" ht="25.5">
      <c r="A613" s="181"/>
      <c r="B613" s="93" t="s">
        <v>34</v>
      </c>
      <c r="C613" s="35" t="s">
        <v>205</v>
      </c>
      <c r="D613" s="35" t="s">
        <v>21</v>
      </c>
      <c r="E613" s="35" t="s">
        <v>100</v>
      </c>
      <c r="F613" s="35" t="s">
        <v>419</v>
      </c>
      <c r="G613" s="36" t="s">
        <v>33</v>
      </c>
      <c r="H613" s="148"/>
      <c r="I613" s="148"/>
      <c r="J613" s="148"/>
      <c r="K613" s="148"/>
      <c r="L613" s="148"/>
      <c r="M613" s="148"/>
      <c r="N613" s="148"/>
      <c r="O613" s="148"/>
      <c r="P613" s="148"/>
      <c r="Q613" s="148">
        <v>500000</v>
      </c>
      <c r="R613" s="148"/>
      <c r="S613" s="148"/>
      <c r="T613" s="60">
        <f t="shared" si="1600"/>
        <v>500000</v>
      </c>
      <c r="U613" s="60">
        <f t="shared" si="1601"/>
        <v>0</v>
      </c>
      <c r="V613" s="60">
        <f t="shared" si="1602"/>
        <v>0</v>
      </c>
      <c r="W613" s="148"/>
      <c r="X613" s="148"/>
      <c r="Y613" s="148"/>
      <c r="Z613" s="60">
        <f t="shared" si="1561"/>
        <v>500000</v>
      </c>
      <c r="AA613" s="60">
        <f t="shared" si="1562"/>
        <v>0</v>
      </c>
      <c r="AB613" s="60">
        <f t="shared" si="1563"/>
        <v>0</v>
      </c>
      <c r="AC613" s="148"/>
      <c r="AD613" s="148"/>
      <c r="AE613" s="148"/>
      <c r="AF613" s="60">
        <f t="shared" si="1565"/>
        <v>500000</v>
      </c>
      <c r="AG613" s="60">
        <f t="shared" si="1566"/>
        <v>0</v>
      </c>
      <c r="AH613" s="60">
        <f t="shared" si="1567"/>
        <v>0</v>
      </c>
      <c r="AI613" s="148"/>
      <c r="AJ613" s="148"/>
      <c r="AK613" s="148"/>
      <c r="AL613" s="60">
        <f t="shared" si="1569"/>
        <v>500000</v>
      </c>
      <c r="AM613" s="60">
        <f t="shared" si="1570"/>
        <v>0</v>
      </c>
      <c r="AN613" s="60">
        <f t="shared" si="1571"/>
        <v>0</v>
      </c>
    </row>
    <row r="614" spans="1:40" s="42" customFormat="1">
      <c r="A614" s="185"/>
      <c r="B614" s="93"/>
      <c r="C614" s="34"/>
      <c r="D614" s="34"/>
      <c r="E614" s="34"/>
      <c r="F614" s="34"/>
      <c r="G614" s="37"/>
      <c r="H614" s="65"/>
      <c r="I614" s="65"/>
      <c r="J614" s="65"/>
      <c r="K614" s="65"/>
      <c r="L614" s="65"/>
      <c r="M614" s="65"/>
      <c r="N614" s="65"/>
      <c r="O614" s="65"/>
      <c r="P614" s="65"/>
      <c r="Q614" s="65"/>
      <c r="R614" s="65"/>
      <c r="S614" s="65"/>
      <c r="T614" s="65"/>
      <c r="U614" s="65"/>
      <c r="V614" s="65"/>
      <c r="W614" s="65"/>
      <c r="X614" s="65"/>
      <c r="Y614" s="65"/>
      <c r="Z614" s="65"/>
      <c r="AA614" s="65"/>
      <c r="AB614" s="65"/>
      <c r="AC614" s="65"/>
      <c r="AD614" s="65"/>
      <c r="AE614" s="65"/>
      <c r="AF614" s="65"/>
      <c r="AG614" s="65"/>
      <c r="AH614" s="65"/>
      <c r="AI614" s="65"/>
      <c r="AJ614" s="65"/>
      <c r="AK614" s="65"/>
      <c r="AL614" s="65"/>
      <c r="AM614" s="65"/>
      <c r="AN614" s="65"/>
    </row>
    <row r="615" spans="1:40" s="136" customFormat="1" ht="39.75" customHeight="1">
      <c r="A615" s="84">
        <v>21</v>
      </c>
      <c r="B615" s="133" t="s">
        <v>306</v>
      </c>
      <c r="C615" s="140" t="s">
        <v>212</v>
      </c>
      <c r="D615" s="140" t="s">
        <v>21</v>
      </c>
      <c r="E615" s="140" t="s">
        <v>100</v>
      </c>
      <c r="F615" s="140" t="s">
        <v>101</v>
      </c>
      <c r="G615" s="141"/>
      <c r="H615" s="92">
        <f t="shared" ref="H615:M615" si="1606">H619</f>
        <v>100000</v>
      </c>
      <c r="I615" s="92">
        <f t="shared" si="1606"/>
        <v>0</v>
      </c>
      <c r="J615" s="92">
        <f t="shared" si="1606"/>
        <v>0</v>
      </c>
      <c r="K615" s="92">
        <f t="shared" si="1606"/>
        <v>0</v>
      </c>
      <c r="L615" s="92">
        <f t="shared" si="1606"/>
        <v>0</v>
      </c>
      <c r="M615" s="92">
        <f t="shared" si="1606"/>
        <v>0</v>
      </c>
      <c r="N615" s="92">
        <f t="shared" si="1532"/>
        <v>100000</v>
      </c>
      <c r="O615" s="92">
        <f t="shared" si="1533"/>
        <v>0</v>
      </c>
      <c r="P615" s="92">
        <f t="shared" si="1534"/>
        <v>0</v>
      </c>
      <c r="Q615" s="92">
        <f>Q619+Q622+Q625</f>
        <v>1648036.52</v>
      </c>
      <c r="R615" s="92">
        <f t="shared" ref="R615:S615" si="1607">R619+R622+R625</f>
        <v>3178.51</v>
      </c>
      <c r="S615" s="92">
        <f t="shared" si="1607"/>
        <v>3178.51</v>
      </c>
      <c r="T615" s="92">
        <f t="shared" ref="T615:T621" si="1608">N615+Q615</f>
        <v>1748036.52</v>
      </c>
      <c r="U615" s="92">
        <f t="shared" ref="U615:U621" si="1609">O615+R615</f>
        <v>3178.51</v>
      </c>
      <c r="V615" s="92">
        <f t="shared" ref="V615:V621" si="1610">P615+S615</f>
        <v>3178.51</v>
      </c>
      <c r="W615" s="92">
        <f>W619+W622+W625</f>
        <v>0</v>
      </c>
      <c r="X615" s="92">
        <f t="shared" ref="X615:Y615" si="1611">X619+X622+X625</f>
        <v>0</v>
      </c>
      <c r="Y615" s="92">
        <f t="shared" si="1611"/>
        <v>0</v>
      </c>
      <c r="Z615" s="92">
        <f t="shared" ref="Z615:Z627" si="1612">T615+W615</f>
        <v>1748036.52</v>
      </c>
      <c r="AA615" s="92">
        <f t="shared" ref="AA615:AA627" si="1613">U615+X615</f>
        <v>3178.51</v>
      </c>
      <c r="AB615" s="92">
        <f t="shared" ref="AB615:AB627" si="1614">V615+Y615</f>
        <v>3178.51</v>
      </c>
      <c r="AC615" s="92">
        <f>AC619+AC622+AC625+AC616</f>
        <v>0</v>
      </c>
      <c r="AD615" s="92">
        <f t="shared" ref="AD615:AE615" si="1615">AD619+AD622+AD625+AD616</f>
        <v>3600000</v>
      </c>
      <c r="AE615" s="92">
        <f t="shared" si="1615"/>
        <v>0</v>
      </c>
      <c r="AF615" s="92">
        <f t="shared" ref="AF615:AF627" si="1616">Z615+AC615</f>
        <v>1748036.52</v>
      </c>
      <c r="AG615" s="92">
        <f t="shared" ref="AG615:AG627" si="1617">AA615+AD615</f>
        <v>3603178.51</v>
      </c>
      <c r="AH615" s="92">
        <f t="shared" ref="AH615:AH627" si="1618">AB615+AE615</f>
        <v>3178.51</v>
      </c>
      <c r="AI615" s="92">
        <f>AI619+AI622+AI625+AI616+AI628</f>
        <v>1500000</v>
      </c>
      <c r="AJ615" s="92">
        <f t="shared" ref="AJ615:AK615" si="1619">AJ619+AJ622+AJ625+AJ616</f>
        <v>0</v>
      </c>
      <c r="AK615" s="92">
        <f t="shared" si="1619"/>
        <v>0</v>
      </c>
      <c r="AL615" s="92">
        <f t="shared" ref="AL615:AL630" si="1620">AF615+AI615</f>
        <v>3248036.52</v>
      </c>
      <c r="AM615" s="92">
        <f t="shared" ref="AM615:AM630" si="1621">AG615+AJ615</f>
        <v>3603178.51</v>
      </c>
      <c r="AN615" s="92">
        <f t="shared" ref="AN615:AN630" si="1622">AH615+AK615</f>
        <v>3178.51</v>
      </c>
    </row>
    <row r="616" spans="1:40">
      <c r="A616" s="264"/>
      <c r="B616" s="71" t="s">
        <v>467</v>
      </c>
      <c r="C616" s="34" t="s">
        <v>212</v>
      </c>
      <c r="D616" s="34" t="s">
        <v>21</v>
      </c>
      <c r="E616" s="34" t="s">
        <v>100</v>
      </c>
      <c r="F616" s="34" t="s">
        <v>466</v>
      </c>
      <c r="G616" s="37"/>
      <c r="H616" s="98"/>
      <c r="I616" s="98"/>
      <c r="J616" s="98"/>
      <c r="K616" s="98"/>
      <c r="L616" s="98"/>
      <c r="M616" s="98"/>
      <c r="N616" s="98"/>
      <c r="O616" s="98"/>
      <c r="P616" s="98"/>
      <c r="Q616" s="98"/>
      <c r="R616" s="98"/>
      <c r="S616" s="98"/>
      <c r="T616" s="98"/>
      <c r="U616" s="98"/>
      <c r="V616" s="98"/>
      <c r="W616" s="98"/>
      <c r="X616" s="98"/>
      <c r="Y616" s="98"/>
      <c r="Z616" s="98"/>
      <c r="AA616" s="98"/>
      <c r="AB616" s="98"/>
      <c r="AC616" s="98">
        <f>AC617</f>
        <v>0</v>
      </c>
      <c r="AD616" s="98">
        <f t="shared" ref="AD616:AE617" si="1623">AD617</f>
        <v>3600000</v>
      </c>
      <c r="AE616" s="98">
        <f t="shared" si="1623"/>
        <v>0</v>
      </c>
      <c r="AF616" s="65">
        <f t="shared" ref="AF616:AF618" si="1624">Z616+AC616</f>
        <v>0</v>
      </c>
      <c r="AG616" s="65">
        <f t="shared" ref="AG616:AG618" si="1625">AA616+AD616</f>
        <v>3600000</v>
      </c>
      <c r="AH616" s="65">
        <f t="shared" ref="AH616:AH618" si="1626">AB616+AE616</f>
        <v>0</v>
      </c>
      <c r="AI616" s="98">
        <f>AI617</f>
        <v>0</v>
      </c>
      <c r="AJ616" s="98">
        <f t="shared" ref="AJ616:AK617" si="1627">AJ617</f>
        <v>-600000</v>
      </c>
      <c r="AK616" s="98">
        <f t="shared" si="1627"/>
        <v>0</v>
      </c>
      <c r="AL616" s="65">
        <f t="shared" si="1620"/>
        <v>0</v>
      </c>
      <c r="AM616" s="65">
        <f t="shared" si="1621"/>
        <v>3000000</v>
      </c>
      <c r="AN616" s="65">
        <f t="shared" si="1622"/>
        <v>0</v>
      </c>
    </row>
    <row r="617" spans="1:40" ht="25.5">
      <c r="A617" s="264"/>
      <c r="B617" s="194" t="s">
        <v>186</v>
      </c>
      <c r="C617" s="34" t="s">
        <v>212</v>
      </c>
      <c r="D617" s="34" t="s">
        <v>21</v>
      </c>
      <c r="E617" s="34" t="s">
        <v>100</v>
      </c>
      <c r="F617" s="34" t="s">
        <v>466</v>
      </c>
      <c r="G617" s="37" t="s">
        <v>32</v>
      </c>
      <c r="H617" s="98"/>
      <c r="I617" s="98"/>
      <c r="J617" s="98"/>
      <c r="K617" s="98"/>
      <c r="L617" s="98"/>
      <c r="M617" s="98"/>
      <c r="N617" s="98"/>
      <c r="O617" s="98"/>
      <c r="P617" s="98"/>
      <c r="Q617" s="98"/>
      <c r="R617" s="98"/>
      <c r="S617" s="98"/>
      <c r="T617" s="98"/>
      <c r="U617" s="98"/>
      <c r="V617" s="98"/>
      <c r="W617" s="98"/>
      <c r="X617" s="98"/>
      <c r="Y617" s="98"/>
      <c r="Z617" s="98"/>
      <c r="AA617" s="98"/>
      <c r="AB617" s="98"/>
      <c r="AC617" s="98">
        <f>AC618</f>
        <v>0</v>
      </c>
      <c r="AD617" s="98">
        <f t="shared" si="1623"/>
        <v>3600000</v>
      </c>
      <c r="AE617" s="98">
        <f t="shared" si="1623"/>
        <v>0</v>
      </c>
      <c r="AF617" s="65">
        <f t="shared" si="1624"/>
        <v>0</v>
      </c>
      <c r="AG617" s="65">
        <f t="shared" si="1625"/>
        <v>3600000</v>
      </c>
      <c r="AH617" s="65">
        <f t="shared" si="1626"/>
        <v>0</v>
      </c>
      <c r="AI617" s="98">
        <f>AI618</f>
        <v>0</v>
      </c>
      <c r="AJ617" s="98">
        <f t="shared" si="1627"/>
        <v>-600000</v>
      </c>
      <c r="AK617" s="98">
        <f t="shared" si="1627"/>
        <v>0</v>
      </c>
      <c r="AL617" s="65">
        <f t="shared" si="1620"/>
        <v>0</v>
      </c>
      <c r="AM617" s="65">
        <f t="shared" si="1621"/>
        <v>3000000</v>
      </c>
      <c r="AN617" s="65">
        <f t="shared" si="1622"/>
        <v>0</v>
      </c>
    </row>
    <row r="618" spans="1:40" ht="25.5">
      <c r="A618" s="264"/>
      <c r="B618" s="191" t="s">
        <v>34</v>
      </c>
      <c r="C618" s="34" t="s">
        <v>212</v>
      </c>
      <c r="D618" s="34" t="s">
        <v>21</v>
      </c>
      <c r="E618" s="34" t="s">
        <v>100</v>
      </c>
      <c r="F618" s="34" t="s">
        <v>466</v>
      </c>
      <c r="G618" s="37" t="s">
        <v>33</v>
      </c>
      <c r="H618" s="98"/>
      <c r="I618" s="98"/>
      <c r="J618" s="98"/>
      <c r="K618" s="98"/>
      <c r="L618" s="98"/>
      <c r="M618" s="98"/>
      <c r="N618" s="98"/>
      <c r="O618" s="98"/>
      <c r="P618" s="98"/>
      <c r="Q618" s="98"/>
      <c r="R618" s="98"/>
      <c r="S618" s="98"/>
      <c r="T618" s="98"/>
      <c r="U618" s="98"/>
      <c r="V618" s="98"/>
      <c r="W618" s="98"/>
      <c r="X618" s="98"/>
      <c r="Y618" s="98"/>
      <c r="Z618" s="98"/>
      <c r="AA618" s="98"/>
      <c r="AB618" s="98"/>
      <c r="AC618" s="98"/>
      <c r="AD618" s="98">
        <v>3600000</v>
      </c>
      <c r="AE618" s="98"/>
      <c r="AF618" s="65">
        <f t="shared" si="1624"/>
        <v>0</v>
      </c>
      <c r="AG618" s="65">
        <f t="shared" si="1625"/>
        <v>3600000</v>
      </c>
      <c r="AH618" s="65">
        <f t="shared" si="1626"/>
        <v>0</v>
      </c>
      <c r="AI618" s="98"/>
      <c r="AJ618" s="98">
        <v>-600000</v>
      </c>
      <c r="AK618" s="98"/>
      <c r="AL618" s="65">
        <f t="shared" si="1620"/>
        <v>0</v>
      </c>
      <c r="AM618" s="65">
        <f t="shared" si="1621"/>
        <v>3000000</v>
      </c>
      <c r="AN618" s="65">
        <f t="shared" si="1622"/>
        <v>0</v>
      </c>
    </row>
    <row r="619" spans="1:40" s="42" customFormat="1">
      <c r="A619" s="185"/>
      <c r="B619" s="195" t="s">
        <v>273</v>
      </c>
      <c r="C619" s="35" t="s">
        <v>212</v>
      </c>
      <c r="D619" s="35" t="s">
        <v>21</v>
      </c>
      <c r="E619" s="35" t="s">
        <v>100</v>
      </c>
      <c r="F619" s="35" t="s">
        <v>274</v>
      </c>
      <c r="G619" s="36"/>
      <c r="H619" s="65">
        <f>H620</f>
        <v>100000</v>
      </c>
      <c r="I619" s="65">
        <f t="shared" ref="I619:M619" si="1628">I620</f>
        <v>0</v>
      </c>
      <c r="J619" s="65">
        <f t="shared" si="1628"/>
        <v>0</v>
      </c>
      <c r="K619" s="65">
        <f t="shared" si="1628"/>
        <v>0</v>
      </c>
      <c r="L619" s="65">
        <f t="shared" si="1628"/>
        <v>0</v>
      </c>
      <c r="M619" s="65">
        <f t="shared" si="1628"/>
        <v>0</v>
      </c>
      <c r="N619" s="65">
        <f t="shared" si="1532"/>
        <v>100000</v>
      </c>
      <c r="O619" s="65">
        <f t="shared" si="1533"/>
        <v>0</v>
      </c>
      <c r="P619" s="65">
        <f t="shared" si="1534"/>
        <v>0</v>
      </c>
      <c r="Q619" s="65">
        <f t="shared" ref="Q619:S620" si="1629">Q620</f>
        <v>-32872.730000000003</v>
      </c>
      <c r="R619" s="65">
        <f t="shared" si="1629"/>
        <v>0</v>
      </c>
      <c r="S619" s="65">
        <f t="shared" si="1629"/>
        <v>0</v>
      </c>
      <c r="T619" s="65">
        <f t="shared" si="1608"/>
        <v>67127.26999999999</v>
      </c>
      <c r="U619" s="65">
        <f t="shared" si="1609"/>
        <v>0</v>
      </c>
      <c r="V619" s="65">
        <f t="shared" si="1610"/>
        <v>0</v>
      </c>
      <c r="W619" s="65">
        <f t="shared" ref="W619:Y620" si="1630">W620</f>
        <v>0</v>
      </c>
      <c r="X619" s="65">
        <f t="shared" si="1630"/>
        <v>0</v>
      </c>
      <c r="Y619" s="65">
        <f t="shared" si="1630"/>
        <v>0</v>
      </c>
      <c r="Z619" s="65">
        <f t="shared" si="1612"/>
        <v>67127.26999999999</v>
      </c>
      <c r="AA619" s="65">
        <f t="shared" si="1613"/>
        <v>0</v>
      </c>
      <c r="AB619" s="65">
        <f t="shared" si="1614"/>
        <v>0</v>
      </c>
      <c r="AC619" s="65">
        <f t="shared" ref="AC619:AE620" si="1631">AC620</f>
        <v>0</v>
      </c>
      <c r="AD619" s="65">
        <f t="shared" si="1631"/>
        <v>0</v>
      </c>
      <c r="AE619" s="65">
        <f t="shared" si="1631"/>
        <v>0</v>
      </c>
      <c r="AF619" s="65">
        <f t="shared" si="1616"/>
        <v>67127.26999999999</v>
      </c>
      <c r="AG619" s="65">
        <f t="shared" si="1617"/>
        <v>0</v>
      </c>
      <c r="AH619" s="65">
        <f t="shared" si="1618"/>
        <v>0</v>
      </c>
      <c r="AI619" s="65">
        <f t="shared" ref="AI619:AK620" si="1632">AI620</f>
        <v>0</v>
      </c>
      <c r="AJ619" s="65">
        <f t="shared" si="1632"/>
        <v>600000</v>
      </c>
      <c r="AK619" s="65">
        <f t="shared" si="1632"/>
        <v>0</v>
      </c>
      <c r="AL619" s="65">
        <f t="shared" si="1620"/>
        <v>67127.26999999999</v>
      </c>
      <c r="AM619" s="65">
        <f t="shared" si="1621"/>
        <v>600000</v>
      </c>
      <c r="AN619" s="65">
        <f t="shared" si="1622"/>
        <v>0</v>
      </c>
    </row>
    <row r="620" spans="1:40" s="42" customFormat="1" ht="25.5">
      <c r="A620" s="185"/>
      <c r="B620" s="194" t="s">
        <v>186</v>
      </c>
      <c r="C620" s="35" t="s">
        <v>212</v>
      </c>
      <c r="D620" s="35" t="s">
        <v>21</v>
      </c>
      <c r="E620" s="35" t="s">
        <v>100</v>
      </c>
      <c r="F620" s="35" t="s">
        <v>274</v>
      </c>
      <c r="G620" s="36" t="s">
        <v>32</v>
      </c>
      <c r="H620" s="65">
        <f>H621</f>
        <v>100000</v>
      </c>
      <c r="I620" s="65">
        <f t="shared" ref="I620:M620" si="1633">I621</f>
        <v>0</v>
      </c>
      <c r="J620" s="65">
        <f t="shared" si="1633"/>
        <v>0</v>
      </c>
      <c r="K620" s="65">
        <f t="shared" si="1633"/>
        <v>0</v>
      </c>
      <c r="L620" s="65">
        <f t="shared" si="1633"/>
        <v>0</v>
      </c>
      <c r="M620" s="65">
        <f t="shared" si="1633"/>
        <v>0</v>
      </c>
      <c r="N620" s="65">
        <f t="shared" si="1532"/>
        <v>100000</v>
      </c>
      <c r="O620" s="65">
        <f t="shared" si="1533"/>
        <v>0</v>
      </c>
      <c r="P620" s="65">
        <f t="shared" si="1534"/>
        <v>0</v>
      </c>
      <c r="Q620" s="65">
        <f t="shared" si="1629"/>
        <v>-32872.730000000003</v>
      </c>
      <c r="R620" s="65">
        <f t="shared" si="1629"/>
        <v>0</v>
      </c>
      <c r="S620" s="65">
        <f t="shared" si="1629"/>
        <v>0</v>
      </c>
      <c r="T620" s="65">
        <f t="shared" si="1608"/>
        <v>67127.26999999999</v>
      </c>
      <c r="U620" s="65">
        <f t="shared" si="1609"/>
        <v>0</v>
      </c>
      <c r="V620" s="65">
        <f t="shared" si="1610"/>
        <v>0</v>
      </c>
      <c r="W620" s="65">
        <f t="shared" si="1630"/>
        <v>0</v>
      </c>
      <c r="X620" s="65">
        <f t="shared" si="1630"/>
        <v>0</v>
      </c>
      <c r="Y620" s="65">
        <f t="shared" si="1630"/>
        <v>0</v>
      </c>
      <c r="Z620" s="65">
        <f t="shared" si="1612"/>
        <v>67127.26999999999</v>
      </c>
      <c r="AA620" s="65">
        <f t="shared" si="1613"/>
        <v>0</v>
      </c>
      <c r="AB620" s="65">
        <f t="shared" si="1614"/>
        <v>0</v>
      </c>
      <c r="AC620" s="65">
        <f t="shared" si="1631"/>
        <v>0</v>
      </c>
      <c r="AD620" s="65">
        <f t="shared" si="1631"/>
        <v>0</v>
      </c>
      <c r="AE620" s="65">
        <f t="shared" si="1631"/>
        <v>0</v>
      </c>
      <c r="AF620" s="65">
        <f t="shared" si="1616"/>
        <v>67127.26999999999</v>
      </c>
      <c r="AG620" s="65">
        <f t="shared" si="1617"/>
        <v>0</v>
      </c>
      <c r="AH620" s="65">
        <f t="shared" si="1618"/>
        <v>0</v>
      </c>
      <c r="AI620" s="65">
        <f t="shared" si="1632"/>
        <v>0</v>
      </c>
      <c r="AJ620" s="65">
        <f t="shared" si="1632"/>
        <v>600000</v>
      </c>
      <c r="AK620" s="65">
        <f t="shared" si="1632"/>
        <v>0</v>
      </c>
      <c r="AL620" s="65">
        <f t="shared" si="1620"/>
        <v>67127.26999999999</v>
      </c>
      <c r="AM620" s="65">
        <f t="shared" si="1621"/>
        <v>600000</v>
      </c>
      <c r="AN620" s="65">
        <f t="shared" si="1622"/>
        <v>0</v>
      </c>
    </row>
    <row r="621" spans="1:40" s="42" customFormat="1" ht="25.5">
      <c r="A621" s="185"/>
      <c r="B621" s="191" t="s">
        <v>34</v>
      </c>
      <c r="C621" s="35" t="s">
        <v>212</v>
      </c>
      <c r="D621" s="35" t="s">
        <v>21</v>
      </c>
      <c r="E621" s="35" t="s">
        <v>100</v>
      </c>
      <c r="F621" s="35" t="s">
        <v>274</v>
      </c>
      <c r="G621" s="36" t="s">
        <v>33</v>
      </c>
      <c r="H621" s="60">
        <v>100000</v>
      </c>
      <c r="I621" s="60"/>
      <c r="J621" s="60"/>
      <c r="K621" s="60"/>
      <c r="L621" s="60"/>
      <c r="M621" s="60"/>
      <c r="N621" s="60">
        <f t="shared" si="1532"/>
        <v>100000</v>
      </c>
      <c r="O621" s="60">
        <f t="shared" si="1533"/>
        <v>0</v>
      </c>
      <c r="P621" s="60">
        <f t="shared" si="1534"/>
        <v>0</v>
      </c>
      <c r="Q621" s="60">
        <v>-32872.730000000003</v>
      </c>
      <c r="R621" s="60"/>
      <c r="S621" s="60"/>
      <c r="T621" s="60">
        <f t="shared" si="1608"/>
        <v>67127.26999999999</v>
      </c>
      <c r="U621" s="60">
        <f t="shared" si="1609"/>
        <v>0</v>
      </c>
      <c r="V621" s="60">
        <f t="shared" si="1610"/>
        <v>0</v>
      </c>
      <c r="W621" s="60"/>
      <c r="X621" s="60"/>
      <c r="Y621" s="60"/>
      <c r="Z621" s="60">
        <f t="shared" si="1612"/>
        <v>67127.26999999999</v>
      </c>
      <c r="AA621" s="60">
        <f t="shared" si="1613"/>
        <v>0</v>
      </c>
      <c r="AB621" s="60">
        <f t="shared" si="1614"/>
        <v>0</v>
      </c>
      <c r="AC621" s="60"/>
      <c r="AD621" s="60"/>
      <c r="AE621" s="60"/>
      <c r="AF621" s="60">
        <f t="shared" si="1616"/>
        <v>67127.26999999999</v>
      </c>
      <c r="AG621" s="60">
        <f t="shared" si="1617"/>
        <v>0</v>
      </c>
      <c r="AH621" s="60">
        <f t="shared" si="1618"/>
        <v>0</v>
      </c>
      <c r="AI621" s="60"/>
      <c r="AJ621" s="60">
        <v>600000</v>
      </c>
      <c r="AK621" s="60"/>
      <c r="AL621" s="60">
        <f t="shared" si="1620"/>
        <v>67127.26999999999</v>
      </c>
      <c r="AM621" s="60">
        <f t="shared" si="1621"/>
        <v>600000</v>
      </c>
      <c r="AN621" s="60">
        <f t="shared" si="1622"/>
        <v>0</v>
      </c>
    </row>
    <row r="622" spans="1:40" s="42" customFormat="1" ht="38.25">
      <c r="A622" s="185"/>
      <c r="B622" s="219" t="s">
        <v>420</v>
      </c>
      <c r="C622" s="35" t="s">
        <v>212</v>
      </c>
      <c r="D622" s="35" t="s">
        <v>21</v>
      </c>
      <c r="E622" s="35" t="s">
        <v>100</v>
      </c>
      <c r="F622" s="35" t="s">
        <v>422</v>
      </c>
      <c r="G622" s="36"/>
      <c r="H622" s="148"/>
      <c r="I622" s="148"/>
      <c r="J622" s="148"/>
      <c r="K622" s="148"/>
      <c r="L622" s="148"/>
      <c r="M622" s="148"/>
      <c r="N622" s="148"/>
      <c r="O622" s="148"/>
      <c r="P622" s="148"/>
      <c r="Q622" s="148">
        <f>Q623</f>
        <v>4400</v>
      </c>
      <c r="R622" s="148">
        <f t="shared" ref="R622:S623" si="1634">R623</f>
        <v>3178.51</v>
      </c>
      <c r="S622" s="148">
        <f t="shared" si="1634"/>
        <v>3178.51</v>
      </c>
      <c r="T622" s="60">
        <f t="shared" ref="T622:T627" si="1635">N622+Q622</f>
        <v>4400</v>
      </c>
      <c r="U622" s="60">
        <f t="shared" ref="U622:U627" si="1636">O622+R622</f>
        <v>3178.51</v>
      </c>
      <c r="V622" s="60">
        <f t="shared" ref="V622:V627" si="1637">P622+S622</f>
        <v>3178.51</v>
      </c>
      <c r="W622" s="148">
        <f>W623</f>
        <v>0</v>
      </c>
      <c r="X622" s="148">
        <f t="shared" ref="X622:Y623" si="1638">X623</f>
        <v>0</v>
      </c>
      <c r="Y622" s="148">
        <f t="shared" si="1638"/>
        <v>0</v>
      </c>
      <c r="Z622" s="60">
        <f t="shared" si="1612"/>
        <v>4400</v>
      </c>
      <c r="AA622" s="60">
        <f t="shared" si="1613"/>
        <v>3178.51</v>
      </c>
      <c r="AB622" s="60">
        <f t="shared" si="1614"/>
        <v>3178.51</v>
      </c>
      <c r="AC622" s="148">
        <f>AC623</f>
        <v>0</v>
      </c>
      <c r="AD622" s="148">
        <f t="shared" ref="AD622:AE623" si="1639">AD623</f>
        <v>0</v>
      </c>
      <c r="AE622" s="148">
        <f t="shared" si="1639"/>
        <v>0</v>
      </c>
      <c r="AF622" s="60">
        <f t="shared" si="1616"/>
        <v>4400</v>
      </c>
      <c r="AG622" s="60">
        <f t="shared" si="1617"/>
        <v>3178.51</v>
      </c>
      <c r="AH622" s="60">
        <f t="shared" si="1618"/>
        <v>3178.51</v>
      </c>
      <c r="AI622" s="148">
        <f>AI623</f>
        <v>0</v>
      </c>
      <c r="AJ622" s="148">
        <f t="shared" ref="AJ622:AK623" si="1640">AJ623</f>
        <v>0</v>
      </c>
      <c r="AK622" s="148">
        <f t="shared" si="1640"/>
        <v>0</v>
      </c>
      <c r="AL622" s="60">
        <f t="shared" si="1620"/>
        <v>4400</v>
      </c>
      <c r="AM622" s="60">
        <f t="shared" si="1621"/>
        <v>3178.51</v>
      </c>
      <c r="AN622" s="60">
        <f t="shared" si="1622"/>
        <v>3178.51</v>
      </c>
    </row>
    <row r="623" spans="1:40" s="42" customFormat="1" ht="25.5">
      <c r="A623" s="185"/>
      <c r="B623" s="217" t="s">
        <v>186</v>
      </c>
      <c r="C623" s="35" t="s">
        <v>212</v>
      </c>
      <c r="D623" s="35" t="s">
        <v>21</v>
      </c>
      <c r="E623" s="35" t="s">
        <v>100</v>
      </c>
      <c r="F623" s="35" t="s">
        <v>422</v>
      </c>
      <c r="G623" s="36" t="s">
        <v>32</v>
      </c>
      <c r="H623" s="148"/>
      <c r="I623" s="148"/>
      <c r="J623" s="148"/>
      <c r="K623" s="148"/>
      <c r="L623" s="148"/>
      <c r="M623" s="148"/>
      <c r="N623" s="148"/>
      <c r="O623" s="148"/>
      <c r="P623" s="148"/>
      <c r="Q623" s="148">
        <f>Q624</f>
        <v>4400</v>
      </c>
      <c r="R623" s="148">
        <f t="shared" si="1634"/>
        <v>3178.51</v>
      </c>
      <c r="S623" s="148">
        <f t="shared" si="1634"/>
        <v>3178.51</v>
      </c>
      <c r="T623" s="60">
        <f t="shared" si="1635"/>
        <v>4400</v>
      </c>
      <c r="U623" s="60">
        <f t="shared" si="1636"/>
        <v>3178.51</v>
      </c>
      <c r="V623" s="60">
        <f t="shared" si="1637"/>
        <v>3178.51</v>
      </c>
      <c r="W623" s="148">
        <f>W624</f>
        <v>0</v>
      </c>
      <c r="X623" s="148">
        <f t="shared" si="1638"/>
        <v>0</v>
      </c>
      <c r="Y623" s="148">
        <f t="shared" si="1638"/>
        <v>0</v>
      </c>
      <c r="Z623" s="60">
        <f t="shared" si="1612"/>
        <v>4400</v>
      </c>
      <c r="AA623" s="60">
        <f t="shared" si="1613"/>
        <v>3178.51</v>
      </c>
      <c r="AB623" s="60">
        <f t="shared" si="1614"/>
        <v>3178.51</v>
      </c>
      <c r="AC623" s="148">
        <f>AC624</f>
        <v>0</v>
      </c>
      <c r="AD623" s="148">
        <f t="shared" si="1639"/>
        <v>0</v>
      </c>
      <c r="AE623" s="148">
        <f t="shared" si="1639"/>
        <v>0</v>
      </c>
      <c r="AF623" s="60">
        <f t="shared" si="1616"/>
        <v>4400</v>
      </c>
      <c r="AG623" s="60">
        <f t="shared" si="1617"/>
        <v>3178.51</v>
      </c>
      <c r="AH623" s="60">
        <f t="shared" si="1618"/>
        <v>3178.51</v>
      </c>
      <c r="AI623" s="148">
        <f>AI624</f>
        <v>0</v>
      </c>
      <c r="AJ623" s="148">
        <f t="shared" si="1640"/>
        <v>0</v>
      </c>
      <c r="AK623" s="148">
        <f t="shared" si="1640"/>
        <v>0</v>
      </c>
      <c r="AL623" s="60">
        <f t="shared" si="1620"/>
        <v>4400</v>
      </c>
      <c r="AM623" s="60">
        <f t="shared" si="1621"/>
        <v>3178.51</v>
      </c>
      <c r="AN623" s="60">
        <f t="shared" si="1622"/>
        <v>3178.51</v>
      </c>
    </row>
    <row r="624" spans="1:40" s="42" customFormat="1" ht="25.5">
      <c r="A624" s="185"/>
      <c r="B624" s="217" t="s">
        <v>34</v>
      </c>
      <c r="C624" s="35" t="s">
        <v>212</v>
      </c>
      <c r="D624" s="35" t="s">
        <v>21</v>
      </c>
      <c r="E624" s="35" t="s">
        <v>100</v>
      </c>
      <c r="F624" s="35" t="s">
        <v>422</v>
      </c>
      <c r="G624" s="36" t="s">
        <v>33</v>
      </c>
      <c r="H624" s="148"/>
      <c r="I624" s="148"/>
      <c r="J624" s="148"/>
      <c r="K624" s="148"/>
      <c r="L624" s="148"/>
      <c r="M624" s="148"/>
      <c r="N624" s="148"/>
      <c r="O624" s="148"/>
      <c r="P624" s="148"/>
      <c r="Q624" s="148">
        <v>4400</v>
      </c>
      <c r="R624" s="148">
        <v>3178.51</v>
      </c>
      <c r="S624" s="148">
        <v>3178.51</v>
      </c>
      <c r="T624" s="60">
        <f t="shared" si="1635"/>
        <v>4400</v>
      </c>
      <c r="U624" s="60">
        <f t="shared" si="1636"/>
        <v>3178.51</v>
      </c>
      <c r="V624" s="60">
        <f t="shared" si="1637"/>
        <v>3178.51</v>
      </c>
      <c r="W624" s="148"/>
      <c r="X624" s="148"/>
      <c r="Y624" s="148"/>
      <c r="Z624" s="60">
        <f t="shared" si="1612"/>
        <v>4400</v>
      </c>
      <c r="AA624" s="60">
        <f t="shared" si="1613"/>
        <v>3178.51</v>
      </c>
      <c r="AB624" s="60">
        <f t="shared" si="1614"/>
        <v>3178.51</v>
      </c>
      <c r="AC624" s="148"/>
      <c r="AD624" s="148"/>
      <c r="AE624" s="148"/>
      <c r="AF624" s="60">
        <f t="shared" si="1616"/>
        <v>4400</v>
      </c>
      <c r="AG624" s="60">
        <f t="shared" si="1617"/>
        <v>3178.51</v>
      </c>
      <c r="AH624" s="60">
        <f t="shared" si="1618"/>
        <v>3178.51</v>
      </c>
      <c r="AI624" s="148"/>
      <c r="AJ624" s="148"/>
      <c r="AK624" s="148"/>
      <c r="AL624" s="60">
        <f t="shared" si="1620"/>
        <v>4400</v>
      </c>
      <c r="AM624" s="60">
        <f t="shared" si="1621"/>
        <v>3178.51</v>
      </c>
      <c r="AN624" s="60">
        <f t="shared" si="1622"/>
        <v>3178.51</v>
      </c>
    </row>
    <row r="625" spans="1:40" s="42" customFormat="1" ht="25.5">
      <c r="A625" s="185"/>
      <c r="B625" s="217" t="s">
        <v>421</v>
      </c>
      <c r="C625" s="35" t="s">
        <v>212</v>
      </c>
      <c r="D625" s="35" t="s">
        <v>21</v>
      </c>
      <c r="E625" s="35" t="s">
        <v>423</v>
      </c>
      <c r="F625" s="35" t="s">
        <v>424</v>
      </c>
      <c r="G625" s="36"/>
      <c r="H625" s="148"/>
      <c r="I625" s="148"/>
      <c r="J625" s="148"/>
      <c r="K625" s="148"/>
      <c r="L625" s="148"/>
      <c r="M625" s="148"/>
      <c r="N625" s="148"/>
      <c r="O625" s="148"/>
      <c r="P625" s="148"/>
      <c r="Q625" s="148">
        <f>Q626</f>
        <v>1676509.25</v>
      </c>
      <c r="R625" s="148">
        <f t="shared" ref="R625:S626" si="1641">R626</f>
        <v>0</v>
      </c>
      <c r="S625" s="148">
        <f t="shared" si="1641"/>
        <v>0</v>
      </c>
      <c r="T625" s="60">
        <f t="shared" si="1635"/>
        <v>1676509.25</v>
      </c>
      <c r="U625" s="60">
        <f t="shared" si="1636"/>
        <v>0</v>
      </c>
      <c r="V625" s="60">
        <f t="shared" si="1637"/>
        <v>0</v>
      </c>
      <c r="W625" s="148">
        <f>W626</f>
        <v>0</v>
      </c>
      <c r="X625" s="148">
        <f t="shared" ref="X625:Y626" si="1642">X626</f>
        <v>0</v>
      </c>
      <c r="Y625" s="148">
        <f t="shared" si="1642"/>
        <v>0</v>
      </c>
      <c r="Z625" s="60">
        <f t="shared" si="1612"/>
        <v>1676509.25</v>
      </c>
      <c r="AA625" s="60">
        <f t="shared" si="1613"/>
        <v>0</v>
      </c>
      <c r="AB625" s="60">
        <f t="shared" si="1614"/>
        <v>0</v>
      </c>
      <c r="AC625" s="148">
        <f>AC626</f>
        <v>0</v>
      </c>
      <c r="AD625" s="148">
        <f t="shared" ref="AD625:AE626" si="1643">AD626</f>
        <v>0</v>
      </c>
      <c r="AE625" s="148">
        <f t="shared" si="1643"/>
        <v>0</v>
      </c>
      <c r="AF625" s="60">
        <f t="shared" si="1616"/>
        <v>1676509.25</v>
      </c>
      <c r="AG625" s="60">
        <f t="shared" si="1617"/>
        <v>0</v>
      </c>
      <c r="AH625" s="60">
        <f t="shared" si="1618"/>
        <v>0</v>
      </c>
      <c r="AI625" s="148">
        <f>AI626</f>
        <v>0</v>
      </c>
      <c r="AJ625" s="148">
        <f t="shared" ref="AJ625:AK626" si="1644">AJ626</f>
        <v>0</v>
      </c>
      <c r="AK625" s="148">
        <f t="shared" si="1644"/>
        <v>0</v>
      </c>
      <c r="AL625" s="60">
        <f t="shared" si="1620"/>
        <v>1676509.25</v>
      </c>
      <c r="AM625" s="60">
        <f t="shared" si="1621"/>
        <v>0</v>
      </c>
      <c r="AN625" s="60">
        <f t="shared" si="1622"/>
        <v>0</v>
      </c>
    </row>
    <row r="626" spans="1:40" s="42" customFormat="1" ht="25.5">
      <c r="A626" s="185"/>
      <c r="B626" s="217" t="s">
        <v>186</v>
      </c>
      <c r="C626" s="35" t="s">
        <v>212</v>
      </c>
      <c r="D626" s="35" t="s">
        <v>21</v>
      </c>
      <c r="E626" s="35" t="s">
        <v>423</v>
      </c>
      <c r="F626" s="35" t="s">
        <v>424</v>
      </c>
      <c r="G626" s="36" t="s">
        <v>32</v>
      </c>
      <c r="H626" s="148"/>
      <c r="I626" s="148"/>
      <c r="J626" s="148"/>
      <c r="K626" s="148"/>
      <c r="L626" s="148"/>
      <c r="M626" s="148"/>
      <c r="N626" s="148"/>
      <c r="O626" s="148"/>
      <c r="P626" s="148"/>
      <c r="Q626" s="148">
        <f>Q627</f>
        <v>1676509.25</v>
      </c>
      <c r="R626" s="148">
        <f t="shared" si="1641"/>
        <v>0</v>
      </c>
      <c r="S626" s="148">
        <f t="shared" si="1641"/>
        <v>0</v>
      </c>
      <c r="T626" s="60">
        <f t="shared" si="1635"/>
        <v>1676509.25</v>
      </c>
      <c r="U626" s="60">
        <f t="shared" si="1636"/>
        <v>0</v>
      </c>
      <c r="V626" s="60">
        <f t="shared" si="1637"/>
        <v>0</v>
      </c>
      <c r="W626" s="148">
        <f>W627</f>
        <v>0</v>
      </c>
      <c r="X626" s="148">
        <f t="shared" si="1642"/>
        <v>0</v>
      </c>
      <c r="Y626" s="148">
        <f t="shared" si="1642"/>
        <v>0</v>
      </c>
      <c r="Z626" s="60">
        <f t="shared" si="1612"/>
        <v>1676509.25</v>
      </c>
      <c r="AA626" s="60">
        <f t="shared" si="1613"/>
        <v>0</v>
      </c>
      <c r="AB626" s="60">
        <f t="shared" si="1614"/>
        <v>0</v>
      </c>
      <c r="AC626" s="148">
        <f>AC627</f>
        <v>0</v>
      </c>
      <c r="AD626" s="148">
        <f t="shared" si="1643"/>
        <v>0</v>
      </c>
      <c r="AE626" s="148">
        <f t="shared" si="1643"/>
        <v>0</v>
      </c>
      <c r="AF626" s="60">
        <f t="shared" si="1616"/>
        <v>1676509.25</v>
      </c>
      <c r="AG626" s="60">
        <f t="shared" si="1617"/>
        <v>0</v>
      </c>
      <c r="AH626" s="60">
        <f t="shared" si="1618"/>
        <v>0</v>
      </c>
      <c r="AI626" s="148">
        <f>AI627</f>
        <v>0</v>
      </c>
      <c r="AJ626" s="148">
        <f t="shared" si="1644"/>
        <v>0</v>
      </c>
      <c r="AK626" s="148">
        <f t="shared" si="1644"/>
        <v>0</v>
      </c>
      <c r="AL626" s="60">
        <f t="shared" si="1620"/>
        <v>1676509.25</v>
      </c>
      <c r="AM626" s="60">
        <f t="shared" si="1621"/>
        <v>0</v>
      </c>
      <c r="AN626" s="60">
        <f t="shared" si="1622"/>
        <v>0</v>
      </c>
    </row>
    <row r="627" spans="1:40" s="42" customFormat="1" ht="25.5">
      <c r="A627" s="185"/>
      <c r="B627" s="217" t="s">
        <v>34</v>
      </c>
      <c r="C627" s="35" t="s">
        <v>212</v>
      </c>
      <c r="D627" s="35" t="s">
        <v>21</v>
      </c>
      <c r="E627" s="35" t="s">
        <v>423</v>
      </c>
      <c r="F627" s="35" t="s">
        <v>424</v>
      </c>
      <c r="G627" s="36" t="s">
        <v>33</v>
      </c>
      <c r="H627" s="148"/>
      <c r="I627" s="148"/>
      <c r="J627" s="148"/>
      <c r="K627" s="148"/>
      <c r="L627" s="148"/>
      <c r="M627" s="148"/>
      <c r="N627" s="148"/>
      <c r="O627" s="148"/>
      <c r="P627" s="148"/>
      <c r="Q627" s="148">
        <v>1676509.25</v>
      </c>
      <c r="R627" s="148"/>
      <c r="S627" s="148"/>
      <c r="T627" s="60">
        <f t="shared" si="1635"/>
        <v>1676509.25</v>
      </c>
      <c r="U627" s="60">
        <f t="shared" si="1636"/>
        <v>0</v>
      </c>
      <c r="V627" s="60">
        <f t="shared" si="1637"/>
        <v>0</v>
      </c>
      <c r="W627" s="148"/>
      <c r="X627" s="148"/>
      <c r="Y627" s="148"/>
      <c r="Z627" s="60">
        <f t="shared" si="1612"/>
        <v>1676509.25</v>
      </c>
      <c r="AA627" s="60">
        <f t="shared" si="1613"/>
        <v>0</v>
      </c>
      <c r="AB627" s="60">
        <f t="shared" si="1614"/>
        <v>0</v>
      </c>
      <c r="AC627" s="148"/>
      <c r="AD627" s="148"/>
      <c r="AE627" s="148"/>
      <c r="AF627" s="60">
        <f t="shared" si="1616"/>
        <v>1676509.25</v>
      </c>
      <c r="AG627" s="60">
        <f t="shared" si="1617"/>
        <v>0</v>
      </c>
      <c r="AH627" s="60">
        <f t="shared" si="1618"/>
        <v>0</v>
      </c>
      <c r="AI627" s="148"/>
      <c r="AJ627" s="148"/>
      <c r="AK627" s="148"/>
      <c r="AL627" s="60">
        <f t="shared" si="1620"/>
        <v>1676509.25</v>
      </c>
      <c r="AM627" s="60">
        <f t="shared" si="1621"/>
        <v>0</v>
      </c>
      <c r="AN627" s="60">
        <f t="shared" si="1622"/>
        <v>0</v>
      </c>
    </row>
    <row r="628" spans="1:40" s="42" customFormat="1" ht="38.25">
      <c r="A628" s="268"/>
      <c r="B628" s="243" t="s">
        <v>470</v>
      </c>
      <c r="C628" s="241" t="s">
        <v>212</v>
      </c>
      <c r="D628" s="241" t="s">
        <v>21</v>
      </c>
      <c r="E628" s="241" t="s">
        <v>423</v>
      </c>
      <c r="F628" s="241" t="s">
        <v>471</v>
      </c>
      <c r="G628" s="242"/>
      <c r="H628" s="148"/>
      <c r="I628" s="148"/>
      <c r="J628" s="148"/>
      <c r="K628" s="148"/>
      <c r="L628" s="148"/>
      <c r="M628" s="148"/>
      <c r="N628" s="148"/>
      <c r="O628" s="148"/>
      <c r="P628" s="148"/>
      <c r="Q628" s="148"/>
      <c r="R628" s="148"/>
      <c r="S628" s="148"/>
      <c r="T628" s="148"/>
      <c r="U628" s="148"/>
      <c r="V628" s="148"/>
      <c r="W628" s="148"/>
      <c r="X628" s="148"/>
      <c r="Y628" s="148"/>
      <c r="Z628" s="148"/>
      <c r="AA628" s="148"/>
      <c r="AB628" s="148"/>
      <c r="AC628" s="148"/>
      <c r="AD628" s="148"/>
      <c r="AE628" s="148"/>
      <c r="AF628" s="148"/>
      <c r="AG628" s="148"/>
      <c r="AH628" s="148"/>
      <c r="AI628" s="148">
        <f>AI629</f>
        <v>1500000</v>
      </c>
      <c r="AJ628" s="148"/>
      <c r="AK628" s="148"/>
      <c r="AL628" s="60">
        <f t="shared" si="1620"/>
        <v>1500000</v>
      </c>
      <c r="AM628" s="60">
        <f t="shared" si="1621"/>
        <v>0</v>
      </c>
      <c r="AN628" s="60">
        <f t="shared" si="1622"/>
        <v>0</v>
      </c>
    </row>
    <row r="629" spans="1:40" s="42" customFormat="1" ht="25.5">
      <c r="A629" s="268"/>
      <c r="B629" s="239" t="s">
        <v>186</v>
      </c>
      <c r="C629" s="241" t="s">
        <v>212</v>
      </c>
      <c r="D629" s="241" t="s">
        <v>21</v>
      </c>
      <c r="E629" s="241" t="s">
        <v>423</v>
      </c>
      <c r="F629" s="241" t="s">
        <v>471</v>
      </c>
      <c r="G629" s="242" t="s">
        <v>32</v>
      </c>
      <c r="H629" s="148"/>
      <c r="I629" s="148"/>
      <c r="J629" s="148"/>
      <c r="K629" s="148"/>
      <c r="L629" s="148"/>
      <c r="M629" s="148"/>
      <c r="N629" s="148"/>
      <c r="O629" s="148"/>
      <c r="P629" s="148"/>
      <c r="Q629" s="148"/>
      <c r="R629" s="148"/>
      <c r="S629" s="148"/>
      <c r="T629" s="148"/>
      <c r="U629" s="148"/>
      <c r="V629" s="148"/>
      <c r="W629" s="148"/>
      <c r="X629" s="148"/>
      <c r="Y629" s="148"/>
      <c r="Z629" s="148"/>
      <c r="AA629" s="148"/>
      <c r="AB629" s="148"/>
      <c r="AC629" s="148"/>
      <c r="AD629" s="148"/>
      <c r="AE629" s="148"/>
      <c r="AF629" s="148"/>
      <c r="AG629" s="148"/>
      <c r="AH629" s="148"/>
      <c r="AI629" s="148">
        <f>AI630</f>
        <v>1500000</v>
      </c>
      <c r="AJ629" s="148"/>
      <c r="AK629" s="148"/>
      <c r="AL629" s="60">
        <f t="shared" si="1620"/>
        <v>1500000</v>
      </c>
      <c r="AM629" s="60">
        <f t="shared" si="1621"/>
        <v>0</v>
      </c>
      <c r="AN629" s="60">
        <f t="shared" si="1622"/>
        <v>0</v>
      </c>
    </row>
    <row r="630" spans="1:40" s="42" customFormat="1" ht="25.5">
      <c r="A630" s="268"/>
      <c r="B630" s="240" t="s">
        <v>34</v>
      </c>
      <c r="C630" s="241" t="s">
        <v>212</v>
      </c>
      <c r="D630" s="241" t="s">
        <v>21</v>
      </c>
      <c r="E630" s="241" t="s">
        <v>423</v>
      </c>
      <c r="F630" s="241" t="s">
        <v>471</v>
      </c>
      <c r="G630" s="242" t="s">
        <v>33</v>
      </c>
      <c r="H630" s="148"/>
      <c r="I630" s="148"/>
      <c r="J630" s="148"/>
      <c r="K630" s="148"/>
      <c r="L630" s="148"/>
      <c r="M630" s="148"/>
      <c r="N630" s="148"/>
      <c r="O630" s="148"/>
      <c r="P630" s="148"/>
      <c r="Q630" s="148"/>
      <c r="R630" s="148"/>
      <c r="S630" s="148"/>
      <c r="T630" s="148"/>
      <c r="U630" s="148"/>
      <c r="V630" s="148"/>
      <c r="W630" s="148"/>
      <c r="X630" s="148"/>
      <c r="Y630" s="148"/>
      <c r="Z630" s="148"/>
      <c r="AA630" s="148"/>
      <c r="AB630" s="148"/>
      <c r="AC630" s="148"/>
      <c r="AD630" s="148"/>
      <c r="AE630" s="148"/>
      <c r="AF630" s="148"/>
      <c r="AG630" s="148"/>
      <c r="AH630" s="148"/>
      <c r="AI630" s="148">
        <v>1500000</v>
      </c>
      <c r="AJ630" s="148"/>
      <c r="AK630" s="148"/>
      <c r="AL630" s="60">
        <f t="shared" si="1620"/>
        <v>1500000</v>
      </c>
      <c r="AM630" s="60">
        <f t="shared" si="1621"/>
        <v>0</v>
      </c>
      <c r="AN630" s="60">
        <f t="shared" si="1622"/>
        <v>0</v>
      </c>
    </row>
    <row r="631" spans="1:40" s="42" customFormat="1">
      <c r="A631" s="185"/>
      <c r="B631" s="93"/>
      <c r="C631" s="34"/>
      <c r="D631" s="34"/>
      <c r="E631" s="34"/>
      <c r="F631" s="34"/>
      <c r="G631" s="37"/>
      <c r="H631" s="148"/>
      <c r="I631" s="148"/>
      <c r="J631" s="148"/>
      <c r="K631" s="148"/>
      <c r="L631" s="148"/>
      <c r="M631" s="148"/>
      <c r="N631" s="148"/>
      <c r="O631" s="148"/>
      <c r="P631" s="148"/>
      <c r="Q631" s="148"/>
      <c r="R631" s="148"/>
      <c r="S631" s="148"/>
      <c r="T631" s="148"/>
      <c r="U631" s="148"/>
      <c r="V631" s="148"/>
      <c r="W631" s="148"/>
      <c r="X631" s="148"/>
      <c r="Y631" s="148"/>
      <c r="Z631" s="148"/>
      <c r="AA631" s="148"/>
      <c r="AB631" s="148"/>
      <c r="AC631" s="148"/>
      <c r="AD631" s="148"/>
      <c r="AE631" s="148"/>
      <c r="AF631" s="148"/>
      <c r="AG631" s="148"/>
      <c r="AH631" s="148"/>
      <c r="AI631" s="148"/>
      <c r="AJ631" s="148"/>
      <c r="AK631" s="148"/>
      <c r="AL631" s="148"/>
      <c r="AM631" s="148"/>
      <c r="AN631" s="148"/>
    </row>
    <row r="632" spans="1:40" s="136" customFormat="1" ht="45">
      <c r="A632" s="84">
        <v>22</v>
      </c>
      <c r="B632" s="177" t="s">
        <v>308</v>
      </c>
      <c r="C632" s="140" t="s">
        <v>307</v>
      </c>
      <c r="D632" s="140" t="s">
        <v>21</v>
      </c>
      <c r="E632" s="140" t="s">
        <v>100</v>
      </c>
      <c r="F632" s="140" t="s">
        <v>101</v>
      </c>
      <c r="G632" s="141"/>
      <c r="H632" s="178">
        <f>H633+H636</f>
        <v>1250000</v>
      </c>
      <c r="I632" s="178">
        <f t="shared" ref="I632:J632" si="1645">I633+I636</f>
        <v>0</v>
      </c>
      <c r="J632" s="178">
        <f t="shared" si="1645"/>
        <v>0</v>
      </c>
      <c r="K632" s="178">
        <f t="shared" ref="K632:M632" si="1646">K633+K636</f>
        <v>0</v>
      </c>
      <c r="L632" s="178">
        <f t="shared" si="1646"/>
        <v>0</v>
      </c>
      <c r="M632" s="178">
        <f t="shared" si="1646"/>
        <v>0</v>
      </c>
      <c r="N632" s="178">
        <f t="shared" si="1532"/>
        <v>1250000</v>
      </c>
      <c r="O632" s="178">
        <f t="shared" si="1533"/>
        <v>0</v>
      </c>
      <c r="P632" s="178">
        <f t="shared" si="1534"/>
        <v>0</v>
      </c>
      <c r="Q632" s="178">
        <f t="shared" ref="Q632:S632" si="1647">Q633+Q636</f>
        <v>0</v>
      </c>
      <c r="R632" s="178">
        <f t="shared" si="1647"/>
        <v>0</v>
      </c>
      <c r="S632" s="178">
        <f t="shared" si="1647"/>
        <v>0</v>
      </c>
      <c r="T632" s="178">
        <f t="shared" ref="T632:T638" si="1648">N632+Q632</f>
        <v>1250000</v>
      </c>
      <c r="U632" s="178">
        <f t="shared" ref="U632:U638" si="1649">O632+R632</f>
        <v>0</v>
      </c>
      <c r="V632" s="178">
        <f t="shared" ref="V632:V638" si="1650">P632+S632</f>
        <v>0</v>
      </c>
      <c r="W632" s="178">
        <f t="shared" ref="W632:Y632" si="1651">W633+W636</f>
        <v>0</v>
      </c>
      <c r="X632" s="178">
        <f t="shared" si="1651"/>
        <v>0</v>
      </c>
      <c r="Y632" s="178">
        <f t="shared" si="1651"/>
        <v>0</v>
      </c>
      <c r="Z632" s="178">
        <f t="shared" ref="Z632:Z638" si="1652">T632+W632</f>
        <v>1250000</v>
      </c>
      <c r="AA632" s="178">
        <f t="shared" ref="AA632:AA638" si="1653">U632+X632</f>
        <v>0</v>
      </c>
      <c r="AB632" s="178">
        <f t="shared" ref="AB632:AB638" si="1654">V632+Y632</f>
        <v>0</v>
      </c>
      <c r="AC632" s="178">
        <f>AC633+AC636+AC639</f>
        <v>-885000</v>
      </c>
      <c r="AD632" s="178">
        <f t="shared" ref="AD632:AE632" si="1655">AD633+AD636+AD639</f>
        <v>0</v>
      </c>
      <c r="AE632" s="178">
        <f t="shared" si="1655"/>
        <v>0</v>
      </c>
      <c r="AF632" s="178">
        <f t="shared" ref="AF632:AF638" si="1656">Z632+AC632</f>
        <v>365000</v>
      </c>
      <c r="AG632" s="178">
        <f t="shared" ref="AG632:AG638" si="1657">AA632+AD632</f>
        <v>0</v>
      </c>
      <c r="AH632" s="178">
        <f t="shared" ref="AH632:AH638" si="1658">AB632+AE632</f>
        <v>0</v>
      </c>
      <c r="AI632" s="178">
        <f>AI633+AI636+AI639</f>
        <v>0</v>
      </c>
      <c r="AJ632" s="178">
        <f t="shared" ref="AJ632:AK632" si="1659">AJ633+AJ636+AJ639</f>
        <v>0</v>
      </c>
      <c r="AK632" s="178">
        <f t="shared" si="1659"/>
        <v>0</v>
      </c>
      <c r="AL632" s="178">
        <f t="shared" ref="AL632:AL641" si="1660">AF632+AI632</f>
        <v>365000</v>
      </c>
      <c r="AM632" s="178">
        <f t="shared" ref="AM632:AM641" si="1661">AG632+AJ632</f>
        <v>0</v>
      </c>
      <c r="AN632" s="178">
        <f t="shared" ref="AN632:AN641" si="1662">AH632+AK632</f>
        <v>0</v>
      </c>
    </row>
    <row r="633" spans="1:40" s="42" customFormat="1">
      <c r="A633" s="185"/>
      <c r="B633" s="188" t="s">
        <v>328</v>
      </c>
      <c r="C633" s="35" t="s">
        <v>307</v>
      </c>
      <c r="D633" s="35" t="s">
        <v>21</v>
      </c>
      <c r="E633" s="35" t="s">
        <v>100</v>
      </c>
      <c r="F633" s="35" t="s">
        <v>329</v>
      </c>
      <c r="G633" s="36"/>
      <c r="H633" s="148">
        <f>H634</f>
        <v>250000</v>
      </c>
      <c r="I633" s="148">
        <f t="shared" ref="I633:M634" si="1663">I634</f>
        <v>0</v>
      </c>
      <c r="J633" s="148">
        <f t="shared" si="1663"/>
        <v>0</v>
      </c>
      <c r="K633" s="148">
        <f t="shared" si="1663"/>
        <v>0</v>
      </c>
      <c r="L633" s="148">
        <f t="shared" si="1663"/>
        <v>0</v>
      </c>
      <c r="M633" s="148">
        <f t="shared" si="1663"/>
        <v>0</v>
      </c>
      <c r="N633" s="148">
        <f t="shared" si="1532"/>
        <v>250000</v>
      </c>
      <c r="O633" s="148">
        <f t="shared" si="1533"/>
        <v>0</v>
      </c>
      <c r="P633" s="148">
        <f t="shared" si="1534"/>
        <v>0</v>
      </c>
      <c r="Q633" s="148">
        <f t="shared" ref="Q633:S634" si="1664">Q634</f>
        <v>0</v>
      </c>
      <c r="R633" s="148">
        <f t="shared" si="1664"/>
        <v>0</v>
      </c>
      <c r="S633" s="148">
        <f t="shared" si="1664"/>
        <v>0</v>
      </c>
      <c r="T633" s="148">
        <f t="shared" si="1648"/>
        <v>250000</v>
      </c>
      <c r="U633" s="148">
        <f t="shared" si="1649"/>
        <v>0</v>
      </c>
      <c r="V633" s="148">
        <f t="shared" si="1650"/>
        <v>0</v>
      </c>
      <c r="W633" s="148">
        <f t="shared" ref="W633:Y634" si="1665">W634</f>
        <v>0</v>
      </c>
      <c r="X633" s="148">
        <f t="shared" si="1665"/>
        <v>0</v>
      </c>
      <c r="Y633" s="148">
        <f t="shared" si="1665"/>
        <v>0</v>
      </c>
      <c r="Z633" s="148">
        <f t="shared" si="1652"/>
        <v>250000</v>
      </c>
      <c r="AA633" s="148">
        <f t="shared" si="1653"/>
        <v>0</v>
      </c>
      <c r="AB633" s="148">
        <f t="shared" si="1654"/>
        <v>0</v>
      </c>
      <c r="AC633" s="148">
        <f t="shared" ref="AC633:AE634" si="1666">AC634</f>
        <v>0</v>
      </c>
      <c r="AD633" s="148">
        <f t="shared" si="1666"/>
        <v>0</v>
      </c>
      <c r="AE633" s="148">
        <f t="shared" si="1666"/>
        <v>0</v>
      </c>
      <c r="AF633" s="148">
        <f t="shared" si="1656"/>
        <v>250000</v>
      </c>
      <c r="AG633" s="148">
        <f t="shared" si="1657"/>
        <v>0</v>
      </c>
      <c r="AH633" s="148">
        <f t="shared" si="1658"/>
        <v>0</v>
      </c>
      <c r="AI633" s="148">
        <f t="shared" ref="AI633:AK634" si="1667">AI634</f>
        <v>0</v>
      </c>
      <c r="AJ633" s="148">
        <f t="shared" si="1667"/>
        <v>0</v>
      </c>
      <c r="AK633" s="148">
        <f t="shared" si="1667"/>
        <v>0</v>
      </c>
      <c r="AL633" s="148">
        <f t="shared" si="1660"/>
        <v>250000</v>
      </c>
      <c r="AM633" s="148">
        <f t="shared" si="1661"/>
        <v>0</v>
      </c>
      <c r="AN633" s="148">
        <f t="shared" si="1662"/>
        <v>0</v>
      </c>
    </row>
    <row r="634" spans="1:40" s="42" customFormat="1" ht="25.5">
      <c r="A634" s="185"/>
      <c r="B634" s="194" t="s">
        <v>186</v>
      </c>
      <c r="C634" s="35" t="s">
        <v>307</v>
      </c>
      <c r="D634" s="35" t="s">
        <v>21</v>
      </c>
      <c r="E634" s="35" t="s">
        <v>100</v>
      </c>
      <c r="F634" s="35" t="s">
        <v>329</v>
      </c>
      <c r="G634" s="36" t="s">
        <v>32</v>
      </c>
      <c r="H634" s="148">
        <f>H635</f>
        <v>250000</v>
      </c>
      <c r="I634" s="148">
        <f t="shared" si="1663"/>
        <v>0</v>
      </c>
      <c r="J634" s="148">
        <f t="shared" si="1663"/>
        <v>0</v>
      </c>
      <c r="K634" s="148">
        <f t="shared" si="1663"/>
        <v>0</v>
      </c>
      <c r="L634" s="148">
        <f t="shared" si="1663"/>
        <v>0</v>
      </c>
      <c r="M634" s="148">
        <f t="shared" si="1663"/>
        <v>0</v>
      </c>
      <c r="N634" s="148">
        <f t="shared" si="1532"/>
        <v>250000</v>
      </c>
      <c r="O634" s="148">
        <f t="shared" si="1533"/>
        <v>0</v>
      </c>
      <c r="P634" s="148">
        <f t="shared" si="1534"/>
        <v>0</v>
      </c>
      <c r="Q634" s="148">
        <f t="shared" si="1664"/>
        <v>0</v>
      </c>
      <c r="R634" s="148">
        <f t="shared" si="1664"/>
        <v>0</v>
      </c>
      <c r="S634" s="148">
        <f t="shared" si="1664"/>
        <v>0</v>
      </c>
      <c r="T634" s="148">
        <f t="shared" si="1648"/>
        <v>250000</v>
      </c>
      <c r="U634" s="148">
        <f t="shared" si="1649"/>
        <v>0</v>
      </c>
      <c r="V634" s="148">
        <f t="shared" si="1650"/>
        <v>0</v>
      </c>
      <c r="W634" s="148">
        <f t="shared" si="1665"/>
        <v>0</v>
      </c>
      <c r="X634" s="148">
        <f t="shared" si="1665"/>
        <v>0</v>
      </c>
      <c r="Y634" s="148">
        <f t="shared" si="1665"/>
        <v>0</v>
      </c>
      <c r="Z634" s="148">
        <f t="shared" si="1652"/>
        <v>250000</v>
      </c>
      <c r="AA634" s="148">
        <f t="shared" si="1653"/>
        <v>0</v>
      </c>
      <c r="AB634" s="148">
        <f t="shared" si="1654"/>
        <v>0</v>
      </c>
      <c r="AC634" s="148">
        <f t="shared" si="1666"/>
        <v>0</v>
      </c>
      <c r="AD634" s="148">
        <f t="shared" si="1666"/>
        <v>0</v>
      </c>
      <c r="AE634" s="148">
        <f t="shared" si="1666"/>
        <v>0</v>
      </c>
      <c r="AF634" s="148">
        <f t="shared" si="1656"/>
        <v>250000</v>
      </c>
      <c r="AG634" s="148">
        <f t="shared" si="1657"/>
        <v>0</v>
      </c>
      <c r="AH634" s="148">
        <f t="shared" si="1658"/>
        <v>0</v>
      </c>
      <c r="AI634" s="148">
        <f t="shared" si="1667"/>
        <v>0</v>
      </c>
      <c r="AJ634" s="148">
        <f t="shared" si="1667"/>
        <v>0</v>
      </c>
      <c r="AK634" s="148">
        <f t="shared" si="1667"/>
        <v>0</v>
      </c>
      <c r="AL634" s="148">
        <f t="shared" si="1660"/>
        <v>250000</v>
      </c>
      <c r="AM634" s="148">
        <f t="shared" si="1661"/>
        <v>0</v>
      </c>
      <c r="AN634" s="148">
        <f t="shared" si="1662"/>
        <v>0</v>
      </c>
    </row>
    <row r="635" spans="1:40" s="42" customFormat="1" ht="25.5">
      <c r="A635" s="185"/>
      <c r="B635" s="191" t="s">
        <v>34</v>
      </c>
      <c r="C635" s="35" t="s">
        <v>307</v>
      </c>
      <c r="D635" s="35" t="s">
        <v>21</v>
      </c>
      <c r="E635" s="35" t="s">
        <v>100</v>
      </c>
      <c r="F635" s="35" t="s">
        <v>329</v>
      </c>
      <c r="G635" s="36" t="s">
        <v>33</v>
      </c>
      <c r="H635" s="148">
        <v>250000</v>
      </c>
      <c r="I635" s="148"/>
      <c r="J635" s="148"/>
      <c r="K635" s="148"/>
      <c r="L635" s="148"/>
      <c r="M635" s="148"/>
      <c r="N635" s="148">
        <f t="shared" si="1532"/>
        <v>250000</v>
      </c>
      <c r="O635" s="148">
        <f t="shared" si="1533"/>
        <v>0</v>
      </c>
      <c r="P635" s="148">
        <f t="shared" si="1534"/>
        <v>0</v>
      </c>
      <c r="Q635" s="148"/>
      <c r="R635" s="148"/>
      <c r="S635" s="148"/>
      <c r="T635" s="148">
        <f t="shared" si="1648"/>
        <v>250000</v>
      </c>
      <c r="U635" s="148">
        <f t="shared" si="1649"/>
        <v>0</v>
      </c>
      <c r="V635" s="148">
        <f t="shared" si="1650"/>
        <v>0</v>
      </c>
      <c r="W635" s="148"/>
      <c r="X635" s="148"/>
      <c r="Y635" s="148"/>
      <c r="Z635" s="148">
        <f t="shared" si="1652"/>
        <v>250000</v>
      </c>
      <c r="AA635" s="148">
        <f t="shared" si="1653"/>
        <v>0</v>
      </c>
      <c r="AB635" s="148">
        <f t="shared" si="1654"/>
        <v>0</v>
      </c>
      <c r="AC635" s="148"/>
      <c r="AD635" s="148"/>
      <c r="AE635" s="148"/>
      <c r="AF635" s="148">
        <f t="shared" si="1656"/>
        <v>250000</v>
      </c>
      <c r="AG635" s="148">
        <f t="shared" si="1657"/>
        <v>0</v>
      </c>
      <c r="AH635" s="148">
        <f t="shared" si="1658"/>
        <v>0</v>
      </c>
      <c r="AI635" s="148"/>
      <c r="AJ635" s="148"/>
      <c r="AK635" s="148"/>
      <c r="AL635" s="148">
        <f t="shared" si="1660"/>
        <v>250000</v>
      </c>
      <c r="AM635" s="148">
        <f t="shared" si="1661"/>
        <v>0</v>
      </c>
      <c r="AN635" s="148">
        <f t="shared" si="1662"/>
        <v>0</v>
      </c>
    </row>
    <row r="636" spans="1:40" s="42" customFormat="1" ht="25.5">
      <c r="A636" s="185"/>
      <c r="B636" s="188" t="s">
        <v>330</v>
      </c>
      <c r="C636" s="35" t="s">
        <v>307</v>
      </c>
      <c r="D636" s="35" t="s">
        <v>21</v>
      </c>
      <c r="E636" s="35" t="s">
        <v>100</v>
      </c>
      <c r="F636" s="35" t="s">
        <v>331</v>
      </c>
      <c r="G636" s="36"/>
      <c r="H636" s="148">
        <f>H637</f>
        <v>1000000</v>
      </c>
      <c r="I636" s="148">
        <f t="shared" ref="I636:M637" si="1668">I637</f>
        <v>0</v>
      </c>
      <c r="J636" s="148">
        <f t="shared" si="1668"/>
        <v>0</v>
      </c>
      <c r="K636" s="148">
        <f t="shared" si="1668"/>
        <v>0</v>
      </c>
      <c r="L636" s="148">
        <f t="shared" si="1668"/>
        <v>0</v>
      </c>
      <c r="M636" s="148">
        <f t="shared" si="1668"/>
        <v>0</v>
      </c>
      <c r="N636" s="148">
        <f t="shared" si="1532"/>
        <v>1000000</v>
      </c>
      <c r="O636" s="148">
        <f t="shared" si="1533"/>
        <v>0</v>
      </c>
      <c r="P636" s="148">
        <f t="shared" si="1534"/>
        <v>0</v>
      </c>
      <c r="Q636" s="148">
        <f t="shared" ref="Q636:S637" si="1669">Q637</f>
        <v>0</v>
      </c>
      <c r="R636" s="148">
        <f t="shared" si="1669"/>
        <v>0</v>
      </c>
      <c r="S636" s="148">
        <f t="shared" si="1669"/>
        <v>0</v>
      </c>
      <c r="T636" s="148">
        <f t="shared" si="1648"/>
        <v>1000000</v>
      </c>
      <c r="U636" s="148">
        <f t="shared" si="1649"/>
        <v>0</v>
      </c>
      <c r="V636" s="148">
        <f t="shared" si="1650"/>
        <v>0</v>
      </c>
      <c r="W636" s="148">
        <f t="shared" ref="W636:Y637" si="1670">W637</f>
        <v>0</v>
      </c>
      <c r="X636" s="148">
        <f t="shared" si="1670"/>
        <v>0</v>
      </c>
      <c r="Y636" s="148">
        <f t="shared" si="1670"/>
        <v>0</v>
      </c>
      <c r="Z636" s="148">
        <f t="shared" si="1652"/>
        <v>1000000</v>
      </c>
      <c r="AA636" s="148">
        <f t="shared" si="1653"/>
        <v>0</v>
      </c>
      <c r="AB636" s="148">
        <f t="shared" si="1654"/>
        <v>0</v>
      </c>
      <c r="AC636" s="148">
        <f t="shared" ref="AC636:AE637" si="1671">AC637</f>
        <v>-1000000</v>
      </c>
      <c r="AD636" s="148">
        <f t="shared" si="1671"/>
        <v>0</v>
      </c>
      <c r="AE636" s="148">
        <f t="shared" si="1671"/>
        <v>0</v>
      </c>
      <c r="AF636" s="148">
        <f t="shared" si="1656"/>
        <v>0</v>
      </c>
      <c r="AG636" s="148">
        <f t="shared" si="1657"/>
        <v>0</v>
      </c>
      <c r="AH636" s="148">
        <f t="shared" si="1658"/>
        <v>0</v>
      </c>
      <c r="AI636" s="148">
        <f t="shared" ref="AI636:AK637" si="1672">AI637</f>
        <v>0</v>
      </c>
      <c r="AJ636" s="148">
        <f t="shared" si="1672"/>
        <v>0</v>
      </c>
      <c r="AK636" s="148">
        <f t="shared" si="1672"/>
        <v>0</v>
      </c>
      <c r="AL636" s="148">
        <f t="shared" si="1660"/>
        <v>0</v>
      </c>
      <c r="AM636" s="148">
        <f t="shared" si="1661"/>
        <v>0</v>
      </c>
      <c r="AN636" s="148">
        <f t="shared" si="1662"/>
        <v>0</v>
      </c>
    </row>
    <row r="637" spans="1:40" s="42" customFormat="1" ht="25.5">
      <c r="A637" s="185"/>
      <c r="B637" s="194" t="s">
        <v>186</v>
      </c>
      <c r="C637" s="35" t="s">
        <v>307</v>
      </c>
      <c r="D637" s="35" t="s">
        <v>21</v>
      </c>
      <c r="E637" s="35" t="s">
        <v>100</v>
      </c>
      <c r="F637" s="35" t="s">
        <v>331</v>
      </c>
      <c r="G637" s="36" t="s">
        <v>32</v>
      </c>
      <c r="H637" s="148">
        <f>H638</f>
        <v>1000000</v>
      </c>
      <c r="I637" s="148">
        <f t="shared" si="1668"/>
        <v>0</v>
      </c>
      <c r="J637" s="148">
        <f t="shared" si="1668"/>
        <v>0</v>
      </c>
      <c r="K637" s="148">
        <f t="shared" si="1668"/>
        <v>0</v>
      </c>
      <c r="L637" s="148">
        <f t="shared" si="1668"/>
        <v>0</v>
      </c>
      <c r="M637" s="148">
        <f t="shared" si="1668"/>
        <v>0</v>
      </c>
      <c r="N637" s="148">
        <f t="shared" si="1532"/>
        <v>1000000</v>
      </c>
      <c r="O637" s="148">
        <f t="shared" si="1533"/>
        <v>0</v>
      </c>
      <c r="P637" s="148">
        <f t="shared" si="1534"/>
        <v>0</v>
      </c>
      <c r="Q637" s="148">
        <f t="shared" si="1669"/>
        <v>0</v>
      </c>
      <c r="R637" s="148">
        <f t="shared" si="1669"/>
        <v>0</v>
      </c>
      <c r="S637" s="148">
        <f t="shared" si="1669"/>
        <v>0</v>
      </c>
      <c r="T637" s="148">
        <f t="shared" si="1648"/>
        <v>1000000</v>
      </c>
      <c r="U637" s="148">
        <f t="shared" si="1649"/>
        <v>0</v>
      </c>
      <c r="V637" s="148">
        <f t="shared" si="1650"/>
        <v>0</v>
      </c>
      <c r="W637" s="148">
        <f t="shared" si="1670"/>
        <v>0</v>
      </c>
      <c r="X637" s="148">
        <f t="shared" si="1670"/>
        <v>0</v>
      </c>
      <c r="Y637" s="148">
        <f t="shared" si="1670"/>
        <v>0</v>
      </c>
      <c r="Z637" s="148">
        <f t="shared" si="1652"/>
        <v>1000000</v>
      </c>
      <c r="AA637" s="148">
        <f t="shared" si="1653"/>
        <v>0</v>
      </c>
      <c r="AB637" s="148">
        <f t="shared" si="1654"/>
        <v>0</v>
      </c>
      <c r="AC637" s="148">
        <f t="shared" si="1671"/>
        <v>-1000000</v>
      </c>
      <c r="AD637" s="148">
        <f t="shared" si="1671"/>
        <v>0</v>
      </c>
      <c r="AE637" s="148">
        <f t="shared" si="1671"/>
        <v>0</v>
      </c>
      <c r="AF637" s="148">
        <f t="shared" si="1656"/>
        <v>0</v>
      </c>
      <c r="AG637" s="148">
        <f t="shared" si="1657"/>
        <v>0</v>
      </c>
      <c r="AH637" s="148">
        <f t="shared" si="1658"/>
        <v>0</v>
      </c>
      <c r="AI637" s="148">
        <f t="shared" si="1672"/>
        <v>0</v>
      </c>
      <c r="AJ637" s="148">
        <f t="shared" si="1672"/>
        <v>0</v>
      </c>
      <c r="AK637" s="148">
        <f t="shared" si="1672"/>
        <v>0</v>
      </c>
      <c r="AL637" s="148">
        <f t="shared" si="1660"/>
        <v>0</v>
      </c>
      <c r="AM637" s="148">
        <f t="shared" si="1661"/>
        <v>0</v>
      </c>
      <c r="AN637" s="148">
        <f t="shared" si="1662"/>
        <v>0</v>
      </c>
    </row>
    <row r="638" spans="1:40" s="42" customFormat="1" ht="25.5">
      <c r="A638" s="185"/>
      <c r="B638" s="191" t="s">
        <v>34</v>
      </c>
      <c r="C638" s="35" t="s">
        <v>307</v>
      </c>
      <c r="D638" s="35" t="s">
        <v>21</v>
      </c>
      <c r="E638" s="35" t="s">
        <v>100</v>
      </c>
      <c r="F638" s="35" t="s">
        <v>331</v>
      </c>
      <c r="G638" s="36" t="s">
        <v>33</v>
      </c>
      <c r="H638" s="148">
        <v>1000000</v>
      </c>
      <c r="I638" s="148"/>
      <c r="J638" s="148"/>
      <c r="K638" s="148"/>
      <c r="L638" s="148"/>
      <c r="M638" s="148"/>
      <c r="N638" s="148">
        <f t="shared" si="1532"/>
        <v>1000000</v>
      </c>
      <c r="O638" s="148">
        <f t="shared" si="1533"/>
        <v>0</v>
      </c>
      <c r="P638" s="148">
        <f t="shared" si="1534"/>
        <v>0</v>
      </c>
      <c r="Q638" s="148"/>
      <c r="R638" s="148"/>
      <c r="S638" s="148"/>
      <c r="T638" s="148">
        <f t="shared" si="1648"/>
        <v>1000000</v>
      </c>
      <c r="U638" s="148">
        <f t="shared" si="1649"/>
        <v>0</v>
      </c>
      <c r="V638" s="148">
        <f t="shared" si="1650"/>
        <v>0</v>
      </c>
      <c r="W638" s="148"/>
      <c r="X638" s="148"/>
      <c r="Y638" s="148"/>
      <c r="Z638" s="148">
        <f t="shared" si="1652"/>
        <v>1000000</v>
      </c>
      <c r="AA638" s="148">
        <f t="shared" si="1653"/>
        <v>0</v>
      </c>
      <c r="AB638" s="148">
        <f t="shared" si="1654"/>
        <v>0</v>
      </c>
      <c r="AC638" s="148">
        <v>-1000000</v>
      </c>
      <c r="AD638" s="148"/>
      <c r="AE638" s="148"/>
      <c r="AF638" s="148">
        <f t="shared" si="1656"/>
        <v>0</v>
      </c>
      <c r="AG638" s="148">
        <f t="shared" si="1657"/>
        <v>0</v>
      </c>
      <c r="AH638" s="148">
        <f t="shared" si="1658"/>
        <v>0</v>
      </c>
      <c r="AI638" s="148"/>
      <c r="AJ638" s="148"/>
      <c r="AK638" s="148"/>
      <c r="AL638" s="148">
        <f t="shared" si="1660"/>
        <v>0</v>
      </c>
      <c r="AM638" s="148">
        <f t="shared" si="1661"/>
        <v>0</v>
      </c>
      <c r="AN638" s="148">
        <f t="shared" si="1662"/>
        <v>0</v>
      </c>
    </row>
    <row r="639" spans="1:40" s="42" customFormat="1">
      <c r="A639" s="236"/>
      <c r="B639" s="244" t="s">
        <v>253</v>
      </c>
      <c r="C639" s="241" t="s">
        <v>307</v>
      </c>
      <c r="D639" s="241" t="s">
        <v>21</v>
      </c>
      <c r="E639" s="241" t="s">
        <v>100</v>
      </c>
      <c r="F639" s="241" t="s">
        <v>126</v>
      </c>
      <c r="G639" s="242"/>
      <c r="H639" s="148"/>
      <c r="I639" s="148"/>
      <c r="J639" s="148"/>
      <c r="K639" s="148"/>
      <c r="L639" s="148"/>
      <c r="M639" s="148"/>
      <c r="N639" s="148"/>
      <c r="O639" s="148"/>
      <c r="P639" s="148"/>
      <c r="Q639" s="148"/>
      <c r="R639" s="148"/>
      <c r="S639" s="148"/>
      <c r="T639" s="148"/>
      <c r="U639" s="148"/>
      <c r="V639" s="148"/>
      <c r="W639" s="148"/>
      <c r="X639" s="148"/>
      <c r="Y639" s="148"/>
      <c r="Z639" s="148"/>
      <c r="AA639" s="148"/>
      <c r="AB639" s="148"/>
      <c r="AC639" s="148">
        <f>AC640</f>
        <v>115000</v>
      </c>
      <c r="AD639" s="148">
        <f t="shared" ref="AD639:AE640" si="1673">AD640</f>
        <v>0</v>
      </c>
      <c r="AE639" s="148">
        <f t="shared" si="1673"/>
        <v>0</v>
      </c>
      <c r="AF639" s="148">
        <f t="shared" ref="AF639:AF641" si="1674">Z639+AC639</f>
        <v>115000</v>
      </c>
      <c r="AG639" s="148">
        <f t="shared" ref="AG639:AG641" si="1675">AA639+AD639</f>
        <v>0</v>
      </c>
      <c r="AH639" s="148">
        <f t="shared" ref="AH639:AH641" si="1676">AB639+AE639</f>
        <v>0</v>
      </c>
      <c r="AI639" s="148">
        <f>AI640</f>
        <v>0</v>
      </c>
      <c r="AJ639" s="148">
        <f t="shared" ref="AJ639:AK640" si="1677">AJ640</f>
        <v>0</v>
      </c>
      <c r="AK639" s="148">
        <f t="shared" si="1677"/>
        <v>0</v>
      </c>
      <c r="AL639" s="148">
        <f t="shared" si="1660"/>
        <v>115000</v>
      </c>
      <c r="AM639" s="148">
        <f t="shared" si="1661"/>
        <v>0</v>
      </c>
      <c r="AN639" s="148">
        <f t="shared" si="1662"/>
        <v>0</v>
      </c>
    </row>
    <row r="640" spans="1:40" s="42" customFormat="1" ht="25.5">
      <c r="A640" s="236"/>
      <c r="B640" s="239" t="s">
        <v>186</v>
      </c>
      <c r="C640" s="241" t="s">
        <v>307</v>
      </c>
      <c r="D640" s="241" t="s">
        <v>21</v>
      </c>
      <c r="E640" s="241" t="s">
        <v>100</v>
      </c>
      <c r="F640" s="241" t="s">
        <v>126</v>
      </c>
      <c r="G640" s="242" t="s">
        <v>32</v>
      </c>
      <c r="H640" s="148"/>
      <c r="I640" s="148"/>
      <c r="J640" s="148"/>
      <c r="K640" s="148"/>
      <c r="L640" s="148"/>
      <c r="M640" s="148"/>
      <c r="N640" s="148"/>
      <c r="O640" s="148"/>
      <c r="P640" s="148"/>
      <c r="Q640" s="148"/>
      <c r="R640" s="148"/>
      <c r="S640" s="148"/>
      <c r="T640" s="148"/>
      <c r="U640" s="148"/>
      <c r="V640" s="148"/>
      <c r="W640" s="148"/>
      <c r="X640" s="148"/>
      <c r="Y640" s="148"/>
      <c r="Z640" s="148"/>
      <c r="AA640" s="148"/>
      <c r="AB640" s="148"/>
      <c r="AC640" s="148">
        <f>AC641</f>
        <v>115000</v>
      </c>
      <c r="AD640" s="148">
        <f t="shared" si="1673"/>
        <v>0</v>
      </c>
      <c r="AE640" s="148">
        <f t="shared" si="1673"/>
        <v>0</v>
      </c>
      <c r="AF640" s="148">
        <f t="shared" si="1674"/>
        <v>115000</v>
      </c>
      <c r="AG640" s="148">
        <f t="shared" si="1675"/>
        <v>0</v>
      </c>
      <c r="AH640" s="148">
        <f t="shared" si="1676"/>
        <v>0</v>
      </c>
      <c r="AI640" s="148">
        <f>AI641</f>
        <v>0</v>
      </c>
      <c r="AJ640" s="148">
        <f t="shared" si="1677"/>
        <v>0</v>
      </c>
      <c r="AK640" s="148">
        <f t="shared" si="1677"/>
        <v>0</v>
      </c>
      <c r="AL640" s="148">
        <f t="shared" si="1660"/>
        <v>115000</v>
      </c>
      <c r="AM640" s="148">
        <f t="shared" si="1661"/>
        <v>0</v>
      </c>
      <c r="AN640" s="148">
        <f t="shared" si="1662"/>
        <v>0</v>
      </c>
    </row>
    <row r="641" spans="1:40" s="42" customFormat="1" ht="25.5">
      <c r="A641" s="236"/>
      <c r="B641" s="240" t="s">
        <v>34</v>
      </c>
      <c r="C641" s="241" t="s">
        <v>307</v>
      </c>
      <c r="D641" s="241" t="s">
        <v>21</v>
      </c>
      <c r="E641" s="241" t="s">
        <v>100</v>
      </c>
      <c r="F641" s="241" t="s">
        <v>126</v>
      </c>
      <c r="G641" s="242" t="s">
        <v>33</v>
      </c>
      <c r="H641" s="148"/>
      <c r="I641" s="148"/>
      <c r="J641" s="148"/>
      <c r="K641" s="148"/>
      <c r="L641" s="148"/>
      <c r="M641" s="148"/>
      <c r="N641" s="148"/>
      <c r="O641" s="148"/>
      <c r="P641" s="148"/>
      <c r="Q641" s="148"/>
      <c r="R641" s="148"/>
      <c r="S641" s="148"/>
      <c r="T641" s="148"/>
      <c r="U641" s="148"/>
      <c r="V641" s="148"/>
      <c r="W641" s="148"/>
      <c r="X641" s="148"/>
      <c r="Y641" s="148"/>
      <c r="Z641" s="148"/>
      <c r="AA641" s="148"/>
      <c r="AB641" s="148"/>
      <c r="AC641" s="148">
        <v>115000</v>
      </c>
      <c r="AD641" s="148"/>
      <c r="AE641" s="148"/>
      <c r="AF641" s="148">
        <f t="shared" si="1674"/>
        <v>115000</v>
      </c>
      <c r="AG641" s="148">
        <f t="shared" si="1675"/>
        <v>0</v>
      </c>
      <c r="AH641" s="148">
        <f t="shared" si="1676"/>
        <v>0</v>
      </c>
      <c r="AI641" s="148"/>
      <c r="AJ641" s="148"/>
      <c r="AK641" s="148"/>
      <c r="AL641" s="148">
        <f t="shared" si="1660"/>
        <v>115000</v>
      </c>
      <c r="AM641" s="148">
        <f t="shared" si="1661"/>
        <v>0</v>
      </c>
      <c r="AN641" s="148">
        <f t="shared" si="1662"/>
        <v>0</v>
      </c>
    </row>
    <row r="642" spans="1:40" s="42" customFormat="1">
      <c r="A642" s="185"/>
      <c r="B642" s="93"/>
      <c r="C642" s="34"/>
      <c r="D642" s="34"/>
      <c r="E642" s="34"/>
      <c r="F642" s="34"/>
      <c r="G642" s="37"/>
      <c r="H642" s="148"/>
      <c r="I642" s="148"/>
      <c r="J642" s="148"/>
      <c r="K642" s="148"/>
      <c r="L642" s="148"/>
      <c r="M642" s="148"/>
      <c r="N642" s="148"/>
      <c r="O642" s="148"/>
      <c r="P642" s="148"/>
      <c r="Q642" s="148"/>
      <c r="R642" s="148"/>
      <c r="S642" s="148"/>
      <c r="T642" s="148"/>
      <c r="U642" s="148"/>
      <c r="V642" s="148"/>
      <c r="W642" s="148"/>
      <c r="X642" s="148"/>
      <c r="Y642" s="148"/>
      <c r="Z642" s="148"/>
      <c r="AA642" s="148"/>
      <c r="AB642" s="148"/>
      <c r="AC642" s="148"/>
      <c r="AD642" s="148"/>
      <c r="AE642" s="148"/>
      <c r="AF642" s="148"/>
      <c r="AG642" s="148"/>
      <c r="AH642" s="148"/>
      <c r="AI642" s="148"/>
      <c r="AJ642" s="148"/>
      <c r="AK642" s="148"/>
      <c r="AL642" s="148"/>
      <c r="AM642" s="148"/>
      <c r="AN642" s="148"/>
    </row>
    <row r="643" spans="1:40" s="136" customFormat="1" ht="45">
      <c r="A643" s="84">
        <v>23</v>
      </c>
      <c r="B643" s="177" t="s">
        <v>309</v>
      </c>
      <c r="C643" s="140" t="s">
        <v>310</v>
      </c>
      <c r="D643" s="140" t="s">
        <v>21</v>
      </c>
      <c r="E643" s="140" t="s">
        <v>100</v>
      </c>
      <c r="F643" s="140" t="s">
        <v>101</v>
      </c>
      <c r="G643" s="141"/>
      <c r="H643" s="178">
        <f>H644</f>
        <v>600000</v>
      </c>
      <c r="I643" s="178">
        <f t="shared" ref="I643:M645" si="1678">I644</f>
        <v>0</v>
      </c>
      <c r="J643" s="178">
        <f t="shared" si="1678"/>
        <v>0</v>
      </c>
      <c r="K643" s="178">
        <f>K644+K664</f>
        <v>7197869.1500000004</v>
      </c>
      <c r="L643" s="178">
        <f t="shared" ref="L643:M643" si="1679">L644+L664</f>
        <v>0</v>
      </c>
      <c r="M643" s="178">
        <f t="shared" si="1679"/>
        <v>0</v>
      </c>
      <c r="N643" s="178">
        <f t="shared" si="1532"/>
        <v>7797869.1500000004</v>
      </c>
      <c r="O643" s="178">
        <f t="shared" si="1533"/>
        <v>0</v>
      </c>
      <c r="P643" s="178">
        <f t="shared" si="1534"/>
        <v>0</v>
      </c>
      <c r="Q643" s="178">
        <f>Q644+Q664</f>
        <v>0</v>
      </c>
      <c r="R643" s="178">
        <f t="shared" ref="R643:S643" si="1680">R644+R664</f>
        <v>0</v>
      </c>
      <c r="S643" s="178">
        <f t="shared" si="1680"/>
        <v>0</v>
      </c>
      <c r="T643" s="178">
        <f t="shared" ref="T643:T681" si="1681">N643+Q643</f>
        <v>7797869.1500000004</v>
      </c>
      <c r="U643" s="178">
        <f t="shared" ref="U643:U681" si="1682">O643+R643</f>
        <v>0</v>
      </c>
      <c r="V643" s="178">
        <f t="shared" ref="V643:V681" si="1683">P643+S643</f>
        <v>0</v>
      </c>
      <c r="W643" s="178">
        <f>W644+W664</f>
        <v>0</v>
      </c>
      <c r="X643" s="178">
        <f t="shared" ref="X643:Y643" si="1684">X644+X664</f>
        <v>0</v>
      </c>
      <c r="Y643" s="178">
        <f t="shared" si="1684"/>
        <v>0</v>
      </c>
      <c r="Z643" s="178">
        <f t="shared" ref="Z643:Z681" si="1685">T643+W643</f>
        <v>7797869.1500000004</v>
      </c>
      <c r="AA643" s="178">
        <f t="shared" ref="AA643:AA681" si="1686">U643+X643</f>
        <v>0</v>
      </c>
      <c r="AB643" s="178">
        <f t="shared" ref="AB643:AB681" si="1687">V643+Y643</f>
        <v>0</v>
      </c>
      <c r="AC643" s="178">
        <f>AC644+AC664</f>
        <v>0</v>
      </c>
      <c r="AD643" s="178">
        <f t="shared" ref="AD643:AE643" si="1688">AD644+AD664</f>
        <v>0</v>
      </c>
      <c r="AE643" s="178">
        <f t="shared" si="1688"/>
        <v>0</v>
      </c>
      <c r="AF643" s="178">
        <f t="shared" ref="AF643:AF681" si="1689">Z643+AC643</f>
        <v>7797869.1500000004</v>
      </c>
      <c r="AG643" s="178">
        <f t="shared" ref="AG643:AG681" si="1690">AA643+AD643</f>
        <v>0</v>
      </c>
      <c r="AH643" s="178">
        <f t="shared" ref="AH643:AH681" si="1691">AB643+AE643</f>
        <v>0</v>
      </c>
      <c r="AI643" s="178">
        <f>AI644+AI664</f>
        <v>0</v>
      </c>
      <c r="AJ643" s="178">
        <f t="shared" ref="AJ643:AK643" si="1692">AJ644+AJ664</f>
        <v>0</v>
      </c>
      <c r="AK643" s="178">
        <f t="shared" si="1692"/>
        <v>0</v>
      </c>
      <c r="AL643" s="178">
        <f t="shared" ref="AL643:AL681" si="1693">AF643+AI643</f>
        <v>7797869.1500000004</v>
      </c>
      <c r="AM643" s="178">
        <f t="shared" ref="AM643:AM681" si="1694">AG643+AJ643</f>
        <v>0</v>
      </c>
      <c r="AN643" s="178">
        <f t="shared" ref="AN643:AN681" si="1695">AH643+AK643</f>
        <v>0</v>
      </c>
    </row>
    <row r="644" spans="1:40" s="42" customFormat="1" ht="25.5">
      <c r="A644" s="185"/>
      <c r="B644" s="71" t="s">
        <v>332</v>
      </c>
      <c r="C644" s="35" t="s">
        <v>310</v>
      </c>
      <c r="D644" s="35" t="s">
        <v>21</v>
      </c>
      <c r="E644" s="35" t="s">
        <v>100</v>
      </c>
      <c r="F644" s="35" t="s">
        <v>333</v>
      </c>
      <c r="G644" s="36"/>
      <c r="H644" s="148">
        <f>H645</f>
        <v>600000</v>
      </c>
      <c r="I644" s="148">
        <f t="shared" si="1678"/>
        <v>0</v>
      </c>
      <c r="J644" s="148">
        <f t="shared" si="1678"/>
        <v>0</v>
      </c>
      <c r="K644" s="148">
        <f>K645+K647+K650+K653+K656+K659</f>
        <v>857926.14999999991</v>
      </c>
      <c r="L644" s="148">
        <f t="shared" ref="L644:M644" si="1696">L645+L647+L650+L653+L656+L659</f>
        <v>0</v>
      </c>
      <c r="M644" s="148">
        <f t="shared" si="1696"/>
        <v>0</v>
      </c>
      <c r="N644" s="148">
        <f t="shared" si="1532"/>
        <v>1457926.15</v>
      </c>
      <c r="O644" s="148">
        <f t="shared" si="1533"/>
        <v>0</v>
      </c>
      <c r="P644" s="148">
        <f t="shared" si="1534"/>
        <v>0</v>
      </c>
      <c r="Q644" s="148">
        <f>Q645+Q647+Q650+Q653+Q656+Q659</f>
        <v>0</v>
      </c>
      <c r="R644" s="148">
        <f t="shared" ref="R644:S644" si="1697">R645+R647+R650+R653+R656+R659</f>
        <v>0</v>
      </c>
      <c r="S644" s="148">
        <f t="shared" si="1697"/>
        <v>0</v>
      </c>
      <c r="T644" s="148">
        <f t="shared" si="1681"/>
        <v>1457926.15</v>
      </c>
      <c r="U644" s="148">
        <f t="shared" si="1682"/>
        <v>0</v>
      </c>
      <c r="V644" s="148">
        <f t="shared" si="1683"/>
        <v>0</v>
      </c>
      <c r="W644" s="148">
        <f>W645+W647+W650+W653+W656+W659</f>
        <v>0</v>
      </c>
      <c r="X644" s="148">
        <f t="shared" ref="X644:Y644" si="1698">X645+X647+X650+X653+X656+X659</f>
        <v>0</v>
      </c>
      <c r="Y644" s="148">
        <f t="shared" si="1698"/>
        <v>0</v>
      </c>
      <c r="Z644" s="148">
        <f t="shared" si="1685"/>
        <v>1457926.15</v>
      </c>
      <c r="AA644" s="148">
        <f t="shared" si="1686"/>
        <v>0</v>
      </c>
      <c r="AB644" s="148">
        <f t="shared" si="1687"/>
        <v>0</v>
      </c>
      <c r="AC644" s="148">
        <f>AC645+AC647+AC650+AC653+AC656+AC659</f>
        <v>0</v>
      </c>
      <c r="AD644" s="148">
        <f t="shared" ref="AD644:AE644" si="1699">AD645+AD647+AD650+AD653+AD656+AD659</f>
        <v>0</v>
      </c>
      <c r="AE644" s="148">
        <f t="shared" si="1699"/>
        <v>0</v>
      </c>
      <c r="AF644" s="148">
        <f t="shared" si="1689"/>
        <v>1457926.15</v>
      </c>
      <c r="AG644" s="148">
        <f t="shared" si="1690"/>
        <v>0</v>
      </c>
      <c r="AH644" s="148">
        <f t="shared" si="1691"/>
        <v>0</v>
      </c>
      <c r="AI644" s="148">
        <f>AI645+AI647+AI650+AI653+AI656+AI659</f>
        <v>0</v>
      </c>
      <c r="AJ644" s="148">
        <f t="shared" ref="AJ644:AK644" si="1700">AJ645+AJ647+AJ650+AJ653+AJ656+AJ659</f>
        <v>0</v>
      </c>
      <c r="AK644" s="148">
        <f t="shared" si="1700"/>
        <v>0</v>
      </c>
      <c r="AL644" s="148">
        <f t="shared" si="1693"/>
        <v>1457926.15</v>
      </c>
      <c r="AM644" s="148">
        <f t="shared" si="1694"/>
        <v>0</v>
      </c>
      <c r="AN644" s="148">
        <f t="shared" si="1695"/>
        <v>0</v>
      </c>
    </row>
    <row r="645" spans="1:40" s="42" customFormat="1" ht="25.5">
      <c r="A645" s="185"/>
      <c r="B645" s="126" t="s">
        <v>186</v>
      </c>
      <c r="C645" s="35" t="s">
        <v>310</v>
      </c>
      <c r="D645" s="35" t="s">
        <v>21</v>
      </c>
      <c r="E645" s="35" t="s">
        <v>100</v>
      </c>
      <c r="F645" s="35" t="s">
        <v>333</v>
      </c>
      <c r="G645" s="36" t="s">
        <v>32</v>
      </c>
      <c r="H645" s="148">
        <f>H646</f>
        <v>600000</v>
      </c>
      <c r="I645" s="148">
        <f t="shared" si="1678"/>
        <v>0</v>
      </c>
      <c r="J645" s="148">
        <f t="shared" si="1678"/>
        <v>0</v>
      </c>
      <c r="K645" s="148">
        <f t="shared" si="1678"/>
        <v>-600000</v>
      </c>
      <c r="L645" s="148">
        <f t="shared" si="1678"/>
        <v>0</v>
      </c>
      <c r="M645" s="148">
        <f t="shared" si="1678"/>
        <v>0</v>
      </c>
      <c r="N645" s="148">
        <f t="shared" si="1532"/>
        <v>0</v>
      </c>
      <c r="O645" s="148">
        <f t="shared" si="1533"/>
        <v>0</v>
      </c>
      <c r="P645" s="148">
        <f t="shared" si="1534"/>
        <v>0</v>
      </c>
      <c r="Q645" s="148">
        <f t="shared" ref="Q645:S645" si="1701">Q646</f>
        <v>0</v>
      </c>
      <c r="R645" s="148">
        <f t="shared" si="1701"/>
        <v>0</v>
      </c>
      <c r="S645" s="148">
        <f t="shared" si="1701"/>
        <v>0</v>
      </c>
      <c r="T645" s="148">
        <f t="shared" si="1681"/>
        <v>0</v>
      </c>
      <c r="U645" s="148">
        <f t="shared" si="1682"/>
        <v>0</v>
      </c>
      <c r="V645" s="148">
        <f t="shared" si="1683"/>
        <v>0</v>
      </c>
      <c r="W645" s="148">
        <f t="shared" ref="W645:Y645" si="1702">W646</f>
        <v>0</v>
      </c>
      <c r="X645" s="148">
        <f t="shared" si="1702"/>
        <v>0</v>
      </c>
      <c r="Y645" s="148">
        <f t="shared" si="1702"/>
        <v>0</v>
      </c>
      <c r="Z645" s="148">
        <f t="shared" si="1685"/>
        <v>0</v>
      </c>
      <c r="AA645" s="148">
        <f t="shared" si="1686"/>
        <v>0</v>
      </c>
      <c r="AB645" s="148">
        <f t="shared" si="1687"/>
        <v>0</v>
      </c>
      <c r="AC645" s="148">
        <f t="shared" ref="AC645:AE645" si="1703">AC646</f>
        <v>0</v>
      </c>
      <c r="AD645" s="148">
        <f t="shared" si="1703"/>
        <v>0</v>
      </c>
      <c r="AE645" s="148">
        <f t="shared" si="1703"/>
        <v>0</v>
      </c>
      <c r="AF645" s="148">
        <f t="shared" si="1689"/>
        <v>0</v>
      </c>
      <c r="AG645" s="148">
        <f t="shared" si="1690"/>
        <v>0</v>
      </c>
      <c r="AH645" s="148">
        <f t="shared" si="1691"/>
        <v>0</v>
      </c>
      <c r="AI645" s="148">
        <f t="shared" ref="AI645:AK645" si="1704">AI646</f>
        <v>0</v>
      </c>
      <c r="AJ645" s="148">
        <f t="shared" si="1704"/>
        <v>0</v>
      </c>
      <c r="AK645" s="148">
        <f t="shared" si="1704"/>
        <v>0</v>
      </c>
      <c r="AL645" s="148">
        <f t="shared" si="1693"/>
        <v>0</v>
      </c>
      <c r="AM645" s="148">
        <f t="shared" si="1694"/>
        <v>0</v>
      </c>
      <c r="AN645" s="148">
        <f t="shared" si="1695"/>
        <v>0</v>
      </c>
    </row>
    <row r="646" spans="1:40" s="42" customFormat="1" ht="25.5">
      <c r="A646" s="185"/>
      <c r="B646" s="71" t="s">
        <v>34</v>
      </c>
      <c r="C646" s="35" t="s">
        <v>310</v>
      </c>
      <c r="D646" s="35" t="s">
        <v>21</v>
      </c>
      <c r="E646" s="35" t="s">
        <v>100</v>
      </c>
      <c r="F646" s="35" t="s">
        <v>333</v>
      </c>
      <c r="G646" s="36" t="s">
        <v>33</v>
      </c>
      <c r="H646" s="148">
        <v>600000</v>
      </c>
      <c r="I646" s="148"/>
      <c r="J646" s="148"/>
      <c r="K646" s="148">
        <v>-600000</v>
      </c>
      <c r="L646" s="148"/>
      <c r="M646" s="148"/>
      <c r="N646" s="148">
        <f t="shared" si="1532"/>
        <v>0</v>
      </c>
      <c r="O646" s="148">
        <f t="shared" si="1533"/>
        <v>0</v>
      </c>
      <c r="P646" s="148">
        <f t="shared" si="1534"/>
        <v>0</v>
      </c>
      <c r="Q646" s="148"/>
      <c r="R646" s="148"/>
      <c r="S646" s="148"/>
      <c r="T646" s="148">
        <f t="shared" si="1681"/>
        <v>0</v>
      </c>
      <c r="U646" s="148">
        <f t="shared" si="1682"/>
        <v>0</v>
      </c>
      <c r="V646" s="148">
        <f t="shared" si="1683"/>
        <v>0</v>
      </c>
      <c r="W646" s="148"/>
      <c r="X646" s="148"/>
      <c r="Y646" s="148"/>
      <c r="Z646" s="148">
        <f t="shared" si="1685"/>
        <v>0</v>
      </c>
      <c r="AA646" s="148">
        <f t="shared" si="1686"/>
        <v>0</v>
      </c>
      <c r="AB646" s="148">
        <f t="shared" si="1687"/>
        <v>0</v>
      </c>
      <c r="AC646" s="148"/>
      <c r="AD646" s="148"/>
      <c r="AE646" s="148"/>
      <c r="AF646" s="148">
        <f t="shared" si="1689"/>
        <v>0</v>
      </c>
      <c r="AG646" s="148">
        <f t="shared" si="1690"/>
        <v>0</v>
      </c>
      <c r="AH646" s="148">
        <f t="shared" si="1691"/>
        <v>0</v>
      </c>
      <c r="AI646" s="148"/>
      <c r="AJ646" s="148"/>
      <c r="AK646" s="148"/>
      <c r="AL646" s="148">
        <f t="shared" si="1693"/>
        <v>0</v>
      </c>
      <c r="AM646" s="148">
        <f t="shared" si="1694"/>
        <v>0</v>
      </c>
      <c r="AN646" s="148">
        <f t="shared" si="1695"/>
        <v>0</v>
      </c>
    </row>
    <row r="647" spans="1:40" s="42" customFormat="1">
      <c r="A647" s="185"/>
      <c r="B647" s="93" t="s">
        <v>376</v>
      </c>
      <c r="C647" s="35" t="s">
        <v>310</v>
      </c>
      <c r="D647" s="35" t="s">
        <v>21</v>
      </c>
      <c r="E647" s="35" t="s">
        <v>100</v>
      </c>
      <c r="F647" s="35" t="s">
        <v>375</v>
      </c>
      <c r="G647" s="36"/>
      <c r="H647" s="148"/>
      <c r="I647" s="148"/>
      <c r="J647" s="148"/>
      <c r="K647" s="148">
        <f>K648</f>
        <v>283335.34000000003</v>
      </c>
      <c r="L647" s="148">
        <f t="shared" ref="L647:M648" si="1705">L648</f>
        <v>0</v>
      </c>
      <c r="M647" s="148">
        <f t="shared" si="1705"/>
        <v>0</v>
      </c>
      <c r="N647" s="148">
        <f t="shared" ref="N647:N663" si="1706">H647+K647</f>
        <v>283335.34000000003</v>
      </c>
      <c r="O647" s="148">
        <f t="shared" ref="O647:O663" si="1707">I647+L647</f>
        <v>0</v>
      </c>
      <c r="P647" s="148">
        <f t="shared" ref="P647:P663" si="1708">J647+M647</f>
        <v>0</v>
      </c>
      <c r="Q647" s="148">
        <f>Q648</f>
        <v>0</v>
      </c>
      <c r="R647" s="148">
        <f t="shared" ref="R647:S648" si="1709">R648</f>
        <v>0</v>
      </c>
      <c r="S647" s="148">
        <f t="shared" si="1709"/>
        <v>0</v>
      </c>
      <c r="T647" s="148">
        <f t="shared" si="1681"/>
        <v>283335.34000000003</v>
      </c>
      <c r="U647" s="148">
        <f t="shared" si="1682"/>
        <v>0</v>
      </c>
      <c r="V647" s="148">
        <f t="shared" si="1683"/>
        <v>0</v>
      </c>
      <c r="W647" s="148">
        <f>W648</f>
        <v>0</v>
      </c>
      <c r="X647" s="148">
        <f t="shared" ref="X647:Y648" si="1710">X648</f>
        <v>0</v>
      </c>
      <c r="Y647" s="148">
        <f t="shared" si="1710"/>
        <v>0</v>
      </c>
      <c r="Z647" s="148">
        <f t="shared" si="1685"/>
        <v>283335.34000000003</v>
      </c>
      <c r="AA647" s="148">
        <f t="shared" si="1686"/>
        <v>0</v>
      </c>
      <c r="AB647" s="148">
        <f t="shared" si="1687"/>
        <v>0</v>
      </c>
      <c r="AC647" s="148">
        <f>AC648</f>
        <v>0</v>
      </c>
      <c r="AD647" s="148">
        <f t="shared" ref="AD647:AE648" si="1711">AD648</f>
        <v>0</v>
      </c>
      <c r="AE647" s="148">
        <f t="shared" si="1711"/>
        <v>0</v>
      </c>
      <c r="AF647" s="148">
        <f t="shared" si="1689"/>
        <v>283335.34000000003</v>
      </c>
      <c r="AG647" s="148">
        <f t="shared" si="1690"/>
        <v>0</v>
      </c>
      <c r="AH647" s="148">
        <f t="shared" si="1691"/>
        <v>0</v>
      </c>
      <c r="AI647" s="148">
        <f>AI648</f>
        <v>0</v>
      </c>
      <c r="AJ647" s="148">
        <f t="shared" ref="AJ647:AK648" si="1712">AJ648</f>
        <v>0</v>
      </c>
      <c r="AK647" s="148">
        <f t="shared" si="1712"/>
        <v>0</v>
      </c>
      <c r="AL647" s="148">
        <f t="shared" si="1693"/>
        <v>283335.34000000003</v>
      </c>
      <c r="AM647" s="148">
        <f t="shared" si="1694"/>
        <v>0</v>
      </c>
      <c r="AN647" s="148">
        <f t="shared" si="1695"/>
        <v>0</v>
      </c>
    </row>
    <row r="648" spans="1:40" s="42" customFormat="1" ht="25.5">
      <c r="A648" s="185"/>
      <c r="B648" s="126" t="s">
        <v>186</v>
      </c>
      <c r="C648" s="35" t="s">
        <v>310</v>
      </c>
      <c r="D648" s="35" t="s">
        <v>21</v>
      </c>
      <c r="E648" s="35" t="s">
        <v>100</v>
      </c>
      <c r="F648" s="35" t="s">
        <v>375</v>
      </c>
      <c r="G648" s="36" t="s">
        <v>32</v>
      </c>
      <c r="H648" s="148"/>
      <c r="I648" s="148"/>
      <c r="J648" s="148"/>
      <c r="K648" s="148">
        <f>K649</f>
        <v>283335.34000000003</v>
      </c>
      <c r="L648" s="148">
        <f t="shared" si="1705"/>
        <v>0</v>
      </c>
      <c r="M648" s="148">
        <f t="shared" si="1705"/>
        <v>0</v>
      </c>
      <c r="N648" s="148">
        <f t="shared" si="1706"/>
        <v>283335.34000000003</v>
      </c>
      <c r="O648" s="148">
        <f t="shared" si="1707"/>
        <v>0</v>
      </c>
      <c r="P648" s="148">
        <f t="shared" si="1708"/>
        <v>0</v>
      </c>
      <c r="Q648" s="148">
        <f>Q649</f>
        <v>0</v>
      </c>
      <c r="R648" s="148">
        <f t="shared" si="1709"/>
        <v>0</v>
      </c>
      <c r="S648" s="148">
        <f t="shared" si="1709"/>
        <v>0</v>
      </c>
      <c r="T648" s="148">
        <f t="shared" si="1681"/>
        <v>283335.34000000003</v>
      </c>
      <c r="U648" s="148">
        <f t="shared" si="1682"/>
        <v>0</v>
      </c>
      <c r="V648" s="148">
        <f t="shared" si="1683"/>
        <v>0</v>
      </c>
      <c r="W648" s="148">
        <f>W649</f>
        <v>0</v>
      </c>
      <c r="X648" s="148">
        <f t="shared" si="1710"/>
        <v>0</v>
      </c>
      <c r="Y648" s="148">
        <f t="shared" si="1710"/>
        <v>0</v>
      </c>
      <c r="Z648" s="148">
        <f t="shared" si="1685"/>
        <v>283335.34000000003</v>
      </c>
      <c r="AA648" s="148">
        <f t="shared" si="1686"/>
        <v>0</v>
      </c>
      <c r="AB648" s="148">
        <f t="shared" si="1687"/>
        <v>0</v>
      </c>
      <c r="AC648" s="148">
        <f>AC649</f>
        <v>0</v>
      </c>
      <c r="AD648" s="148">
        <f t="shared" si="1711"/>
        <v>0</v>
      </c>
      <c r="AE648" s="148">
        <f t="shared" si="1711"/>
        <v>0</v>
      </c>
      <c r="AF648" s="148">
        <f t="shared" si="1689"/>
        <v>283335.34000000003</v>
      </c>
      <c r="AG648" s="148">
        <f t="shared" si="1690"/>
        <v>0</v>
      </c>
      <c r="AH648" s="148">
        <f t="shared" si="1691"/>
        <v>0</v>
      </c>
      <c r="AI648" s="148">
        <f>AI649</f>
        <v>0</v>
      </c>
      <c r="AJ648" s="148">
        <f t="shared" si="1712"/>
        <v>0</v>
      </c>
      <c r="AK648" s="148">
        <f t="shared" si="1712"/>
        <v>0</v>
      </c>
      <c r="AL648" s="148">
        <f t="shared" si="1693"/>
        <v>283335.34000000003</v>
      </c>
      <c r="AM648" s="148">
        <f t="shared" si="1694"/>
        <v>0</v>
      </c>
      <c r="AN648" s="148">
        <f t="shared" si="1695"/>
        <v>0</v>
      </c>
    </row>
    <row r="649" spans="1:40" s="42" customFormat="1" ht="25.5">
      <c r="A649" s="185"/>
      <c r="B649" s="71" t="s">
        <v>34</v>
      </c>
      <c r="C649" s="35" t="s">
        <v>310</v>
      </c>
      <c r="D649" s="35" t="s">
        <v>21</v>
      </c>
      <c r="E649" s="35" t="s">
        <v>100</v>
      </c>
      <c r="F649" s="35" t="s">
        <v>375</v>
      </c>
      <c r="G649" s="36" t="s">
        <v>33</v>
      </c>
      <c r="H649" s="148"/>
      <c r="I649" s="148"/>
      <c r="J649" s="148"/>
      <c r="K649" s="148">
        <v>283335.34000000003</v>
      </c>
      <c r="L649" s="148"/>
      <c r="M649" s="148"/>
      <c r="N649" s="148">
        <f t="shared" si="1706"/>
        <v>283335.34000000003</v>
      </c>
      <c r="O649" s="148">
        <f t="shared" si="1707"/>
        <v>0</v>
      </c>
      <c r="P649" s="148">
        <f t="shared" si="1708"/>
        <v>0</v>
      </c>
      <c r="Q649" s="148"/>
      <c r="R649" s="148"/>
      <c r="S649" s="148"/>
      <c r="T649" s="148">
        <f t="shared" si="1681"/>
        <v>283335.34000000003</v>
      </c>
      <c r="U649" s="148">
        <f t="shared" si="1682"/>
        <v>0</v>
      </c>
      <c r="V649" s="148">
        <f t="shared" si="1683"/>
        <v>0</v>
      </c>
      <c r="W649" s="148"/>
      <c r="X649" s="148"/>
      <c r="Y649" s="148"/>
      <c r="Z649" s="148">
        <f t="shared" si="1685"/>
        <v>283335.34000000003</v>
      </c>
      <c r="AA649" s="148">
        <f t="shared" si="1686"/>
        <v>0</v>
      </c>
      <c r="AB649" s="148">
        <f t="shared" si="1687"/>
        <v>0</v>
      </c>
      <c r="AC649" s="148"/>
      <c r="AD649" s="148"/>
      <c r="AE649" s="148"/>
      <c r="AF649" s="148">
        <f t="shared" si="1689"/>
        <v>283335.34000000003</v>
      </c>
      <c r="AG649" s="148">
        <f t="shared" si="1690"/>
        <v>0</v>
      </c>
      <c r="AH649" s="148">
        <f t="shared" si="1691"/>
        <v>0</v>
      </c>
      <c r="AI649" s="148"/>
      <c r="AJ649" s="148"/>
      <c r="AK649" s="148"/>
      <c r="AL649" s="148">
        <f t="shared" si="1693"/>
        <v>283335.34000000003</v>
      </c>
      <c r="AM649" s="148">
        <f t="shared" si="1694"/>
        <v>0</v>
      </c>
      <c r="AN649" s="148">
        <f t="shared" si="1695"/>
        <v>0</v>
      </c>
    </row>
    <row r="650" spans="1:40" s="42" customFormat="1">
      <c r="A650" s="185"/>
      <c r="B650" s="93" t="s">
        <v>378</v>
      </c>
      <c r="C650" s="35" t="s">
        <v>310</v>
      </c>
      <c r="D650" s="35" t="s">
        <v>21</v>
      </c>
      <c r="E650" s="35" t="s">
        <v>100</v>
      </c>
      <c r="F650" s="35" t="s">
        <v>377</v>
      </c>
      <c r="G650" s="36"/>
      <c r="H650" s="148"/>
      <c r="I650" s="148"/>
      <c r="J650" s="148"/>
      <c r="K650" s="148">
        <f>K651</f>
        <v>30008.6</v>
      </c>
      <c r="L650" s="148">
        <f t="shared" ref="L650:M651" si="1713">L651</f>
        <v>0</v>
      </c>
      <c r="M650" s="148">
        <f t="shared" si="1713"/>
        <v>0</v>
      </c>
      <c r="N650" s="148">
        <f t="shared" si="1706"/>
        <v>30008.6</v>
      </c>
      <c r="O650" s="148">
        <f t="shared" si="1707"/>
        <v>0</v>
      </c>
      <c r="P650" s="148">
        <f t="shared" si="1708"/>
        <v>0</v>
      </c>
      <c r="Q650" s="148">
        <f>Q651</f>
        <v>0</v>
      </c>
      <c r="R650" s="148">
        <f t="shared" ref="R650:S651" si="1714">R651</f>
        <v>0</v>
      </c>
      <c r="S650" s="148">
        <f t="shared" si="1714"/>
        <v>0</v>
      </c>
      <c r="T650" s="148">
        <f t="shared" si="1681"/>
        <v>30008.6</v>
      </c>
      <c r="U650" s="148">
        <f t="shared" si="1682"/>
        <v>0</v>
      </c>
      <c r="V650" s="148">
        <f t="shared" si="1683"/>
        <v>0</v>
      </c>
      <c r="W650" s="148">
        <f>W651</f>
        <v>0</v>
      </c>
      <c r="X650" s="148">
        <f t="shared" ref="X650:Y651" si="1715">X651</f>
        <v>0</v>
      </c>
      <c r="Y650" s="148">
        <f t="shared" si="1715"/>
        <v>0</v>
      </c>
      <c r="Z650" s="148">
        <f t="shared" si="1685"/>
        <v>30008.6</v>
      </c>
      <c r="AA650" s="148">
        <f t="shared" si="1686"/>
        <v>0</v>
      </c>
      <c r="AB650" s="148">
        <f t="shared" si="1687"/>
        <v>0</v>
      </c>
      <c r="AC650" s="148">
        <f>AC651</f>
        <v>0</v>
      </c>
      <c r="AD650" s="148">
        <f t="shared" ref="AD650:AE651" si="1716">AD651</f>
        <v>0</v>
      </c>
      <c r="AE650" s="148">
        <f t="shared" si="1716"/>
        <v>0</v>
      </c>
      <c r="AF650" s="148">
        <f t="shared" si="1689"/>
        <v>30008.6</v>
      </c>
      <c r="AG650" s="148">
        <f t="shared" si="1690"/>
        <v>0</v>
      </c>
      <c r="AH650" s="148">
        <f t="shared" si="1691"/>
        <v>0</v>
      </c>
      <c r="AI650" s="148">
        <f>AI651</f>
        <v>0</v>
      </c>
      <c r="AJ650" s="148">
        <f t="shared" ref="AJ650:AK651" si="1717">AJ651</f>
        <v>0</v>
      </c>
      <c r="AK650" s="148">
        <f t="shared" si="1717"/>
        <v>0</v>
      </c>
      <c r="AL650" s="148">
        <f t="shared" si="1693"/>
        <v>30008.6</v>
      </c>
      <c r="AM650" s="148">
        <f t="shared" si="1694"/>
        <v>0</v>
      </c>
      <c r="AN650" s="148">
        <f t="shared" si="1695"/>
        <v>0</v>
      </c>
    </row>
    <row r="651" spans="1:40" s="42" customFormat="1" ht="25.5">
      <c r="A651" s="185"/>
      <c r="B651" s="126" t="s">
        <v>186</v>
      </c>
      <c r="C651" s="35" t="s">
        <v>310</v>
      </c>
      <c r="D651" s="35" t="s">
        <v>21</v>
      </c>
      <c r="E651" s="35" t="s">
        <v>100</v>
      </c>
      <c r="F651" s="35" t="s">
        <v>377</v>
      </c>
      <c r="G651" s="36" t="s">
        <v>32</v>
      </c>
      <c r="H651" s="148"/>
      <c r="I651" s="148"/>
      <c r="J651" s="148"/>
      <c r="K651" s="148">
        <f>K652</f>
        <v>30008.6</v>
      </c>
      <c r="L651" s="148">
        <f t="shared" si="1713"/>
        <v>0</v>
      </c>
      <c r="M651" s="148">
        <f t="shared" si="1713"/>
        <v>0</v>
      </c>
      <c r="N651" s="148">
        <f t="shared" si="1706"/>
        <v>30008.6</v>
      </c>
      <c r="O651" s="148">
        <f t="shared" si="1707"/>
        <v>0</v>
      </c>
      <c r="P651" s="148">
        <f t="shared" si="1708"/>
        <v>0</v>
      </c>
      <c r="Q651" s="148">
        <f>Q652</f>
        <v>0</v>
      </c>
      <c r="R651" s="148">
        <f t="shared" si="1714"/>
        <v>0</v>
      </c>
      <c r="S651" s="148">
        <f t="shared" si="1714"/>
        <v>0</v>
      </c>
      <c r="T651" s="148">
        <f t="shared" si="1681"/>
        <v>30008.6</v>
      </c>
      <c r="U651" s="148">
        <f t="shared" si="1682"/>
        <v>0</v>
      </c>
      <c r="V651" s="148">
        <f t="shared" si="1683"/>
        <v>0</v>
      </c>
      <c r="W651" s="148">
        <f>W652</f>
        <v>0</v>
      </c>
      <c r="X651" s="148">
        <f t="shared" si="1715"/>
        <v>0</v>
      </c>
      <c r="Y651" s="148">
        <f t="shared" si="1715"/>
        <v>0</v>
      </c>
      <c r="Z651" s="148">
        <f t="shared" si="1685"/>
        <v>30008.6</v>
      </c>
      <c r="AA651" s="148">
        <f t="shared" si="1686"/>
        <v>0</v>
      </c>
      <c r="AB651" s="148">
        <f t="shared" si="1687"/>
        <v>0</v>
      </c>
      <c r="AC651" s="148">
        <f>AC652</f>
        <v>0</v>
      </c>
      <c r="AD651" s="148">
        <f t="shared" si="1716"/>
        <v>0</v>
      </c>
      <c r="AE651" s="148">
        <f t="shared" si="1716"/>
        <v>0</v>
      </c>
      <c r="AF651" s="148">
        <f t="shared" si="1689"/>
        <v>30008.6</v>
      </c>
      <c r="AG651" s="148">
        <f t="shared" si="1690"/>
        <v>0</v>
      </c>
      <c r="AH651" s="148">
        <f t="shared" si="1691"/>
        <v>0</v>
      </c>
      <c r="AI651" s="148">
        <f>AI652</f>
        <v>0</v>
      </c>
      <c r="AJ651" s="148">
        <f t="shared" si="1717"/>
        <v>0</v>
      </c>
      <c r="AK651" s="148">
        <f t="shared" si="1717"/>
        <v>0</v>
      </c>
      <c r="AL651" s="148">
        <f t="shared" si="1693"/>
        <v>30008.6</v>
      </c>
      <c r="AM651" s="148">
        <f t="shared" si="1694"/>
        <v>0</v>
      </c>
      <c r="AN651" s="148">
        <f t="shared" si="1695"/>
        <v>0</v>
      </c>
    </row>
    <row r="652" spans="1:40" s="42" customFormat="1" ht="25.5">
      <c r="A652" s="185"/>
      <c r="B652" s="71" t="s">
        <v>34</v>
      </c>
      <c r="C652" s="35" t="s">
        <v>310</v>
      </c>
      <c r="D652" s="35" t="s">
        <v>21</v>
      </c>
      <c r="E652" s="35" t="s">
        <v>100</v>
      </c>
      <c r="F652" s="35" t="s">
        <v>377</v>
      </c>
      <c r="G652" s="36" t="s">
        <v>33</v>
      </c>
      <c r="H652" s="148"/>
      <c r="I652" s="148"/>
      <c r="J652" s="148"/>
      <c r="K652" s="148">
        <v>30008.6</v>
      </c>
      <c r="L652" s="148"/>
      <c r="M652" s="148"/>
      <c r="N652" s="148">
        <f t="shared" si="1706"/>
        <v>30008.6</v>
      </c>
      <c r="O652" s="148">
        <f t="shared" si="1707"/>
        <v>0</v>
      </c>
      <c r="P652" s="148">
        <f t="shared" si="1708"/>
        <v>0</v>
      </c>
      <c r="Q652" s="148"/>
      <c r="R652" s="148"/>
      <c r="S652" s="148"/>
      <c r="T652" s="148">
        <f t="shared" si="1681"/>
        <v>30008.6</v>
      </c>
      <c r="U652" s="148">
        <f t="shared" si="1682"/>
        <v>0</v>
      </c>
      <c r="V652" s="148">
        <f t="shared" si="1683"/>
        <v>0</v>
      </c>
      <c r="W652" s="148"/>
      <c r="X652" s="148"/>
      <c r="Y652" s="148"/>
      <c r="Z652" s="148">
        <f t="shared" si="1685"/>
        <v>30008.6</v>
      </c>
      <c r="AA652" s="148">
        <f t="shared" si="1686"/>
        <v>0</v>
      </c>
      <c r="AB652" s="148">
        <f t="shared" si="1687"/>
        <v>0</v>
      </c>
      <c r="AC652" s="148"/>
      <c r="AD652" s="148"/>
      <c r="AE652" s="148"/>
      <c r="AF652" s="148">
        <f t="shared" si="1689"/>
        <v>30008.6</v>
      </c>
      <c r="AG652" s="148">
        <f t="shared" si="1690"/>
        <v>0</v>
      </c>
      <c r="AH652" s="148">
        <f t="shared" si="1691"/>
        <v>0</v>
      </c>
      <c r="AI652" s="148"/>
      <c r="AJ652" s="148"/>
      <c r="AK652" s="148"/>
      <c r="AL652" s="148">
        <f t="shared" si="1693"/>
        <v>30008.6</v>
      </c>
      <c r="AM652" s="148">
        <f t="shared" si="1694"/>
        <v>0</v>
      </c>
      <c r="AN652" s="148">
        <f t="shared" si="1695"/>
        <v>0</v>
      </c>
    </row>
    <row r="653" spans="1:40" s="42" customFormat="1">
      <c r="A653" s="185"/>
      <c r="B653" s="93" t="s">
        <v>380</v>
      </c>
      <c r="C653" s="35" t="s">
        <v>310</v>
      </c>
      <c r="D653" s="35" t="s">
        <v>21</v>
      </c>
      <c r="E653" s="35" t="s">
        <v>100</v>
      </c>
      <c r="F653" s="35" t="s">
        <v>379</v>
      </c>
      <c r="G653" s="36"/>
      <c r="H653" s="148"/>
      <c r="I653" s="148"/>
      <c r="J653" s="148"/>
      <c r="K653" s="148">
        <f>K654</f>
        <v>131800</v>
      </c>
      <c r="L653" s="148">
        <f t="shared" ref="L653:M654" si="1718">L654</f>
        <v>0</v>
      </c>
      <c r="M653" s="148">
        <f t="shared" si="1718"/>
        <v>0</v>
      </c>
      <c r="N653" s="148">
        <f t="shared" si="1706"/>
        <v>131800</v>
      </c>
      <c r="O653" s="148">
        <f t="shared" si="1707"/>
        <v>0</v>
      </c>
      <c r="P653" s="148">
        <f t="shared" si="1708"/>
        <v>0</v>
      </c>
      <c r="Q653" s="148">
        <f>Q654</f>
        <v>0</v>
      </c>
      <c r="R653" s="148">
        <f t="shared" ref="R653:S654" si="1719">R654</f>
        <v>0</v>
      </c>
      <c r="S653" s="148">
        <f t="shared" si="1719"/>
        <v>0</v>
      </c>
      <c r="T653" s="148">
        <f t="shared" si="1681"/>
        <v>131800</v>
      </c>
      <c r="U653" s="148">
        <f t="shared" si="1682"/>
        <v>0</v>
      </c>
      <c r="V653" s="148">
        <f t="shared" si="1683"/>
        <v>0</v>
      </c>
      <c r="W653" s="148">
        <f>W654</f>
        <v>0</v>
      </c>
      <c r="X653" s="148">
        <f t="shared" ref="X653:Y654" si="1720">X654</f>
        <v>0</v>
      </c>
      <c r="Y653" s="148">
        <f t="shared" si="1720"/>
        <v>0</v>
      </c>
      <c r="Z653" s="148">
        <f t="shared" si="1685"/>
        <v>131800</v>
      </c>
      <c r="AA653" s="148">
        <f t="shared" si="1686"/>
        <v>0</v>
      </c>
      <c r="AB653" s="148">
        <f t="shared" si="1687"/>
        <v>0</v>
      </c>
      <c r="AC653" s="148">
        <f>AC654</f>
        <v>0</v>
      </c>
      <c r="AD653" s="148">
        <f t="shared" ref="AD653:AE654" si="1721">AD654</f>
        <v>0</v>
      </c>
      <c r="AE653" s="148">
        <f t="shared" si="1721"/>
        <v>0</v>
      </c>
      <c r="AF653" s="148">
        <f t="shared" si="1689"/>
        <v>131800</v>
      </c>
      <c r="AG653" s="148">
        <f t="shared" si="1690"/>
        <v>0</v>
      </c>
      <c r="AH653" s="148">
        <f t="shared" si="1691"/>
        <v>0</v>
      </c>
      <c r="AI653" s="148">
        <f>AI654</f>
        <v>0</v>
      </c>
      <c r="AJ653" s="148">
        <f t="shared" ref="AJ653:AK654" si="1722">AJ654</f>
        <v>0</v>
      </c>
      <c r="AK653" s="148">
        <f t="shared" si="1722"/>
        <v>0</v>
      </c>
      <c r="AL653" s="148">
        <f t="shared" si="1693"/>
        <v>131800</v>
      </c>
      <c r="AM653" s="148">
        <f t="shared" si="1694"/>
        <v>0</v>
      </c>
      <c r="AN653" s="148">
        <f t="shared" si="1695"/>
        <v>0</v>
      </c>
    </row>
    <row r="654" spans="1:40" s="42" customFormat="1" ht="25.5">
      <c r="A654" s="185"/>
      <c r="B654" s="27" t="s">
        <v>41</v>
      </c>
      <c r="C654" s="35" t="s">
        <v>310</v>
      </c>
      <c r="D654" s="35" t="s">
        <v>21</v>
      </c>
      <c r="E654" s="35" t="s">
        <v>100</v>
      </c>
      <c r="F654" s="35" t="s">
        <v>379</v>
      </c>
      <c r="G654" s="36" t="s">
        <v>39</v>
      </c>
      <c r="H654" s="148"/>
      <c r="I654" s="148"/>
      <c r="J654" s="148"/>
      <c r="K654" s="148">
        <f>K655</f>
        <v>131800</v>
      </c>
      <c r="L654" s="148">
        <f t="shared" si="1718"/>
        <v>0</v>
      </c>
      <c r="M654" s="148">
        <f t="shared" si="1718"/>
        <v>0</v>
      </c>
      <c r="N654" s="148">
        <f t="shared" si="1706"/>
        <v>131800</v>
      </c>
      <c r="O654" s="148">
        <f t="shared" si="1707"/>
        <v>0</v>
      </c>
      <c r="P654" s="148">
        <f t="shared" si="1708"/>
        <v>0</v>
      </c>
      <c r="Q654" s="148">
        <f>Q655</f>
        <v>0</v>
      </c>
      <c r="R654" s="148">
        <f t="shared" si="1719"/>
        <v>0</v>
      </c>
      <c r="S654" s="148">
        <f t="shared" si="1719"/>
        <v>0</v>
      </c>
      <c r="T654" s="148">
        <f t="shared" si="1681"/>
        <v>131800</v>
      </c>
      <c r="U654" s="148">
        <f t="shared" si="1682"/>
        <v>0</v>
      </c>
      <c r="V654" s="148">
        <f t="shared" si="1683"/>
        <v>0</v>
      </c>
      <c r="W654" s="148">
        <f>W655</f>
        <v>0</v>
      </c>
      <c r="X654" s="148">
        <f t="shared" si="1720"/>
        <v>0</v>
      </c>
      <c r="Y654" s="148">
        <f t="shared" si="1720"/>
        <v>0</v>
      </c>
      <c r="Z654" s="148">
        <f t="shared" si="1685"/>
        <v>131800</v>
      </c>
      <c r="AA654" s="148">
        <f t="shared" si="1686"/>
        <v>0</v>
      </c>
      <c r="AB654" s="148">
        <f t="shared" si="1687"/>
        <v>0</v>
      </c>
      <c r="AC654" s="148">
        <f>AC655</f>
        <v>0</v>
      </c>
      <c r="AD654" s="148">
        <f t="shared" si="1721"/>
        <v>0</v>
      </c>
      <c r="AE654" s="148">
        <f t="shared" si="1721"/>
        <v>0</v>
      </c>
      <c r="AF654" s="148">
        <f t="shared" si="1689"/>
        <v>131800</v>
      </c>
      <c r="AG654" s="148">
        <f t="shared" si="1690"/>
        <v>0</v>
      </c>
      <c r="AH654" s="148">
        <f t="shared" si="1691"/>
        <v>0</v>
      </c>
      <c r="AI654" s="148">
        <f>AI655</f>
        <v>0</v>
      </c>
      <c r="AJ654" s="148">
        <f t="shared" si="1722"/>
        <v>0</v>
      </c>
      <c r="AK654" s="148">
        <f t="shared" si="1722"/>
        <v>0</v>
      </c>
      <c r="AL654" s="148">
        <f t="shared" si="1693"/>
        <v>131800</v>
      </c>
      <c r="AM654" s="148">
        <f t="shared" si="1694"/>
        <v>0</v>
      </c>
      <c r="AN654" s="148">
        <f t="shared" si="1695"/>
        <v>0</v>
      </c>
    </row>
    <row r="655" spans="1:40" s="42" customFormat="1">
      <c r="A655" s="185"/>
      <c r="B655" s="26" t="s">
        <v>42</v>
      </c>
      <c r="C655" s="35" t="s">
        <v>310</v>
      </c>
      <c r="D655" s="35" t="s">
        <v>21</v>
      </c>
      <c r="E655" s="35" t="s">
        <v>100</v>
      </c>
      <c r="F655" s="35" t="s">
        <v>379</v>
      </c>
      <c r="G655" s="36" t="s">
        <v>40</v>
      </c>
      <c r="H655" s="148"/>
      <c r="I655" s="148"/>
      <c r="J655" s="148"/>
      <c r="K655" s="60">
        <f>65900+65900</f>
        <v>131800</v>
      </c>
      <c r="L655" s="148"/>
      <c r="M655" s="148"/>
      <c r="N655" s="148">
        <f t="shared" si="1706"/>
        <v>131800</v>
      </c>
      <c r="O655" s="148">
        <f t="shared" si="1707"/>
        <v>0</v>
      </c>
      <c r="P655" s="148">
        <f t="shared" si="1708"/>
        <v>0</v>
      </c>
      <c r="Q655" s="60"/>
      <c r="R655" s="148"/>
      <c r="S655" s="148"/>
      <c r="T655" s="148">
        <f t="shared" si="1681"/>
        <v>131800</v>
      </c>
      <c r="U655" s="148">
        <f t="shared" si="1682"/>
        <v>0</v>
      </c>
      <c r="V655" s="148">
        <f t="shared" si="1683"/>
        <v>0</v>
      </c>
      <c r="W655" s="60"/>
      <c r="X655" s="148"/>
      <c r="Y655" s="148"/>
      <c r="Z655" s="148">
        <f t="shared" si="1685"/>
        <v>131800</v>
      </c>
      <c r="AA655" s="148">
        <f t="shared" si="1686"/>
        <v>0</v>
      </c>
      <c r="AB655" s="148">
        <f t="shared" si="1687"/>
        <v>0</v>
      </c>
      <c r="AC655" s="60"/>
      <c r="AD655" s="148"/>
      <c r="AE655" s="148"/>
      <c r="AF655" s="148">
        <f t="shared" si="1689"/>
        <v>131800</v>
      </c>
      <c r="AG655" s="148">
        <f t="shared" si="1690"/>
        <v>0</v>
      </c>
      <c r="AH655" s="148">
        <f t="shared" si="1691"/>
        <v>0</v>
      </c>
      <c r="AI655" s="60"/>
      <c r="AJ655" s="148"/>
      <c r="AK655" s="148"/>
      <c r="AL655" s="148">
        <f t="shared" si="1693"/>
        <v>131800</v>
      </c>
      <c r="AM655" s="148">
        <f t="shared" si="1694"/>
        <v>0</v>
      </c>
      <c r="AN655" s="148">
        <f t="shared" si="1695"/>
        <v>0</v>
      </c>
    </row>
    <row r="656" spans="1:40" s="42" customFormat="1">
      <c r="A656" s="185"/>
      <c r="B656" s="93" t="s">
        <v>382</v>
      </c>
      <c r="C656" s="35" t="s">
        <v>310</v>
      </c>
      <c r="D656" s="35" t="s">
        <v>21</v>
      </c>
      <c r="E656" s="35" t="s">
        <v>100</v>
      </c>
      <c r="F656" s="35" t="s">
        <v>381</v>
      </c>
      <c r="G656" s="36"/>
      <c r="H656" s="148"/>
      <c r="I656" s="148"/>
      <c r="J656" s="148"/>
      <c r="K656" s="148">
        <f>K657</f>
        <v>93902.7</v>
      </c>
      <c r="L656" s="148">
        <f t="shared" ref="L656:M657" si="1723">L657</f>
        <v>0</v>
      </c>
      <c r="M656" s="148">
        <f t="shared" si="1723"/>
        <v>0</v>
      </c>
      <c r="N656" s="148">
        <f t="shared" si="1706"/>
        <v>93902.7</v>
      </c>
      <c r="O656" s="148">
        <f t="shared" si="1707"/>
        <v>0</v>
      </c>
      <c r="P656" s="148">
        <f t="shared" si="1708"/>
        <v>0</v>
      </c>
      <c r="Q656" s="148">
        <f>Q657</f>
        <v>0</v>
      </c>
      <c r="R656" s="148">
        <f t="shared" ref="R656:S657" si="1724">R657</f>
        <v>0</v>
      </c>
      <c r="S656" s="148">
        <f t="shared" si="1724"/>
        <v>0</v>
      </c>
      <c r="T656" s="148">
        <f t="shared" si="1681"/>
        <v>93902.7</v>
      </c>
      <c r="U656" s="148">
        <f t="shared" si="1682"/>
        <v>0</v>
      </c>
      <c r="V656" s="148">
        <f t="shared" si="1683"/>
        <v>0</v>
      </c>
      <c r="W656" s="148">
        <f>W657</f>
        <v>0</v>
      </c>
      <c r="X656" s="148">
        <f t="shared" ref="X656:Y657" si="1725">X657</f>
        <v>0</v>
      </c>
      <c r="Y656" s="148">
        <f t="shared" si="1725"/>
        <v>0</v>
      </c>
      <c r="Z656" s="148">
        <f t="shared" si="1685"/>
        <v>93902.7</v>
      </c>
      <c r="AA656" s="148">
        <f t="shared" si="1686"/>
        <v>0</v>
      </c>
      <c r="AB656" s="148">
        <f t="shared" si="1687"/>
        <v>0</v>
      </c>
      <c r="AC656" s="148">
        <f>AC657</f>
        <v>0</v>
      </c>
      <c r="AD656" s="148">
        <f t="shared" ref="AD656:AE657" si="1726">AD657</f>
        <v>0</v>
      </c>
      <c r="AE656" s="148">
        <f t="shared" si="1726"/>
        <v>0</v>
      </c>
      <c r="AF656" s="148">
        <f t="shared" si="1689"/>
        <v>93902.7</v>
      </c>
      <c r="AG656" s="148">
        <f t="shared" si="1690"/>
        <v>0</v>
      </c>
      <c r="AH656" s="148">
        <f t="shared" si="1691"/>
        <v>0</v>
      </c>
      <c r="AI656" s="148">
        <f>AI657</f>
        <v>0</v>
      </c>
      <c r="AJ656" s="148">
        <f t="shared" ref="AJ656:AK657" si="1727">AJ657</f>
        <v>0</v>
      </c>
      <c r="AK656" s="148">
        <f t="shared" si="1727"/>
        <v>0</v>
      </c>
      <c r="AL656" s="148">
        <f t="shared" si="1693"/>
        <v>93902.7</v>
      </c>
      <c r="AM656" s="148">
        <f t="shared" si="1694"/>
        <v>0</v>
      </c>
      <c r="AN656" s="148">
        <f t="shared" si="1695"/>
        <v>0</v>
      </c>
    </row>
    <row r="657" spans="1:40" s="42" customFormat="1" ht="25.5">
      <c r="A657" s="185"/>
      <c r="B657" s="27" t="s">
        <v>41</v>
      </c>
      <c r="C657" s="35" t="s">
        <v>310</v>
      </c>
      <c r="D657" s="35" t="s">
        <v>21</v>
      </c>
      <c r="E657" s="35" t="s">
        <v>100</v>
      </c>
      <c r="F657" s="35" t="s">
        <v>381</v>
      </c>
      <c r="G657" s="36" t="s">
        <v>39</v>
      </c>
      <c r="H657" s="148"/>
      <c r="I657" s="148"/>
      <c r="J657" s="148"/>
      <c r="K657" s="148">
        <f>K658</f>
        <v>93902.7</v>
      </c>
      <c r="L657" s="148">
        <f t="shared" si="1723"/>
        <v>0</v>
      </c>
      <c r="M657" s="148">
        <f t="shared" si="1723"/>
        <v>0</v>
      </c>
      <c r="N657" s="148">
        <f t="shared" si="1706"/>
        <v>93902.7</v>
      </c>
      <c r="O657" s="148">
        <f t="shared" si="1707"/>
        <v>0</v>
      </c>
      <c r="P657" s="148">
        <f t="shared" si="1708"/>
        <v>0</v>
      </c>
      <c r="Q657" s="148">
        <f>Q658</f>
        <v>0</v>
      </c>
      <c r="R657" s="148">
        <f t="shared" si="1724"/>
        <v>0</v>
      </c>
      <c r="S657" s="148">
        <f t="shared" si="1724"/>
        <v>0</v>
      </c>
      <c r="T657" s="148">
        <f t="shared" si="1681"/>
        <v>93902.7</v>
      </c>
      <c r="U657" s="148">
        <f t="shared" si="1682"/>
        <v>0</v>
      </c>
      <c r="V657" s="148">
        <f t="shared" si="1683"/>
        <v>0</v>
      </c>
      <c r="W657" s="148">
        <f>W658</f>
        <v>0</v>
      </c>
      <c r="X657" s="148">
        <f t="shared" si="1725"/>
        <v>0</v>
      </c>
      <c r="Y657" s="148">
        <f t="shared" si="1725"/>
        <v>0</v>
      </c>
      <c r="Z657" s="148">
        <f t="shared" si="1685"/>
        <v>93902.7</v>
      </c>
      <c r="AA657" s="148">
        <f t="shared" si="1686"/>
        <v>0</v>
      </c>
      <c r="AB657" s="148">
        <f t="shared" si="1687"/>
        <v>0</v>
      </c>
      <c r="AC657" s="148">
        <f>AC658</f>
        <v>0</v>
      </c>
      <c r="AD657" s="148">
        <f t="shared" si="1726"/>
        <v>0</v>
      </c>
      <c r="AE657" s="148">
        <f t="shared" si="1726"/>
        <v>0</v>
      </c>
      <c r="AF657" s="148">
        <f t="shared" si="1689"/>
        <v>93902.7</v>
      </c>
      <c r="AG657" s="148">
        <f t="shared" si="1690"/>
        <v>0</v>
      </c>
      <c r="AH657" s="148">
        <f t="shared" si="1691"/>
        <v>0</v>
      </c>
      <c r="AI657" s="148">
        <f>AI658</f>
        <v>0</v>
      </c>
      <c r="AJ657" s="148">
        <f t="shared" si="1727"/>
        <v>0</v>
      </c>
      <c r="AK657" s="148">
        <f t="shared" si="1727"/>
        <v>0</v>
      </c>
      <c r="AL657" s="148">
        <f t="shared" si="1693"/>
        <v>93902.7</v>
      </c>
      <c r="AM657" s="148">
        <f t="shared" si="1694"/>
        <v>0</v>
      </c>
      <c r="AN657" s="148">
        <f t="shared" si="1695"/>
        <v>0</v>
      </c>
    </row>
    <row r="658" spans="1:40" s="42" customFormat="1">
      <c r="A658" s="185"/>
      <c r="B658" s="26" t="s">
        <v>42</v>
      </c>
      <c r="C658" s="35" t="s">
        <v>310</v>
      </c>
      <c r="D658" s="35" t="s">
        <v>21</v>
      </c>
      <c r="E658" s="35" t="s">
        <v>100</v>
      </c>
      <c r="F658" s="35" t="s">
        <v>381</v>
      </c>
      <c r="G658" s="36" t="s">
        <v>40</v>
      </c>
      <c r="H658" s="148"/>
      <c r="I658" s="148"/>
      <c r="J658" s="148"/>
      <c r="K658" s="60">
        <f>46951.35+46951.35</f>
        <v>93902.7</v>
      </c>
      <c r="L658" s="148"/>
      <c r="M658" s="148"/>
      <c r="N658" s="148">
        <f t="shared" si="1706"/>
        <v>93902.7</v>
      </c>
      <c r="O658" s="148">
        <f t="shared" si="1707"/>
        <v>0</v>
      </c>
      <c r="P658" s="148">
        <f t="shared" si="1708"/>
        <v>0</v>
      </c>
      <c r="Q658" s="60"/>
      <c r="R658" s="148"/>
      <c r="S658" s="148"/>
      <c r="T658" s="148">
        <f t="shared" si="1681"/>
        <v>93902.7</v>
      </c>
      <c r="U658" s="148">
        <f t="shared" si="1682"/>
        <v>0</v>
      </c>
      <c r="V658" s="148">
        <f t="shared" si="1683"/>
        <v>0</v>
      </c>
      <c r="W658" s="60"/>
      <c r="X658" s="148"/>
      <c r="Y658" s="148"/>
      <c r="Z658" s="148">
        <f t="shared" si="1685"/>
        <v>93902.7</v>
      </c>
      <c r="AA658" s="148">
        <f t="shared" si="1686"/>
        <v>0</v>
      </c>
      <c r="AB658" s="148">
        <f t="shared" si="1687"/>
        <v>0</v>
      </c>
      <c r="AC658" s="60"/>
      <c r="AD658" s="148"/>
      <c r="AE658" s="148"/>
      <c r="AF658" s="148">
        <f t="shared" si="1689"/>
        <v>93902.7</v>
      </c>
      <c r="AG658" s="148">
        <f t="shared" si="1690"/>
        <v>0</v>
      </c>
      <c r="AH658" s="148">
        <f t="shared" si="1691"/>
        <v>0</v>
      </c>
      <c r="AI658" s="60"/>
      <c r="AJ658" s="148"/>
      <c r="AK658" s="148"/>
      <c r="AL658" s="148">
        <f t="shared" si="1693"/>
        <v>93902.7</v>
      </c>
      <c r="AM658" s="148">
        <f t="shared" si="1694"/>
        <v>0</v>
      </c>
      <c r="AN658" s="148">
        <f t="shared" si="1695"/>
        <v>0</v>
      </c>
    </row>
    <row r="659" spans="1:40" s="42" customFormat="1">
      <c r="A659" s="185"/>
      <c r="B659" s="93" t="s">
        <v>384</v>
      </c>
      <c r="C659" s="35" t="s">
        <v>310</v>
      </c>
      <c r="D659" s="35" t="s">
        <v>21</v>
      </c>
      <c r="E659" s="35" t="s">
        <v>100</v>
      </c>
      <c r="F659" s="35" t="s">
        <v>383</v>
      </c>
      <c r="G659" s="36"/>
      <c r="H659" s="148"/>
      <c r="I659" s="148"/>
      <c r="J659" s="148"/>
      <c r="K659" s="148">
        <f>K660+K662</f>
        <v>918879.50999999989</v>
      </c>
      <c r="L659" s="148">
        <f t="shared" ref="L659:M659" si="1728">L660+L662</f>
        <v>0</v>
      </c>
      <c r="M659" s="148">
        <f t="shared" si="1728"/>
        <v>0</v>
      </c>
      <c r="N659" s="148">
        <f t="shared" si="1706"/>
        <v>918879.50999999989</v>
      </c>
      <c r="O659" s="148">
        <f t="shared" si="1707"/>
        <v>0</v>
      </c>
      <c r="P659" s="148">
        <f t="shared" si="1708"/>
        <v>0</v>
      </c>
      <c r="Q659" s="148">
        <f>Q660+Q662</f>
        <v>0</v>
      </c>
      <c r="R659" s="148">
        <f t="shared" ref="R659:S659" si="1729">R660+R662</f>
        <v>0</v>
      </c>
      <c r="S659" s="148">
        <f t="shared" si="1729"/>
        <v>0</v>
      </c>
      <c r="T659" s="148">
        <f t="shared" si="1681"/>
        <v>918879.50999999989</v>
      </c>
      <c r="U659" s="148">
        <f t="shared" si="1682"/>
        <v>0</v>
      </c>
      <c r="V659" s="148">
        <f t="shared" si="1683"/>
        <v>0</v>
      </c>
      <c r="W659" s="148">
        <f>W660+W662</f>
        <v>0</v>
      </c>
      <c r="X659" s="148">
        <f t="shared" ref="X659:Y659" si="1730">X660+X662</f>
        <v>0</v>
      </c>
      <c r="Y659" s="148">
        <f t="shared" si="1730"/>
        <v>0</v>
      </c>
      <c r="Z659" s="148">
        <f t="shared" si="1685"/>
        <v>918879.50999999989</v>
      </c>
      <c r="AA659" s="148">
        <f t="shared" si="1686"/>
        <v>0</v>
      </c>
      <c r="AB659" s="148">
        <f t="shared" si="1687"/>
        <v>0</v>
      </c>
      <c r="AC659" s="148">
        <f>AC660+AC662</f>
        <v>0</v>
      </c>
      <c r="AD659" s="148">
        <f t="shared" ref="AD659:AE659" si="1731">AD660+AD662</f>
        <v>0</v>
      </c>
      <c r="AE659" s="148">
        <f t="shared" si="1731"/>
        <v>0</v>
      </c>
      <c r="AF659" s="148">
        <f t="shared" si="1689"/>
        <v>918879.50999999989</v>
      </c>
      <c r="AG659" s="148">
        <f t="shared" si="1690"/>
        <v>0</v>
      </c>
      <c r="AH659" s="148">
        <f t="shared" si="1691"/>
        <v>0</v>
      </c>
      <c r="AI659" s="148">
        <f>AI660+AI662</f>
        <v>0</v>
      </c>
      <c r="AJ659" s="148">
        <f t="shared" ref="AJ659:AK659" si="1732">AJ660+AJ662</f>
        <v>0</v>
      </c>
      <c r="AK659" s="148">
        <f t="shared" si="1732"/>
        <v>0</v>
      </c>
      <c r="AL659" s="148">
        <f t="shared" si="1693"/>
        <v>918879.50999999989</v>
      </c>
      <c r="AM659" s="148">
        <f t="shared" si="1694"/>
        <v>0</v>
      </c>
      <c r="AN659" s="148">
        <f t="shared" si="1695"/>
        <v>0</v>
      </c>
    </row>
    <row r="660" spans="1:40" s="42" customFormat="1" ht="25.5">
      <c r="A660" s="185"/>
      <c r="B660" s="126" t="s">
        <v>186</v>
      </c>
      <c r="C660" s="35" t="s">
        <v>310</v>
      </c>
      <c r="D660" s="35" t="s">
        <v>21</v>
      </c>
      <c r="E660" s="35" t="s">
        <v>100</v>
      </c>
      <c r="F660" s="35" t="s">
        <v>383</v>
      </c>
      <c r="G660" s="36" t="s">
        <v>32</v>
      </c>
      <c r="H660" s="148"/>
      <c r="I660" s="148"/>
      <c r="J660" s="148"/>
      <c r="K660" s="148">
        <f>K661</f>
        <v>808058.42999999993</v>
      </c>
      <c r="L660" s="148">
        <f t="shared" ref="L660:M660" si="1733">L661</f>
        <v>0</v>
      </c>
      <c r="M660" s="148">
        <f t="shared" si="1733"/>
        <v>0</v>
      </c>
      <c r="N660" s="148">
        <f t="shared" si="1706"/>
        <v>808058.42999999993</v>
      </c>
      <c r="O660" s="148">
        <f t="shared" si="1707"/>
        <v>0</v>
      </c>
      <c r="P660" s="148">
        <f t="shared" si="1708"/>
        <v>0</v>
      </c>
      <c r="Q660" s="148">
        <f>Q661</f>
        <v>0</v>
      </c>
      <c r="R660" s="148">
        <f t="shared" ref="R660:S660" si="1734">R661</f>
        <v>0</v>
      </c>
      <c r="S660" s="148">
        <f t="shared" si="1734"/>
        <v>0</v>
      </c>
      <c r="T660" s="148">
        <f t="shared" si="1681"/>
        <v>808058.42999999993</v>
      </c>
      <c r="U660" s="148">
        <f t="shared" si="1682"/>
        <v>0</v>
      </c>
      <c r="V660" s="148">
        <f t="shared" si="1683"/>
        <v>0</v>
      </c>
      <c r="W660" s="148">
        <f>W661</f>
        <v>0</v>
      </c>
      <c r="X660" s="148">
        <f t="shared" ref="X660:Y660" si="1735">X661</f>
        <v>0</v>
      </c>
      <c r="Y660" s="148">
        <f t="shared" si="1735"/>
        <v>0</v>
      </c>
      <c r="Z660" s="148">
        <f t="shared" si="1685"/>
        <v>808058.42999999993</v>
      </c>
      <c r="AA660" s="148">
        <f t="shared" si="1686"/>
        <v>0</v>
      </c>
      <c r="AB660" s="148">
        <f t="shared" si="1687"/>
        <v>0</v>
      </c>
      <c r="AC660" s="148">
        <f>AC661</f>
        <v>0</v>
      </c>
      <c r="AD660" s="148">
        <f t="shared" ref="AD660:AE660" si="1736">AD661</f>
        <v>0</v>
      </c>
      <c r="AE660" s="148">
        <f t="shared" si="1736"/>
        <v>0</v>
      </c>
      <c r="AF660" s="148">
        <f t="shared" si="1689"/>
        <v>808058.42999999993</v>
      </c>
      <c r="AG660" s="148">
        <f t="shared" si="1690"/>
        <v>0</v>
      </c>
      <c r="AH660" s="148">
        <f t="shared" si="1691"/>
        <v>0</v>
      </c>
      <c r="AI660" s="148">
        <f>AI661</f>
        <v>0</v>
      </c>
      <c r="AJ660" s="148">
        <f t="shared" ref="AJ660:AK660" si="1737">AJ661</f>
        <v>0</v>
      </c>
      <c r="AK660" s="148">
        <f t="shared" si="1737"/>
        <v>0</v>
      </c>
      <c r="AL660" s="148">
        <f t="shared" si="1693"/>
        <v>808058.42999999993</v>
      </c>
      <c r="AM660" s="148">
        <f t="shared" si="1694"/>
        <v>0</v>
      </c>
      <c r="AN660" s="148">
        <f t="shared" si="1695"/>
        <v>0</v>
      </c>
    </row>
    <row r="661" spans="1:40" s="42" customFormat="1" ht="25.5">
      <c r="A661" s="185"/>
      <c r="B661" s="71" t="s">
        <v>34</v>
      </c>
      <c r="C661" s="35" t="s">
        <v>310</v>
      </c>
      <c r="D661" s="35" t="s">
        <v>21</v>
      </c>
      <c r="E661" s="35" t="s">
        <v>100</v>
      </c>
      <c r="F661" s="35" t="s">
        <v>383</v>
      </c>
      <c r="G661" s="36" t="s">
        <v>33</v>
      </c>
      <c r="H661" s="148"/>
      <c r="I661" s="148"/>
      <c r="J661" s="148"/>
      <c r="K661" s="148">
        <v>808058.42999999993</v>
      </c>
      <c r="L661" s="148"/>
      <c r="M661" s="148"/>
      <c r="N661" s="148">
        <f t="shared" si="1706"/>
        <v>808058.42999999993</v>
      </c>
      <c r="O661" s="148">
        <f t="shared" si="1707"/>
        <v>0</v>
      </c>
      <c r="P661" s="148">
        <f t="shared" si="1708"/>
        <v>0</v>
      </c>
      <c r="Q661" s="148"/>
      <c r="R661" s="148"/>
      <c r="S661" s="148"/>
      <c r="T661" s="148">
        <f t="shared" si="1681"/>
        <v>808058.42999999993</v>
      </c>
      <c r="U661" s="148">
        <f t="shared" si="1682"/>
        <v>0</v>
      </c>
      <c r="V661" s="148">
        <f t="shared" si="1683"/>
        <v>0</v>
      </c>
      <c r="W661" s="148"/>
      <c r="X661" s="148"/>
      <c r="Y661" s="148"/>
      <c r="Z661" s="148">
        <f t="shared" si="1685"/>
        <v>808058.42999999993</v>
      </c>
      <c r="AA661" s="148">
        <f t="shared" si="1686"/>
        <v>0</v>
      </c>
      <c r="AB661" s="148">
        <f t="shared" si="1687"/>
        <v>0</v>
      </c>
      <c r="AC661" s="148"/>
      <c r="AD661" s="148"/>
      <c r="AE661" s="148"/>
      <c r="AF661" s="148">
        <f t="shared" si="1689"/>
        <v>808058.42999999993</v>
      </c>
      <c r="AG661" s="148">
        <f t="shared" si="1690"/>
        <v>0</v>
      </c>
      <c r="AH661" s="148">
        <f t="shared" si="1691"/>
        <v>0</v>
      </c>
      <c r="AI661" s="148"/>
      <c r="AJ661" s="148"/>
      <c r="AK661" s="148"/>
      <c r="AL661" s="148">
        <f t="shared" si="1693"/>
        <v>808058.42999999993</v>
      </c>
      <c r="AM661" s="148">
        <f t="shared" si="1694"/>
        <v>0</v>
      </c>
      <c r="AN661" s="148">
        <f t="shared" si="1695"/>
        <v>0</v>
      </c>
    </row>
    <row r="662" spans="1:40" s="42" customFormat="1" ht="25.5">
      <c r="A662" s="185"/>
      <c r="B662" s="27" t="s">
        <v>41</v>
      </c>
      <c r="C662" s="35" t="s">
        <v>310</v>
      </c>
      <c r="D662" s="35" t="s">
        <v>21</v>
      </c>
      <c r="E662" s="35" t="s">
        <v>100</v>
      </c>
      <c r="F662" s="35" t="s">
        <v>383</v>
      </c>
      <c r="G662" s="37" t="s">
        <v>39</v>
      </c>
      <c r="H662" s="148"/>
      <c r="I662" s="148"/>
      <c r="J662" s="148"/>
      <c r="K662" s="148">
        <f>K663</f>
        <v>110821.08</v>
      </c>
      <c r="L662" s="148">
        <f t="shared" ref="L662:M662" si="1738">L663</f>
        <v>0</v>
      </c>
      <c r="M662" s="148">
        <f t="shared" si="1738"/>
        <v>0</v>
      </c>
      <c r="N662" s="148">
        <f t="shared" si="1706"/>
        <v>110821.08</v>
      </c>
      <c r="O662" s="148">
        <f t="shared" si="1707"/>
        <v>0</v>
      </c>
      <c r="P662" s="148">
        <f t="shared" si="1708"/>
        <v>0</v>
      </c>
      <c r="Q662" s="148">
        <f>Q663</f>
        <v>0</v>
      </c>
      <c r="R662" s="148">
        <f t="shared" ref="R662:S662" si="1739">R663</f>
        <v>0</v>
      </c>
      <c r="S662" s="148">
        <f t="shared" si="1739"/>
        <v>0</v>
      </c>
      <c r="T662" s="148">
        <f t="shared" si="1681"/>
        <v>110821.08</v>
      </c>
      <c r="U662" s="148">
        <f t="shared" si="1682"/>
        <v>0</v>
      </c>
      <c r="V662" s="148">
        <f t="shared" si="1683"/>
        <v>0</v>
      </c>
      <c r="W662" s="148">
        <f>W663</f>
        <v>0</v>
      </c>
      <c r="X662" s="148">
        <f t="shared" ref="X662:Y662" si="1740">X663</f>
        <v>0</v>
      </c>
      <c r="Y662" s="148">
        <f t="shared" si="1740"/>
        <v>0</v>
      </c>
      <c r="Z662" s="148">
        <f t="shared" si="1685"/>
        <v>110821.08</v>
      </c>
      <c r="AA662" s="148">
        <f t="shared" si="1686"/>
        <v>0</v>
      </c>
      <c r="AB662" s="148">
        <f t="shared" si="1687"/>
        <v>0</v>
      </c>
      <c r="AC662" s="148">
        <f>AC663</f>
        <v>0</v>
      </c>
      <c r="AD662" s="148">
        <f t="shared" ref="AD662:AE662" si="1741">AD663</f>
        <v>0</v>
      </c>
      <c r="AE662" s="148">
        <f t="shared" si="1741"/>
        <v>0</v>
      </c>
      <c r="AF662" s="148">
        <f t="shared" si="1689"/>
        <v>110821.08</v>
      </c>
      <c r="AG662" s="148">
        <f t="shared" si="1690"/>
        <v>0</v>
      </c>
      <c r="AH662" s="148">
        <f t="shared" si="1691"/>
        <v>0</v>
      </c>
      <c r="AI662" s="148">
        <f>AI663</f>
        <v>0</v>
      </c>
      <c r="AJ662" s="148">
        <f t="shared" ref="AJ662:AK662" si="1742">AJ663</f>
        <v>0</v>
      </c>
      <c r="AK662" s="148">
        <f t="shared" si="1742"/>
        <v>0</v>
      </c>
      <c r="AL662" s="148">
        <f t="shared" si="1693"/>
        <v>110821.08</v>
      </c>
      <c r="AM662" s="148">
        <f t="shared" si="1694"/>
        <v>0</v>
      </c>
      <c r="AN662" s="148">
        <f t="shared" si="1695"/>
        <v>0</v>
      </c>
    </row>
    <row r="663" spans="1:40" s="42" customFormat="1">
      <c r="A663" s="185"/>
      <c r="B663" s="26" t="s">
        <v>42</v>
      </c>
      <c r="C663" s="35" t="s">
        <v>310</v>
      </c>
      <c r="D663" s="35" t="s">
        <v>21</v>
      </c>
      <c r="E663" s="35" t="s">
        <v>100</v>
      </c>
      <c r="F663" s="35" t="s">
        <v>383</v>
      </c>
      <c r="G663" s="37" t="s">
        <v>40</v>
      </c>
      <c r="H663" s="148"/>
      <c r="I663" s="148"/>
      <c r="J663" s="148"/>
      <c r="K663" s="148">
        <v>110821.08</v>
      </c>
      <c r="L663" s="148"/>
      <c r="M663" s="148"/>
      <c r="N663" s="148">
        <f t="shared" si="1706"/>
        <v>110821.08</v>
      </c>
      <c r="O663" s="148">
        <f t="shared" si="1707"/>
        <v>0</v>
      </c>
      <c r="P663" s="148">
        <f t="shared" si="1708"/>
        <v>0</v>
      </c>
      <c r="Q663" s="148"/>
      <c r="R663" s="148"/>
      <c r="S663" s="148"/>
      <c r="T663" s="148">
        <f t="shared" si="1681"/>
        <v>110821.08</v>
      </c>
      <c r="U663" s="148">
        <f t="shared" si="1682"/>
        <v>0</v>
      </c>
      <c r="V663" s="148">
        <f t="shared" si="1683"/>
        <v>0</v>
      </c>
      <c r="W663" s="148"/>
      <c r="X663" s="148"/>
      <c r="Y663" s="148"/>
      <c r="Z663" s="148">
        <f t="shared" si="1685"/>
        <v>110821.08</v>
      </c>
      <c r="AA663" s="148">
        <f t="shared" si="1686"/>
        <v>0</v>
      </c>
      <c r="AB663" s="148">
        <f t="shared" si="1687"/>
        <v>0</v>
      </c>
      <c r="AC663" s="148"/>
      <c r="AD663" s="148"/>
      <c r="AE663" s="148"/>
      <c r="AF663" s="148">
        <f t="shared" si="1689"/>
        <v>110821.08</v>
      </c>
      <c r="AG663" s="148">
        <f t="shared" si="1690"/>
        <v>0</v>
      </c>
      <c r="AH663" s="148">
        <f t="shared" si="1691"/>
        <v>0</v>
      </c>
      <c r="AI663" s="148"/>
      <c r="AJ663" s="148"/>
      <c r="AK663" s="148"/>
      <c r="AL663" s="148">
        <f t="shared" si="1693"/>
        <v>110821.08</v>
      </c>
      <c r="AM663" s="148">
        <f t="shared" si="1694"/>
        <v>0</v>
      </c>
      <c r="AN663" s="148">
        <f t="shared" si="1695"/>
        <v>0</v>
      </c>
    </row>
    <row r="664" spans="1:40" s="42" customFormat="1" ht="25.5">
      <c r="A664" s="185"/>
      <c r="B664" s="208" t="s">
        <v>386</v>
      </c>
      <c r="C664" s="73" t="s">
        <v>310</v>
      </c>
      <c r="D664" s="73" t="s">
        <v>21</v>
      </c>
      <c r="E664" s="73" t="s">
        <v>100</v>
      </c>
      <c r="F664" s="73" t="s">
        <v>385</v>
      </c>
      <c r="G664" s="37"/>
      <c r="H664" s="148"/>
      <c r="I664" s="148"/>
      <c r="J664" s="148"/>
      <c r="K664" s="148">
        <f>K665+K668+K671+K674+K677</f>
        <v>6339943</v>
      </c>
      <c r="L664" s="148">
        <f t="shared" ref="L664:M664" si="1743">L665+L668+L671+L674+L677</f>
        <v>0</v>
      </c>
      <c r="M664" s="148">
        <f t="shared" si="1743"/>
        <v>0</v>
      </c>
      <c r="N664" s="148">
        <f t="shared" ref="N664:N681" si="1744">H664+K664</f>
        <v>6339943</v>
      </c>
      <c r="O664" s="148">
        <f t="shared" ref="O664:O681" si="1745">I664+L664</f>
        <v>0</v>
      </c>
      <c r="P664" s="148">
        <f t="shared" ref="P664:P681" si="1746">J664+M664</f>
        <v>0</v>
      </c>
      <c r="Q664" s="148">
        <f>Q665+Q668+Q671+Q674+Q677</f>
        <v>0</v>
      </c>
      <c r="R664" s="148">
        <f t="shared" ref="R664:S664" si="1747">R665+R668+R671+R674+R677</f>
        <v>0</v>
      </c>
      <c r="S664" s="148">
        <f t="shared" si="1747"/>
        <v>0</v>
      </c>
      <c r="T664" s="148">
        <f t="shared" si="1681"/>
        <v>6339943</v>
      </c>
      <c r="U664" s="148">
        <f t="shared" si="1682"/>
        <v>0</v>
      </c>
      <c r="V664" s="148">
        <f t="shared" si="1683"/>
        <v>0</v>
      </c>
      <c r="W664" s="148">
        <f>W665+W668+W671+W674+W677</f>
        <v>0</v>
      </c>
      <c r="X664" s="148">
        <f t="shared" ref="X664:Y664" si="1748">X665+X668+X671+X674+X677</f>
        <v>0</v>
      </c>
      <c r="Y664" s="148">
        <f t="shared" si="1748"/>
        <v>0</v>
      </c>
      <c r="Z664" s="148">
        <f t="shared" si="1685"/>
        <v>6339943</v>
      </c>
      <c r="AA664" s="148">
        <f t="shared" si="1686"/>
        <v>0</v>
      </c>
      <c r="AB664" s="148">
        <f t="shared" si="1687"/>
        <v>0</v>
      </c>
      <c r="AC664" s="148">
        <f>AC665+AC668+AC671+AC674+AC677</f>
        <v>0</v>
      </c>
      <c r="AD664" s="148">
        <f t="shared" ref="AD664:AE664" si="1749">AD665+AD668+AD671+AD674+AD677</f>
        <v>0</v>
      </c>
      <c r="AE664" s="148">
        <f t="shared" si="1749"/>
        <v>0</v>
      </c>
      <c r="AF664" s="148">
        <f t="shared" si="1689"/>
        <v>6339943</v>
      </c>
      <c r="AG664" s="148">
        <f t="shared" si="1690"/>
        <v>0</v>
      </c>
      <c r="AH664" s="148">
        <f t="shared" si="1691"/>
        <v>0</v>
      </c>
      <c r="AI664" s="148">
        <f>AI665+AI668+AI671+AI674+AI677</f>
        <v>0</v>
      </c>
      <c r="AJ664" s="148">
        <f t="shared" ref="AJ664:AK664" si="1750">AJ665+AJ668+AJ671+AJ674+AJ677</f>
        <v>0</v>
      </c>
      <c r="AK664" s="148">
        <f t="shared" si="1750"/>
        <v>0</v>
      </c>
      <c r="AL664" s="148">
        <f t="shared" si="1693"/>
        <v>6339943</v>
      </c>
      <c r="AM664" s="148">
        <f t="shared" si="1694"/>
        <v>0</v>
      </c>
      <c r="AN664" s="148">
        <f t="shared" si="1695"/>
        <v>0</v>
      </c>
    </row>
    <row r="665" spans="1:40" s="42" customFormat="1">
      <c r="A665" s="185"/>
      <c r="B665" s="207" t="s">
        <v>376</v>
      </c>
      <c r="C665" s="73" t="s">
        <v>310</v>
      </c>
      <c r="D665" s="73" t="s">
        <v>21</v>
      </c>
      <c r="E665" s="73" t="s">
        <v>100</v>
      </c>
      <c r="F665" s="73" t="s">
        <v>387</v>
      </c>
      <c r="G665" s="101"/>
      <c r="H665" s="148"/>
      <c r="I665" s="148"/>
      <c r="J665" s="148"/>
      <c r="K665" s="148">
        <f>K666</f>
        <v>2550018.14</v>
      </c>
      <c r="L665" s="148">
        <f t="shared" ref="L665:M665" si="1751">L666</f>
        <v>0</v>
      </c>
      <c r="M665" s="148">
        <f t="shared" si="1751"/>
        <v>0</v>
      </c>
      <c r="N665" s="148">
        <f t="shared" si="1744"/>
        <v>2550018.14</v>
      </c>
      <c r="O665" s="148">
        <f t="shared" si="1745"/>
        <v>0</v>
      </c>
      <c r="P665" s="148">
        <f t="shared" si="1746"/>
        <v>0</v>
      </c>
      <c r="Q665" s="148">
        <f>Q666</f>
        <v>0</v>
      </c>
      <c r="R665" s="148">
        <f t="shared" ref="R665:S665" si="1752">R666</f>
        <v>0</v>
      </c>
      <c r="S665" s="148">
        <f t="shared" si="1752"/>
        <v>0</v>
      </c>
      <c r="T665" s="148">
        <f t="shared" si="1681"/>
        <v>2550018.14</v>
      </c>
      <c r="U665" s="148">
        <f t="shared" si="1682"/>
        <v>0</v>
      </c>
      <c r="V665" s="148">
        <f t="shared" si="1683"/>
        <v>0</v>
      </c>
      <c r="W665" s="148">
        <f>W666</f>
        <v>0</v>
      </c>
      <c r="X665" s="148">
        <f t="shared" ref="X665:Y665" si="1753">X666</f>
        <v>0</v>
      </c>
      <c r="Y665" s="148">
        <f t="shared" si="1753"/>
        <v>0</v>
      </c>
      <c r="Z665" s="148">
        <f t="shared" si="1685"/>
        <v>2550018.14</v>
      </c>
      <c r="AA665" s="148">
        <f t="shared" si="1686"/>
        <v>0</v>
      </c>
      <c r="AB665" s="148">
        <f t="shared" si="1687"/>
        <v>0</v>
      </c>
      <c r="AC665" s="148">
        <f>AC666</f>
        <v>0</v>
      </c>
      <c r="AD665" s="148">
        <f t="shared" ref="AD665:AE665" si="1754">AD666</f>
        <v>0</v>
      </c>
      <c r="AE665" s="148">
        <f t="shared" si="1754"/>
        <v>0</v>
      </c>
      <c r="AF665" s="148">
        <f t="shared" si="1689"/>
        <v>2550018.14</v>
      </c>
      <c r="AG665" s="148">
        <f t="shared" si="1690"/>
        <v>0</v>
      </c>
      <c r="AH665" s="148">
        <f t="shared" si="1691"/>
        <v>0</v>
      </c>
      <c r="AI665" s="148">
        <f>AI666</f>
        <v>0</v>
      </c>
      <c r="AJ665" s="148">
        <f t="shared" ref="AJ665:AK665" si="1755">AJ666</f>
        <v>0</v>
      </c>
      <c r="AK665" s="148">
        <f t="shared" si="1755"/>
        <v>0</v>
      </c>
      <c r="AL665" s="148">
        <f t="shared" si="1693"/>
        <v>2550018.14</v>
      </c>
      <c r="AM665" s="148">
        <f t="shared" si="1694"/>
        <v>0</v>
      </c>
      <c r="AN665" s="148">
        <f t="shared" si="1695"/>
        <v>0</v>
      </c>
    </row>
    <row r="666" spans="1:40" s="42" customFormat="1" ht="25.5">
      <c r="A666" s="185"/>
      <c r="B666" s="207" t="s">
        <v>186</v>
      </c>
      <c r="C666" s="73" t="s">
        <v>310</v>
      </c>
      <c r="D666" s="73" t="s">
        <v>21</v>
      </c>
      <c r="E666" s="73" t="s">
        <v>100</v>
      </c>
      <c r="F666" s="73" t="s">
        <v>387</v>
      </c>
      <c r="G666" s="101" t="s">
        <v>32</v>
      </c>
      <c r="H666" s="148"/>
      <c r="I666" s="148"/>
      <c r="J666" s="148"/>
      <c r="K666" s="148">
        <f>K667</f>
        <v>2550018.14</v>
      </c>
      <c r="L666" s="148"/>
      <c r="M666" s="148"/>
      <c r="N666" s="148">
        <f t="shared" si="1744"/>
        <v>2550018.14</v>
      </c>
      <c r="O666" s="148">
        <f t="shared" si="1745"/>
        <v>0</v>
      </c>
      <c r="P666" s="148">
        <f t="shared" si="1746"/>
        <v>0</v>
      </c>
      <c r="Q666" s="148">
        <f>Q667</f>
        <v>0</v>
      </c>
      <c r="R666" s="148"/>
      <c r="S666" s="148"/>
      <c r="T666" s="148">
        <f t="shared" si="1681"/>
        <v>2550018.14</v>
      </c>
      <c r="U666" s="148">
        <f t="shared" si="1682"/>
        <v>0</v>
      </c>
      <c r="V666" s="148">
        <f t="shared" si="1683"/>
        <v>0</v>
      </c>
      <c r="W666" s="148">
        <f>W667</f>
        <v>0</v>
      </c>
      <c r="X666" s="148"/>
      <c r="Y666" s="148"/>
      <c r="Z666" s="148">
        <f t="shared" si="1685"/>
        <v>2550018.14</v>
      </c>
      <c r="AA666" s="148">
        <f t="shared" si="1686"/>
        <v>0</v>
      </c>
      <c r="AB666" s="148">
        <f t="shared" si="1687"/>
        <v>0</v>
      </c>
      <c r="AC666" s="148">
        <f>AC667</f>
        <v>0</v>
      </c>
      <c r="AD666" s="148"/>
      <c r="AE666" s="148"/>
      <c r="AF666" s="148">
        <f t="shared" si="1689"/>
        <v>2550018.14</v>
      </c>
      <c r="AG666" s="148">
        <f t="shared" si="1690"/>
        <v>0</v>
      </c>
      <c r="AH666" s="148">
        <f t="shared" si="1691"/>
        <v>0</v>
      </c>
      <c r="AI666" s="148">
        <f>AI667</f>
        <v>0</v>
      </c>
      <c r="AJ666" s="148"/>
      <c r="AK666" s="148"/>
      <c r="AL666" s="148">
        <f t="shared" si="1693"/>
        <v>2550018.14</v>
      </c>
      <c r="AM666" s="148">
        <f t="shared" si="1694"/>
        <v>0</v>
      </c>
      <c r="AN666" s="148">
        <f t="shared" si="1695"/>
        <v>0</v>
      </c>
    </row>
    <row r="667" spans="1:40" s="42" customFormat="1" ht="25.5">
      <c r="A667" s="185"/>
      <c r="B667" s="207" t="s">
        <v>34</v>
      </c>
      <c r="C667" s="73" t="s">
        <v>310</v>
      </c>
      <c r="D667" s="73" t="s">
        <v>21</v>
      </c>
      <c r="E667" s="73" t="s">
        <v>100</v>
      </c>
      <c r="F667" s="73" t="s">
        <v>387</v>
      </c>
      <c r="G667" s="101" t="s">
        <v>33</v>
      </c>
      <c r="H667" s="148"/>
      <c r="I667" s="148"/>
      <c r="J667" s="148"/>
      <c r="K667" s="148">
        <v>2550018.14</v>
      </c>
      <c r="L667" s="148"/>
      <c r="M667" s="148"/>
      <c r="N667" s="148">
        <f t="shared" si="1744"/>
        <v>2550018.14</v>
      </c>
      <c r="O667" s="148">
        <f t="shared" si="1745"/>
        <v>0</v>
      </c>
      <c r="P667" s="148">
        <f t="shared" si="1746"/>
        <v>0</v>
      </c>
      <c r="Q667" s="148"/>
      <c r="R667" s="148"/>
      <c r="S667" s="148"/>
      <c r="T667" s="148">
        <f t="shared" si="1681"/>
        <v>2550018.14</v>
      </c>
      <c r="U667" s="148">
        <f t="shared" si="1682"/>
        <v>0</v>
      </c>
      <c r="V667" s="148">
        <f t="shared" si="1683"/>
        <v>0</v>
      </c>
      <c r="W667" s="148"/>
      <c r="X667" s="148"/>
      <c r="Y667" s="148"/>
      <c r="Z667" s="148">
        <f t="shared" si="1685"/>
        <v>2550018.14</v>
      </c>
      <c r="AA667" s="148">
        <f t="shared" si="1686"/>
        <v>0</v>
      </c>
      <c r="AB667" s="148">
        <f t="shared" si="1687"/>
        <v>0</v>
      </c>
      <c r="AC667" s="148"/>
      <c r="AD667" s="148"/>
      <c r="AE667" s="148"/>
      <c r="AF667" s="148">
        <f t="shared" si="1689"/>
        <v>2550018.14</v>
      </c>
      <c r="AG667" s="148">
        <f t="shared" si="1690"/>
        <v>0</v>
      </c>
      <c r="AH667" s="148">
        <f t="shared" si="1691"/>
        <v>0</v>
      </c>
      <c r="AI667" s="148"/>
      <c r="AJ667" s="148"/>
      <c r="AK667" s="148"/>
      <c r="AL667" s="148">
        <f t="shared" si="1693"/>
        <v>2550018.14</v>
      </c>
      <c r="AM667" s="148">
        <f t="shared" si="1694"/>
        <v>0</v>
      </c>
      <c r="AN667" s="148">
        <f t="shared" si="1695"/>
        <v>0</v>
      </c>
    </row>
    <row r="668" spans="1:40" s="42" customFormat="1">
      <c r="A668" s="185"/>
      <c r="B668" s="207" t="s">
        <v>378</v>
      </c>
      <c r="C668" s="73" t="s">
        <v>310</v>
      </c>
      <c r="D668" s="73" t="s">
        <v>21</v>
      </c>
      <c r="E668" s="73" t="s">
        <v>100</v>
      </c>
      <c r="F668" s="73" t="s">
        <v>388</v>
      </c>
      <c r="G668" s="101"/>
      <c r="H668" s="148"/>
      <c r="I668" s="148"/>
      <c r="J668" s="148"/>
      <c r="K668" s="148">
        <f>K669</f>
        <v>537763.31999999995</v>
      </c>
      <c r="L668" s="148">
        <f t="shared" ref="L668:M669" si="1756">L669</f>
        <v>0</v>
      </c>
      <c r="M668" s="148">
        <f t="shared" si="1756"/>
        <v>0</v>
      </c>
      <c r="N668" s="148">
        <f t="shared" si="1744"/>
        <v>537763.31999999995</v>
      </c>
      <c r="O668" s="148">
        <f t="shared" si="1745"/>
        <v>0</v>
      </c>
      <c r="P668" s="148">
        <f t="shared" si="1746"/>
        <v>0</v>
      </c>
      <c r="Q668" s="148">
        <f>Q669</f>
        <v>0</v>
      </c>
      <c r="R668" s="148">
        <f t="shared" ref="R668:S669" si="1757">R669</f>
        <v>0</v>
      </c>
      <c r="S668" s="148">
        <f t="shared" si="1757"/>
        <v>0</v>
      </c>
      <c r="T668" s="148">
        <f t="shared" si="1681"/>
        <v>537763.31999999995</v>
      </c>
      <c r="U668" s="148">
        <f t="shared" si="1682"/>
        <v>0</v>
      </c>
      <c r="V668" s="148">
        <f t="shared" si="1683"/>
        <v>0</v>
      </c>
      <c r="W668" s="148">
        <f>W669</f>
        <v>0</v>
      </c>
      <c r="X668" s="148">
        <f t="shared" ref="X668:Y669" si="1758">X669</f>
        <v>0</v>
      </c>
      <c r="Y668" s="148">
        <f t="shared" si="1758"/>
        <v>0</v>
      </c>
      <c r="Z668" s="148">
        <f t="shared" si="1685"/>
        <v>537763.31999999995</v>
      </c>
      <c r="AA668" s="148">
        <f t="shared" si="1686"/>
        <v>0</v>
      </c>
      <c r="AB668" s="148">
        <f t="shared" si="1687"/>
        <v>0</v>
      </c>
      <c r="AC668" s="148">
        <f>AC669</f>
        <v>0</v>
      </c>
      <c r="AD668" s="148">
        <f t="shared" ref="AD668:AE669" si="1759">AD669</f>
        <v>0</v>
      </c>
      <c r="AE668" s="148">
        <f t="shared" si="1759"/>
        <v>0</v>
      </c>
      <c r="AF668" s="148">
        <f t="shared" si="1689"/>
        <v>537763.31999999995</v>
      </c>
      <c r="AG668" s="148">
        <f t="shared" si="1690"/>
        <v>0</v>
      </c>
      <c r="AH668" s="148">
        <f t="shared" si="1691"/>
        <v>0</v>
      </c>
      <c r="AI668" s="148">
        <f>AI669</f>
        <v>0</v>
      </c>
      <c r="AJ668" s="148">
        <f t="shared" ref="AJ668:AK669" si="1760">AJ669</f>
        <v>0</v>
      </c>
      <c r="AK668" s="148">
        <f t="shared" si="1760"/>
        <v>0</v>
      </c>
      <c r="AL668" s="148">
        <f t="shared" si="1693"/>
        <v>537763.31999999995</v>
      </c>
      <c r="AM668" s="148">
        <f t="shared" si="1694"/>
        <v>0</v>
      </c>
      <c r="AN668" s="148">
        <f t="shared" si="1695"/>
        <v>0</v>
      </c>
    </row>
    <row r="669" spans="1:40" s="42" customFormat="1" ht="25.5">
      <c r="A669" s="185"/>
      <c r="B669" s="207" t="s">
        <v>186</v>
      </c>
      <c r="C669" s="73" t="s">
        <v>310</v>
      </c>
      <c r="D669" s="73" t="s">
        <v>21</v>
      </c>
      <c r="E669" s="73" t="s">
        <v>100</v>
      </c>
      <c r="F669" s="73" t="s">
        <v>388</v>
      </c>
      <c r="G669" s="101" t="s">
        <v>32</v>
      </c>
      <c r="H669" s="148"/>
      <c r="I669" s="148"/>
      <c r="J669" s="148"/>
      <c r="K669" s="148">
        <f>K670</f>
        <v>537763.31999999995</v>
      </c>
      <c r="L669" s="148">
        <f t="shared" si="1756"/>
        <v>0</v>
      </c>
      <c r="M669" s="148">
        <f t="shared" si="1756"/>
        <v>0</v>
      </c>
      <c r="N669" s="148">
        <f t="shared" si="1744"/>
        <v>537763.31999999995</v>
      </c>
      <c r="O669" s="148">
        <f t="shared" si="1745"/>
        <v>0</v>
      </c>
      <c r="P669" s="148">
        <f t="shared" si="1746"/>
        <v>0</v>
      </c>
      <c r="Q669" s="148">
        <f>Q670</f>
        <v>0</v>
      </c>
      <c r="R669" s="148">
        <f t="shared" si="1757"/>
        <v>0</v>
      </c>
      <c r="S669" s="148">
        <f t="shared" si="1757"/>
        <v>0</v>
      </c>
      <c r="T669" s="148">
        <f t="shared" si="1681"/>
        <v>537763.31999999995</v>
      </c>
      <c r="U669" s="148">
        <f t="shared" si="1682"/>
        <v>0</v>
      </c>
      <c r="V669" s="148">
        <f t="shared" si="1683"/>
        <v>0</v>
      </c>
      <c r="W669" s="148">
        <f>W670</f>
        <v>0</v>
      </c>
      <c r="X669" s="148">
        <f t="shared" si="1758"/>
        <v>0</v>
      </c>
      <c r="Y669" s="148">
        <f t="shared" si="1758"/>
        <v>0</v>
      </c>
      <c r="Z669" s="148">
        <f t="shared" si="1685"/>
        <v>537763.31999999995</v>
      </c>
      <c r="AA669" s="148">
        <f t="shared" si="1686"/>
        <v>0</v>
      </c>
      <c r="AB669" s="148">
        <f t="shared" si="1687"/>
        <v>0</v>
      </c>
      <c r="AC669" s="148">
        <f>AC670</f>
        <v>0</v>
      </c>
      <c r="AD669" s="148">
        <f t="shared" si="1759"/>
        <v>0</v>
      </c>
      <c r="AE669" s="148">
        <f t="shared" si="1759"/>
        <v>0</v>
      </c>
      <c r="AF669" s="148">
        <f t="shared" si="1689"/>
        <v>537763.31999999995</v>
      </c>
      <c r="AG669" s="148">
        <f t="shared" si="1690"/>
        <v>0</v>
      </c>
      <c r="AH669" s="148">
        <f t="shared" si="1691"/>
        <v>0</v>
      </c>
      <c r="AI669" s="148">
        <f>AI670</f>
        <v>0</v>
      </c>
      <c r="AJ669" s="148">
        <f t="shared" si="1760"/>
        <v>0</v>
      </c>
      <c r="AK669" s="148">
        <f t="shared" si="1760"/>
        <v>0</v>
      </c>
      <c r="AL669" s="148">
        <f t="shared" si="1693"/>
        <v>537763.31999999995</v>
      </c>
      <c r="AM669" s="148">
        <f t="shared" si="1694"/>
        <v>0</v>
      </c>
      <c r="AN669" s="148">
        <f t="shared" si="1695"/>
        <v>0</v>
      </c>
    </row>
    <row r="670" spans="1:40" s="42" customFormat="1" ht="25.5">
      <c r="A670" s="185"/>
      <c r="B670" s="207" t="s">
        <v>34</v>
      </c>
      <c r="C670" s="73" t="s">
        <v>310</v>
      </c>
      <c r="D670" s="73" t="s">
        <v>21</v>
      </c>
      <c r="E670" s="73" t="s">
        <v>100</v>
      </c>
      <c r="F670" s="73" t="s">
        <v>388</v>
      </c>
      <c r="G670" s="101" t="s">
        <v>33</v>
      </c>
      <c r="H670" s="148"/>
      <c r="I670" s="148"/>
      <c r="J670" s="148"/>
      <c r="K670" s="148">
        <v>537763.31999999995</v>
      </c>
      <c r="L670" s="148"/>
      <c r="M670" s="148"/>
      <c r="N670" s="148">
        <f t="shared" si="1744"/>
        <v>537763.31999999995</v>
      </c>
      <c r="O670" s="148">
        <f t="shared" si="1745"/>
        <v>0</v>
      </c>
      <c r="P670" s="148">
        <f t="shared" si="1746"/>
        <v>0</v>
      </c>
      <c r="Q670" s="148"/>
      <c r="R670" s="148"/>
      <c r="S670" s="148"/>
      <c r="T670" s="148">
        <f t="shared" si="1681"/>
        <v>537763.31999999995</v>
      </c>
      <c r="U670" s="148">
        <f t="shared" si="1682"/>
        <v>0</v>
      </c>
      <c r="V670" s="148">
        <f t="shared" si="1683"/>
        <v>0</v>
      </c>
      <c r="W670" s="148"/>
      <c r="X670" s="148"/>
      <c r="Y670" s="148"/>
      <c r="Z670" s="148">
        <f t="shared" si="1685"/>
        <v>537763.31999999995</v>
      </c>
      <c r="AA670" s="148">
        <f t="shared" si="1686"/>
        <v>0</v>
      </c>
      <c r="AB670" s="148">
        <f t="shared" si="1687"/>
        <v>0</v>
      </c>
      <c r="AC670" s="148"/>
      <c r="AD670" s="148"/>
      <c r="AE670" s="148"/>
      <c r="AF670" s="148">
        <f t="shared" si="1689"/>
        <v>537763.31999999995</v>
      </c>
      <c r="AG670" s="148">
        <f t="shared" si="1690"/>
        <v>0</v>
      </c>
      <c r="AH670" s="148">
        <f t="shared" si="1691"/>
        <v>0</v>
      </c>
      <c r="AI670" s="148"/>
      <c r="AJ670" s="148"/>
      <c r="AK670" s="148"/>
      <c r="AL670" s="148">
        <f t="shared" si="1693"/>
        <v>537763.31999999995</v>
      </c>
      <c r="AM670" s="148">
        <f t="shared" si="1694"/>
        <v>0</v>
      </c>
      <c r="AN670" s="148">
        <f t="shared" si="1695"/>
        <v>0</v>
      </c>
    </row>
    <row r="671" spans="1:40" s="42" customFormat="1">
      <c r="A671" s="185"/>
      <c r="B671" s="207" t="s">
        <v>380</v>
      </c>
      <c r="C671" s="73" t="s">
        <v>310</v>
      </c>
      <c r="D671" s="73" t="s">
        <v>21</v>
      </c>
      <c r="E671" s="73" t="s">
        <v>100</v>
      </c>
      <c r="F671" s="73" t="s">
        <v>389</v>
      </c>
      <c r="G671" s="101"/>
      <c r="H671" s="148"/>
      <c r="I671" s="148"/>
      <c r="J671" s="148"/>
      <c r="K671" s="148">
        <f>K672</f>
        <v>1186200</v>
      </c>
      <c r="L671" s="148">
        <f t="shared" ref="L671:M672" si="1761">L672</f>
        <v>0</v>
      </c>
      <c r="M671" s="148">
        <f t="shared" si="1761"/>
        <v>0</v>
      </c>
      <c r="N671" s="148">
        <f t="shared" si="1744"/>
        <v>1186200</v>
      </c>
      <c r="O671" s="148">
        <f t="shared" si="1745"/>
        <v>0</v>
      </c>
      <c r="P671" s="148">
        <f t="shared" si="1746"/>
        <v>0</v>
      </c>
      <c r="Q671" s="148">
        <f>Q672</f>
        <v>0</v>
      </c>
      <c r="R671" s="148">
        <f t="shared" ref="R671:S672" si="1762">R672</f>
        <v>0</v>
      </c>
      <c r="S671" s="148">
        <f t="shared" si="1762"/>
        <v>0</v>
      </c>
      <c r="T671" s="148">
        <f t="shared" si="1681"/>
        <v>1186200</v>
      </c>
      <c r="U671" s="148">
        <f t="shared" si="1682"/>
        <v>0</v>
      </c>
      <c r="V671" s="148">
        <f t="shared" si="1683"/>
        <v>0</v>
      </c>
      <c r="W671" s="148">
        <f>W672</f>
        <v>0</v>
      </c>
      <c r="X671" s="148">
        <f t="shared" ref="X671:Y672" si="1763">X672</f>
        <v>0</v>
      </c>
      <c r="Y671" s="148">
        <f t="shared" si="1763"/>
        <v>0</v>
      </c>
      <c r="Z671" s="148">
        <f t="shared" si="1685"/>
        <v>1186200</v>
      </c>
      <c r="AA671" s="148">
        <f t="shared" si="1686"/>
        <v>0</v>
      </c>
      <c r="AB671" s="148">
        <f t="shared" si="1687"/>
        <v>0</v>
      </c>
      <c r="AC671" s="148">
        <f>AC672</f>
        <v>0</v>
      </c>
      <c r="AD671" s="148">
        <f t="shared" ref="AD671:AE672" si="1764">AD672</f>
        <v>0</v>
      </c>
      <c r="AE671" s="148">
        <f t="shared" si="1764"/>
        <v>0</v>
      </c>
      <c r="AF671" s="148">
        <f t="shared" si="1689"/>
        <v>1186200</v>
      </c>
      <c r="AG671" s="148">
        <f t="shared" si="1690"/>
        <v>0</v>
      </c>
      <c r="AH671" s="148">
        <f t="shared" si="1691"/>
        <v>0</v>
      </c>
      <c r="AI671" s="148">
        <f>AI672</f>
        <v>0</v>
      </c>
      <c r="AJ671" s="148">
        <f t="shared" ref="AJ671:AK672" si="1765">AJ672</f>
        <v>0</v>
      </c>
      <c r="AK671" s="148">
        <f t="shared" si="1765"/>
        <v>0</v>
      </c>
      <c r="AL671" s="148">
        <f t="shared" si="1693"/>
        <v>1186200</v>
      </c>
      <c r="AM671" s="148">
        <f t="shared" si="1694"/>
        <v>0</v>
      </c>
      <c r="AN671" s="148">
        <f t="shared" si="1695"/>
        <v>0</v>
      </c>
    </row>
    <row r="672" spans="1:40" s="42" customFormat="1" ht="25.5">
      <c r="A672" s="185"/>
      <c r="B672" s="207" t="s">
        <v>41</v>
      </c>
      <c r="C672" s="73" t="s">
        <v>310</v>
      </c>
      <c r="D672" s="73" t="s">
        <v>21</v>
      </c>
      <c r="E672" s="73" t="s">
        <v>100</v>
      </c>
      <c r="F672" s="73" t="s">
        <v>389</v>
      </c>
      <c r="G672" s="101" t="s">
        <v>39</v>
      </c>
      <c r="H672" s="148"/>
      <c r="I672" s="148"/>
      <c r="J672" s="148"/>
      <c r="K672" s="148">
        <f>K673</f>
        <v>1186200</v>
      </c>
      <c r="L672" s="148">
        <f t="shared" si="1761"/>
        <v>0</v>
      </c>
      <c r="M672" s="148">
        <f t="shared" si="1761"/>
        <v>0</v>
      </c>
      <c r="N672" s="148">
        <f t="shared" si="1744"/>
        <v>1186200</v>
      </c>
      <c r="O672" s="148">
        <f t="shared" si="1745"/>
        <v>0</v>
      </c>
      <c r="P672" s="148">
        <f t="shared" si="1746"/>
        <v>0</v>
      </c>
      <c r="Q672" s="148">
        <f>Q673</f>
        <v>0</v>
      </c>
      <c r="R672" s="148">
        <f t="shared" si="1762"/>
        <v>0</v>
      </c>
      <c r="S672" s="148">
        <f t="shared" si="1762"/>
        <v>0</v>
      </c>
      <c r="T672" s="148">
        <f t="shared" si="1681"/>
        <v>1186200</v>
      </c>
      <c r="U672" s="148">
        <f t="shared" si="1682"/>
        <v>0</v>
      </c>
      <c r="V672" s="148">
        <f t="shared" si="1683"/>
        <v>0</v>
      </c>
      <c r="W672" s="148">
        <f>W673</f>
        <v>0</v>
      </c>
      <c r="X672" s="148">
        <f t="shared" si="1763"/>
        <v>0</v>
      </c>
      <c r="Y672" s="148">
        <f t="shared" si="1763"/>
        <v>0</v>
      </c>
      <c r="Z672" s="148">
        <f t="shared" si="1685"/>
        <v>1186200</v>
      </c>
      <c r="AA672" s="148">
        <f t="shared" si="1686"/>
        <v>0</v>
      </c>
      <c r="AB672" s="148">
        <f t="shared" si="1687"/>
        <v>0</v>
      </c>
      <c r="AC672" s="148">
        <f>AC673</f>
        <v>0</v>
      </c>
      <c r="AD672" s="148">
        <f t="shared" si="1764"/>
        <v>0</v>
      </c>
      <c r="AE672" s="148">
        <f t="shared" si="1764"/>
        <v>0</v>
      </c>
      <c r="AF672" s="148">
        <f t="shared" si="1689"/>
        <v>1186200</v>
      </c>
      <c r="AG672" s="148">
        <f t="shared" si="1690"/>
        <v>0</v>
      </c>
      <c r="AH672" s="148">
        <f t="shared" si="1691"/>
        <v>0</v>
      </c>
      <c r="AI672" s="148">
        <f>AI673</f>
        <v>0</v>
      </c>
      <c r="AJ672" s="148">
        <f t="shared" si="1765"/>
        <v>0</v>
      </c>
      <c r="AK672" s="148">
        <f t="shared" si="1765"/>
        <v>0</v>
      </c>
      <c r="AL672" s="148">
        <f t="shared" si="1693"/>
        <v>1186200</v>
      </c>
      <c r="AM672" s="148">
        <f t="shared" si="1694"/>
        <v>0</v>
      </c>
      <c r="AN672" s="148">
        <f t="shared" si="1695"/>
        <v>0</v>
      </c>
    </row>
    <row r="673" spans="1:40" s="42" customFormat="1">
      <c r="A673" s="185"/>
      <c r="B673" s="207" t="s">
        <v>42</v>
      </c>
      <c r="C673" s="73" t="s">
        <v>310</v>
      </c>
      <c r="D673" s="73" t="s">
        <v>21</v>
      </c>
      <c r="E673" s="73" t="s">
        <v>100</v>
      </c>
      <c r="F673" s="73" t="s">
        <v>389</v>
      </c>
      <c r="G673" s="101" t="s">
        <v>40</v>
      </c>
      <c r="H673" s="148"/>
      <c r="I673" s="148"/>
      <c r="J673" s="148"/>
      <c r="K673" s="148">
        <v>1186200</v>
      </c>
      <c r="L673" s="148"/>
      <c r="M673" s="148"/>
      <c r="N673" s="148">
        <f t="shared" si="1744"/>
        <v>1186200</v>
      </c>
      <c r="O673" s="148">
        <f t="shared" si="1745"/>
        <v>0</v>
      </c>
      <c r="P673" s="148">
        <f t="shared" si="1746"/>
        <v>0</v>
      </c>
      <c r="Q673" s="148"/>
      <c r="R673" s="148"/>
      <c r="S673" s="148"/>
      <c r="T673" s="148">
        <f t="shared" si="1681"/>
        <v>1186200</v>
      </c>
      <c r="U673" s="148">
        <f t="shared" si="1682"/>
        <v>0</v>
      </c>
      <c r="V673" s="148">
        <f t="shared" si="1683"/>
        <v>0</v>
      </c>
      <c r="W673" s="148"/>
      <c r="X673" s="148"/>
      <c r="Y673" s="148"/>
      <c r="Z673" s="148">
        <f t="shared" si="1685"/>
        <v>1186200</v>
      </c>
      <c r="AA673" s="148">
        <f t="shared" si="1686"/>
        <v>0</v>
      </c>
      <c r="AB673" s="148">
        <f t="shared" si="1687"/>
        <v>0</v>
      </c>
      <c r="AC673" s="148"/>
      <c r="AD673" s="148"/>
      <c r="AE673" s="148"/>
      <c r="AF673" s="148">
        <f t="shared" si="1689"/>
        <v>1186200</v>
      </c>
      <c r="AG673" s="148">
        <f t="shared" si="1690"/>
        <v>0</v>
      </c>
      <c r="AH673" s="148">
        <f t="shared" si="1691"/>
        <v>0</v>
      </c>
      <c r="AI673" s="148"/>
      <c r="AJ673" s="148"/>
      <c r="AK673" s="148"/>
      <c r="AL673" s="148">
        <f t="shared" si="1693"/>
        <v>1186200</v>
      </c>
      <c r="AM673" s="148">
        <f t="shared" si="1694"/>
        <v>0</v>
      </c>
      <c r="AN673" s="148">
        <f t="shared" si="1695"/>
        <v>0</v>
      </c>
    </row>
    <row r="674" spans="1:40" s="42" customFormat="1">
      <c r="A674" s="185"/>
      <c r="B674" s="207" t="s">
        <v>382</v>
      </c>
      <c r="C674" s="34" t="s">
        <v>310</v>
      </c>
      <c r="D674" s="34" t="s">
        <v>21</v>
      </c>
      <c r="E674" s="34" t="s">
        <v>100</v>
      </c>
      <c r="F674" s="34" t="s">
        <v>390</v>
      </c>
      <c r="G674" s="37"/>
      <c r="H674" s="148"/>
      <c r="I674" s="148"/>
      <c r="J674" s="148"/>
      <c r="K674" s="148">
        <f>K675</f>
        <v>845324.3</v>
      </c>
      <c r="L674" s="148">
        <f t="shared" ref="L674:M675" si="1766">L675</f>
        <v>0</v>
      </c>
      <c r="M674" s="148">
        <f t="shared" si="1766"/>
        <v>0</v>
      </c>
      <c r="N674" s="148">
        <f t="shared" si="1744"/>
        <v>845324.3</v>
      </c>
      <c r="O674" s="148">
        <f t="shared" si="1745"/>
        <v>0</v>
      </c>
      <c r="P674" s="148">
        <f t="shared" si="1746"/>
        <v>0</v>
      </c>
      <c r="Q674" s="148">
        <f>Q675</f>
        <v>0</v>
      </c>
      <c r="R674" s="148">
        <f t="shared" ref="R674:S675" si="1767">R675</f>
        <v>0</v>
      </c>
      <c r="S674" s="148">
        <f t="shared" si="1767"/>
        <v>0</v>
      </c>
      <c r="T674" s="148">
        <f t="shared" si="1681"/>
        <v>845324.3</v>
      </c>
      <c r="U674" s="148">
        <f t="shared" si="1682"/>
        <v>0</v>
      </c>
      <c r="V674" s="148">
        <f t="shared" si="1683"/>
        <v>0</v>
      </c>
      <c r="W674" s="148">
        <f>W675</f>
        <v>0</v>
      </c>
      <c r="X674" s="148">
        <f t="shared" ref="X674:Y675" si="1768">X675</f>
        <v>0</v>
      </c>
      <c r="Y674" s="148">
        <f t="shared" si="1768"/>
        <v>0</v>
      </c>
      <c r="Z674" s="148">
        <f t="shared" si="1685"/>
        <v>845324.3</v>
      </c>
      <c r="AA674" s="148">
        <f t="shared" si="1686"/>
        <v>0</v>
      </c>
      <c r="AB674" s="148">
        <f t="shared" si="1687"/>
        <v>0</v>
      </c>
      <c r="AC674" s="148">
        <f>AC675</f>
        <v>0</v>
      </c>
      <c r="AD674" s="148">
        <f t="shared" ref="AD674:AE675" si="1769">AD675</f>
        <v>0</v>
      </c>
      <c r="AE674" s="148">
        <f t="shared" si="1769"/>
        <v>0</v>
      </c>
      <c r="AF674" s="148">
        <f t="shared" si="1689"/>
        <v>845324.3</v>
      </c>
      <c r="AG674" s="148">
        <f t="shared" si="1690"/>
        <v>0</v>
      </c>
      <c r="AH674" s="148">
        <f t="shared" si="1691"/>
        <v>0</v>
      </c>
      <c r="AI674" s="148">
        <f>AI675</f>
        <v>0</v>
      </c>
      <c r="AJ674" s="148">
        <f t="shared" ref="AJ674:AK675" si="1770">AJ675</f>
        <v>0</v>
      </c>
      <c r="AK674" s="148">
        <f t="shared" si="1770"/>
        <v>0</v>
      </c>
      <c r="AL674" s="148">
        <f t="shared" si="1693"/>
        <v>845324.3</v>
      </c>
      <c r="AM674" s="148">
        <f t="shared" si="1694"/>
        <v>0</v>
      </c>
      <c r="AN674" s="148">
        <f t="shared" si="1695"/>
        <v>0</v>
      </c>
    </row>
    <row r="675" spans="1:40" s="42" customFormat="1" ht="25.5">
      <c r="A675" s="185"/>
      <c r="B675" s="207" t="s">
        <v>41</v>
      </c>
      <c r="C675" s="34" t="s">
        <v>310</v>
      </c>
      <c r="D675" s="34" t="s">
        <v>21</v>
      </c>
      <c r="E675" s="34" t="s">
        <v>100</v>
      </c>
      <c r="F675" s="34" t="s">
        <v>390</v>
      </c>
      <c r="G675" s="37" t="s">
        <v>39</v>
      </c>
      <c r="H675" s="148"/>
      <c r="I675" s="148"/>
      <c r="J675" s="148"/>
      <c r="K675" s="148">
        <f>K676</f>
        <v>845324.3</v>
      </c>
      <c r="L675" s="148">
        <f t="shared" si="1766"/>
        <v>0</v>
      </c>
      <c r="M675" s="148">
        <f t="shared" si="1766"/>
        <v>0</v>
      </c>
      <c r="N675" s="148">
        <f t="shared" si="1744"/>
        <v>845324.3</v>
      </c>
      <c r="O675" s="148">
        <f t="shared" si="1745"/>
        <v>0</v>
      </c>
      <c r="P675" s="148">
        <f t="shared" si="1746"/>
        <v>0</v>
      </c>
      <c r="Q675" s="148">
        <f>Q676</f>
        <v>0</v>
      </c>
      <c r="R675" s="148">
        <f t="shared" si="1767"/>
        <v>0</v>
      </c>
      <c r="S675" s="148">
        <f t="shared" si="1767"/>
        <v>0</v>
      </c>
      <c r="T675" s="148">
        <f t="shared" si="1681"/>
        <v>845324.3</v>
      </c>
      <c r="U675" s="148">
        <f t="shared" si="1682"/>
        <v>0</v>
      </c>
      <c r="V675" s="148">
        <f t="shared" si="1683"/>
        <v>0</v>
      </c>
      <c r="W675" s="148">
        <f>W676</f>
        <v>0</v>
      </c>
      <c r="X675" s="148">
        <f t="shared" si="1768"/>
        <v>0</v>
      </c>
      <c r="Y675" s="148">
        <f t="shared" si="1768"/>
        <v>0</v>
      </c>
      <c r="Z675" s="148">
        <f t="shared" si="1685"/>
        <v>845324.3</v>
      </c>
      <c r="AA675" s="148">
        <f t="shared" si="1686"/>
        <v>0</v>
      </c>
      <c r="AB675" s="148">
        <f t="shared" si="1687"/>
        <v>0</v>
      </c>
      <c r="AC675" s="148">
        <f>AC676</f>
        <v>0</v>
      </c>
      <c r="AD675" s="148">
        <f t="shared" si="1769"/>
        <v>0</v>
      </c>
      <c r="AE675" s="148">
        <f t="shared" si="1769"/>
        <v>0</v>
      </c>
      <c r="AF675" s="148">
        <f t="shared" si="1689"/>
        <v>845324.3</v>
      </c>
      <c r="AG675" s="148">
        <f t="shared" si="1690"/>
        <v>0</v>
      </c>
      <c r="AH675" s="148">
        <f t="shared" si="1691"/>
        <v>0</v>
      </c>
      <c r="AI675" s="148">
        <f>AI676</f>
        <v>0</v>
      </c>
      <c r="AJ675" s="148">
        <f t="shared" si="1770"/>
        <v>0</v>
      </c>
      <c r="AK675" s="148">
        <f t="shared" si="1770"/>
        <v>0</v>
      </c>
      <c r="AL675" s="148">
        <f t="shared" si="1693"/>
        <v>845324.3</v>
      </c>
      <c r="AM675" s="148">
        <f t="shared" si="1694"/>
        <v>0</v>
      </c>
      <c r="AN675" s="148">
        <f t="shared" si="1695"/>
        <v>0</v>
      </c>
    </row>
    <row r="676" spans="1:40" s="42" customFormat="1">
      <c r="A676" s="185"/>
      <c r="B676" s="207" t="s">
        <v>42</v>
      </c>
      <c r="C676" s="34" t="s">
        <v>310</v>
      </c>
      <c r="D676" s="34" t="s">
        <v>21</v>
      </c>
      <c r="E676" s="34" t="s">
        <v>100</v>
      </c>
      <c r="F676" s="34" t="s">
        <v>390</v>
      </c>
      <c r="G676" s="37" t="s">
        <v>40</v>
      </c>
      <c r="H676" s="148"/>
      <c r="I676" s="148"/>
      <c r="J676" s="148"/>
      <c r="K676" s="148">
        <v>845324.3</v>
      </c>
      <c r="L676" s="148"/>
      <c r="M676" s="148"/>
      <c r="N676" s="148">
        <f t="shared" si="1744"/>
        <v>845324.3</v>
      </c>
      <c r="O676" s="148">
        <f t="shared" si="1745"/>
        <v>0</v>
      </c>
      <c r="P676" s="148">
        <f t="shared" si="1746"/>
        <v>0</v>
      </c>
      <c r="Q676" s="148"/>
      <c r="R676" s="148"/>
      <c r="S676" s="148"/>
      <c r="T676" s="148">
        <f t="shared" si="1681"/>
        <v>845324.3</v>
      </c>
      <c r="U676" s="148">
        <f t="shared" si="1682"/>
        <v>0</v>
      </c>
      <c r="V676" s="148">
        <f t="shared" si="1683"/>
        <v>0</v>
      </c>
      <c r="W676" s="148"/>
      <c r="X676" s="148"/>
      <c r="Y676" s="148"/>
      <c r="Z676" s="148">
        <f t="shared" si="1685"/>
        <v>845324.3</v>
      </c>
      <c r="AA676" s="148">
        <f t="shared" si="1686"/>
        <v>0</v>
      </c>
      <c r="AB676" s="148">
        <f t="shared" si="1687"/>
        <v>0</v>
      </c>
      <c r="AC676" s="148"/>
      <c r="AD676" s="148"/>
      <c r="AE676" s="148"/>
      <c r="AF676" s="148">
        <f t="shared" si="1689"/>
        <v>845324.3</v>
      </c>
      <c r="AG676" s="148">
        <f t="shared" si="1690"/>
        <v>0</v>
      </c>
      <c r="AH676" s="148">
        <f t="shared" si="1691"/>
        <v>0</v>
      </c>
      <c r="AI676" s="148"/>
      <c r="AJ676" s="148"/>
      <c r="AK676" s="148"/>
      <c r="AL676" s="148">
        <f t="shared" si="1693"/>
        <v>845324.3</v>
      </c>
      <c r="AM676" s="148">
        <f t="shared" si="1694"/>
        <v>0</v>
      </c>
      <c r="AN676" s="148">
        <f t="shared" si="1695"/>
        <v>0</v>
      </c>
    </row>
    <row r="677" spans="1:40" s="42" customFormat="1">
      <c r="A677" s="185"/>
      <c r="B677" s="207" t="s">
        <v>384</v>
      </c>
      <c r="C677" s="73" t="s">
        <v>310</v>
      </c>
      <c r="D677" s="73" t="s">
        <v>21</v>
      </c>
      <c r="E677" s="73" t="s">
        <v>100</v>
      </c>
      <c r="F677" s="73" t="s">
        <v>391</v>
      </c>
      <c r="G677" s="101"/>
      <c r="H677" s="148"/>
      <c r="I677" s="148"/>
      <c r="J677" s="148"/>
      <c r="K677" s="148">
        <f>K678+K680</f>
        <v>1220637.24</v>
      </c>
      <c r="L677" s="148">
        <f t="shared" ref="L677:M677" si="1771">L678+L680</f>
        <v>0</v>
      </c>
      <c r="M677" s="148">
        <f t="shared" si="1771"/>
        <v>0</v>
      </c>
      <c r="N677" s="148">
        <f t="shared" si="1744"/>
        <v>1220637.24</v>
      </c>
      <c r="O677" s="148">
        <f t="shared" si="1745"/>
        <v>0</v>
      </c>
      <c r="P677" s="148">
        <f t="shared" si="1746"/>
        <v>0</v>
      </c>
      <c r="Q677" s="148">
        <f>Q678+Q680</f>
        <v>0</v>
      </c>
      <c r="R677" s="148">
        <f t="shared" ref="R677:S677" si="1772">R678+R680</f>
        <v>0</v>
      </c>
      <c r="S677" s="148">
        <f t="shared" si="1772"/>
        <v>0</v>
      </c>
      <c r="T677" s="148">
        <f t="shared" si="1681"/>
        <v>1220637.24</v>
      </c>
      <c r="U677" s="148">
        <f t="shared" si="1682"/>
        <v>0</v>
      </c>
      <c r="V677" s="148">
        <f t="shared" si="1683"/>
        <v>0</v>
      </c>
      <c r="W677" s="148">
        <f>W678+W680</f>
        <v>0</v>
      </c>
      <c r="X677" s="148">
        <f t="shared" ref="X677:Y677" si="1773">X678+X680</f>
        <v>0</v>
      </c>
      <c r="Y677" s="148">
        <f t="shared" si="1773"/>
        <v>0</v>
      </c>
      <c r="Z677" s="148">
        <f t="shared" si="1685"/>
        <v>1220637.24</v>
      </c>
      <c r="AA677" s="148">
        <f t="shared" si="1686"/>
        <v>0</v>
      </c>
      <c r="AB677" s="148">
        <f t="shared" si="1687"/>
        <v>0</v>
      </c>
      <c r="AC677" s="148">
        <f>AC678+AC680</f>
        <v>0</v>
      </c>
      <c r="AD677" s="148">
        <f t="shared" ref="AD677:AE677" si="1774">AD678+AD680</f>
        <v>0</v>
      </c>
      <c r="AE677" s="148">
        <f t="shared" si="1774"/>
        <v>0</v>
      </c>
      <c r="AF677" s="148">
        <f t="shared" si="1689"/>
        <v>1220637.24</v>
      </c>
      <c r="AG677" s="148">
        <f t="shared" si="1690"/>
        <v>0</v>
      </c>
      <c r="AH677" s="148">
        <f t="shared" si="1691"/>
        <v>0</v>
      </c>
      <c r="AI677" s="148">
        <f>AI678+AI680</f>
        <v>0</v>
      </c>
      <c r="AJ677" s="148">
        <f t="shared" ref="AJ677:AK677" si="1775">AJ678+AJ680</f>
        <v>0</v>
      </c>
      <c r="AK677" s="148">
        <f t="shared" si="1775"/>
        <v>0</v>
      </c>
      <c r="AL677" s="148">
        <f t="shared" si="1693"/>
        <v>1220637.24</v>
      </c>
      <c r="AM677" s="148">
        <f t="shared" si="1694"/>
        <v>0</v>
      </c>
      <c r="AN677" s="148">
        <f t="shared" si="1695"/>
        <v>0</v>
      </c>
    </row>
    <row r="678" spans="1:40" s="42" customFormat="1" ht="25.5">
      <c r="A678" s="185"/>
      <c r="B678" s="207" t="s">
        <v>186</v>
      </c>
      <c r="C678" s="73" t="s">
        <v>310</v>
      </c>
      <c r="D678" s="73" t="s">
        <v>21</v>
      </c>
      <c r="E678" s="73" t="s">
        <v>100</v>
      </c>
      <c r="F678" s="73" t="s">
        <v>391</v>
      </c>
      <c r="G678" s="101" t="s">
        <v>32</v>
      </c>
      <c r="H678" s="148"/>
      <c r="I678" s="148"/>
      <c r="J678" s="148"/>
      <c r="K678" s="148">
        <f>K679</f>
        <v>223247.57</v>
      </c>
      <c r="L678" s="148">
        <f t="shared" ref="L678:M678" si="1776">L679</f>
        <v>0</v>
      </c>
      <c r="M678" s="148">
        <f t="shared" si="1776"/>
        <v>0</v>
      </c>
      <c r="N678" s="148">
        <f t="shared" si="1744"/>
        <v>223247.57</v>
      </c>
      <c r="O678" s="148">
        <f t="shared" si="1745"/>
        <v>0</v>
      </c>
      <c r="P678" s="148">
        <f t="shared" si="1746"/>
        <v>0</v>
      </c>
      <c r="Q678" s="148">
        <f>Q679</f>
        <v>0</v>
      </c>
      <c r="R678" s="148">
        <f t="shared" ref="R678:S678" si="1777">R679</f>
        <v>0</v>
      </c>
      <c r="S678" s="148">
        <f t="shared" si="1777"/>
        <v>0</v>
      </c>
      <c r="T678" s="148">
        <f t="shared" si="1681"/>
        <v>223247.57</v>
      </c>
      <c r="U678" s="148">
        <f t="shared" si="1682"/>
        <v>0</v>
      </c>
      <c r="V678" s="148">
        <f t="shared" si="1683"/>
        <v>0</v>
      </c>
      <c r="W678" s="148">
        <f>W679</f>
        <v>0</v>
      </c>
      <c r="X678" s="148">
        <f t="shared" ref="X678:Y678" si="1778">X679</f>
        <v>0</v>
      </c>
      <c r="Y678" s="148">
        <f t="shared" si="1778"/>
        <v>0</v>
      </c>
      <c r="Z678" s="148">
        <f t="shared" si="1685"/>
        <v>223247.57</v>
      </c>
      <c r="AA678" s="148">
        <f t="shared" si="1686"/>
        <v>0</v>
      </c>
      <c r="AB678" s="148">
        <f t="shared" si="1687"/>
        <v>0</v>
      </c>
      <c r="AC678" s="148">
        <f>AC679</f>
        <v>0</v>
      </c>
      <c r="AD678" s="148">
        <f t="shared" ref="AD678:AE678" si="1779">AD679</f>
        <v>0</v>
      </c>
      <c r="AE678" s="148">
        <f t="shared" si="1779"/>
        <v>0</v>
      </c>
      <c r="AF678" s="148">
        <f t="shared" si="1689"/>
        <v>223247.57</v>
      </c>
      <c r="AG678" s="148">
        <f t="shared" si="1690"/>
        <v>0</v>
      </c>
      <c r="AH678" s="148">
        <f t="shared" si="1691"/>
        <v>0</v>
      </c>
      <c r="AI678" s="148">
        <f>AI679</f>
        <v>0</v>
      </c>
      <c r="AJ678" s="148">
        <f t="shared" ref="AJ678:AK678" si="1780">AJ679</f>
        <v>0</v>
      </c>
      <c r="AK678" s="148">
        <f t="shared" si="1780"/>
        <v>0</v>
      </c>
      <c r="AL678" s="148">
        <f t="shared" si="1693"/>
        <v>223247.57</v>
      </c>
      <c r="AM678" s="148">
        <f t="shared" si="1694"/>
        <v>0</v>
      </c>
      <c r="AN678" s="148">
        <f t="shared" si="1695"/>
        <v>0</v>
      </c>
    </row>
    <row r="679" spans="1:40" s="42" customFormat="1" ht="25.5">
      <c r="A679" s="185"/>
      <c r="B679" s="207" t="s">
        <v>34</v>
      </c>
      <c r="C679" s="73" t="s">
        <v>310</v>
      </c>
      <c r="D679" s="73" t="s">
        <v>21</v>
      </c>
      <c r="E679" s="73" t="s">
        <v>100</v>
      </c>
      <c r="F679" s="73" t="s">
        <v>391</v>
      </c>
      <c r="G679" s="101" t="s">
        <v>33</v>
      </c>
      <c r="H679" s="148"/>
      <c r="I679" s="148"/>
      <c r="J679" s="148"/>
      <c r="K679" s="148">
        <v>223247.57</v>
      </c>
      <c r="L679" s="148"/>
      <c r="M679" s="148"/>
      <c r="N679" s="148">
        <f t="shared" si="1744"/>
        <v>223247.57</v>
      </c>
      <c r="O679" s="148">
        <f t="shared" si="1745"/>
        <v>0</v>
      </c>
      <c r="P679" s="148">
        <f t="shared" si="1746"/>
        <v>0</v>
      </c>
      <c r="Q679" s="148"/>
      <c r="R679" s="148"/>
      <c r="S679" s="148"/>
      <c r="T679" s="148">
        <f t="shared" si="1681"/>
        <v>223247.57</v>
      </c>
      <c r="U679" s="148">
        <f t="shared" si="1682"/>
        <v>0</v>
      </c>
      <c r="V679" s="148">
        <f t="shared" si="1683"/>
        <v>0</v>
      </c>
      <c r="W679" s="148"/>
      <c r="X679" s="148"/>
      <c r="Y679" s="148"/>
      <c r="Z679" s="148">
        <f t="shared" si="1685"/>
        <v>223247.57</v>
      </c>
      <c r="AA679" s="148">
        <f t="shared" si="1686"/>
        <v>0</v>
      </c>
      <c r="AB679" s="148">
        <f t="shared" si="1687"/>
        <v>0</v>
      </c>
      <c r="AC679" s="148"/>
      <c r="AD679" s="148"/>
      <c r="AE679" s="148"/>
      <c r="AF679" s="148">
        <f t="shared" si="1689"/>
        <v>223247.57</v>
      </c>
      <c r="AG679" s="148">
        <f t="shared" si="1690"/>
        <v>0</v>
      </c>
      <c r="AH679" s="148">
        <f t="shared" si="1691"/>
        <v>0</v>
      </c>
      <c r="AI679" s="148"/>
      <c r="AJ679" s="148"/>
      <c r="AK679" s="148"/>
      <c r="AL679" s="148">
        <f t="shared" si="1693"/>
        <v>223247.57</v>
      </c>
      <c r="AM679" s="148">
        <f t="shared" si="1694"/>
        <v>0</v>
      </c>
      <c r="AN679" s="148">
        <f t="shared" si="1695"/>
        <v>0</v>
      </c>
    </row>
    <row r="680" spans="1:40" s="42" customFormat="1" ht="25.5">
      <c r="A680" s="185"/>
      <c r="B680" s="207" t="s">
        <v>41</v>
      </c>
      <c r="C680" s="34" t="s">
        <v>310</v>
      </c>
      <c r="D680" s="34" t="s">
        <v>21</v>
      </c>
      <c r="E680" s="34" t="s">
        <v>100</v>
      </c>
      <c r="F680" s="34" t="s">
        <v>391</v>
      </c>
      <c r="G680" s="37" t="s">
        <v>39</v>
      </c>
      <c r="H680" s="148"/>
      <c r="I680" s="148"/>
      <c r="J680" s="148"/>
      <c r="K680" s="148">
        <f>K681</f>
        <v>997389.67</v>
      </c>
      <c r="L680" s="148">
        <f t="shared" ref="L680:M680" si="1781">L681</f>
        <v>0</v>
      </c>
      <c r="M680" s="148">
        <f t="shared" si="1781"/>
        <v>0</v>
      </c>
      <c r="N680" s="148">
        <f t="shared" si="1744"/>
        <v>997389.67</v>
      </c>
      <c r="O680" s="148">
        <f t="shared" si="1745"/>
        <v>0</v>
      </c>
      <c r="P680" s="148">
        <f t="shared" si="1746"/>
        <v>0</v>
      </c>
      <c r="Q680" s="148">
        <f>Q681</f>
        <v>0</v>
      </c>
      <c r="R680" s="148">
        <f t="shared" ref="R680:S680" si="1782">R681</f>
        <v>0</v>
      </c>
      <c r="S680" s="148">
        <f t="shared" si="1782"/>
        <v>0</v>
      </c>
      <c r="T680" s="148">
        <f t="shared" si="1681"/>
        <v>997389.67</v>
      </c>
      <c r="U680" s="148">
        <f t="shared" si="1682"/>
        <v>0</v>
      </c>
      <c r="V680" s="148">
        <f t="shared" si="1683"/>
        <v>0</v>
      </c>
      <c r="W680" s="148">
        <f>W681</f>
        <v>0</v>
      </c>
      <c r="X680" s="148">
        <f t="shared" ref="X680:Y680" si="1783">X681</f>
        <v>0</v>
      </c>
      <c r="Y680" s="148">
        <f t="shared" si="1783"/>
        <v>0</v>
      </c>
      <c r="Z680" s="148">
        <f t="shared" si="1685"/>
        <v>997389.67</v>
      </c>
      <c r="AA680" s="148">
        <f t="shared" si="1686"/>
        <v>0</v>
      </c>
      <c r="AB680" s="148">
        <f t="shared" si="1687"/>
        <v>0</v>
      </c>
      <c r="AC680" s="148">
        <f>AC681</f>
        <v>0</v>
      </c>
      <c r="AD680" s="148">
        <f t="shared" ref="AD680:AE680" si="1784">AD681</f>
        <v>0</v>
      </c>
      <c r="AE680" s="148">
        <f t="shared" si="1784"/>
        <v>0</v>
      </c>
      <c r="AF680" s="148">
        <f t="shared" si="1689"/>
        <v>997389.67</v>
      </c>
      <c r="AG680" s="148">
        <f t="shared" si="1690"/>
        <v>0</v>
      </c>
      <c r="AH680" s="148">
        <f t="shared" si="1691"/>
        <v>0</v>
      </c>
      <c r="AI680" s="148">
        <f>AI681</f>
        <v>0</v>
      </c>
      <c r="AJ680" s="148">
        <f t="shared" ref="AJ680:AK680" si="1785">AJ681</f>
        <v>0</v>
      </c>
      <c r="AK680" s="148">
        <f t="shared" si="1785"/>
        <v>0</v>
      </c>
      <c r="AL680" s="148">
        <f t="shared" si="1693"/>
        <v>997389.67</v>
      </c>
      <c r="AM680" s="148">
        <f t="shared" si="1694"/>
        <v>0</v>
      </c>
      <c r="AN680" s="148">
        <f t="shared" si="1695"/>
        <v>0</v>
      </c>
    </row>
    <row r="681" spans="1:40" s="42" customFormat="1">
      <c r="A681" s="185"/>
      <c r="B681" s="207" t="s">
        <v>42</v>
      </c>
      <c r="C681" s="34" t="s">
        <v>310</v>
      </c>
      <c r="D681" s="34" t="s">
        <v>21</v>
      </c>
      <c r="E681" s="34" t="s">
        <v>100</v>
      </c>
      <c r="F681" s="34" t="s">
        <v>391</v>
      </c>
      <c r="G681" s="37" t="s">
        <v>40</v>
      </c>
      <c r="H681" s="148"/>
      <c r="I681" s="148"/>
      <c r="J681" s="148"/>
      <c r="K681" s="148">
        <v>997389.67</v>
      </c>
      <c r="L681" s="148"/>
      <c r="M681" s="148"/>
      <c r="N681" s="148">
        <f t="shared" si="1744"/>
        <v>997389.67</v>
      </c>
      <c r="O681" s="148">
        <f t="shared" si="1745"/>
        <v>0</v>
      </c>
      <c r="P681" s="148">
        <f t="shared" si="1746"/>
        <v>0</v>
      </c>
      <c r="Q681" s="148"/>
      <c r="R681" s="148"/>
      <c r="S681" s="148"/>
      <c r="T681" s="148">
        <f t="shared" si="1681"/>
        <v>997389.67</v>
      </c>
      <c r="U681" s="148">
        <f t="shared" si="1682"/>
        <v>0</v>
      </c>
      <c r="V681" s="148">
        <f t="shared" si="1683"/>
        <v>0</v>
      </c>
      <c r="W681" s="148"/>
      <c r="X681" s="148"/>
      <c r="Y681" s="148"/>
      <c r="Z681" s="148">
        <f t="shared" si="1685"/>
        <v>997389.67</v>
      </c>
      <c r="AA681" s="148">
        <f t="shared" si="1686"/>
        <v>0</v>
      </c>
      <c r="AB681" s="148">
        <f t="shared" si="1687"/>
        <v>0</v>
      </c>
      <c r="AC681" s="148"/>
      <c r="AD681" s="148"/>
      <c r="AE681" s="148"/>
      <c r="AF681" s="148">
        <f t="shared" si="1689"/>
        <v>997389.67</v>
      </c>
      <c r="AG681" s="148">
        <f t="shared" si="1690"/>
        <v>0</v>
      </c>
      <c r="AH681" s="148">
        <f t="shared" si="1691"/>
        <v>0</v>
      </c>
      <c r="AI681" s="148"/>
      <c r="AJ681" s="148"/>
      <c r="AK681" s="148"/>
      <c r="AL681" s="148">
        <f t="shared" si="1693"/>
        <v>997389.67</v>
      </c>
      <c r="AM681" s="148">
        <f t="shared" si="1694"/>
        <v>0</v>
      </c>
      <c r="AN681" s="148">
        <f t="shared" si="1695"/>
        <v>0</v>
      </c>
    </row>
    <row r="682" spans="1:40" s="42" customFormat="1">
      <c r="A682" s="185"/>
      <c r="B682" s="93"/>
      <c r="C682" s="34"/>
      <c r="D682" s="34"/>
      <c r="E682" s="34"/>
      <c r="F682" s="34"/>
      <c r="G682" s="37"/>
      <c r="H682" s="148"/>
      <c r="I682" s="148"/>
      <c r="J682" s="148"/>
      <c r="K682" s="148"/>
      <c r="L682" s="148"/>
      <c r="M682" s="148"/>
      <c r="N682" s="148"/>
      <c r="O682" s="148"/>
      <c r="P682" s="148"/>
      <c r="Q682" s="148"/>
      <c r="R682" s="148"/>
      <c r="S682" s="148"/>
      <c r="T682" s="148"/>
      <c r="U682" s="148"/>
      <c r="V682" s="148"/>
      <c r="W682" s="148"/>
      <c r="X682" s="148"/>
      <c r="Y682" s="148"/>
      <c r="Z682" s="148"/>
      <c r="AA682" s="148"/>
      <c r="AB682" s="148"/>
      <c r="AC682" s="148"/>
      <c r="AD682" s="148"/>
      <c r="AE682" s="148"/>
      <c r="AF682" s="148"/>
      <c r="AG682" s="148"/>
      <c r="AH682" s="148"/>
      <c r="AI682" s="148"/>
      <c r="AJ682" s="148"/>
      <c r="AK682" s="148"/>
      <c r="AL682" s="148"/>
      <c r="AM682" s="148"/>
      <c r="AN682" s="148"/>
    </row>
    <row r="683" spans="1:40" s="136" customFormat="1" ht="30">
      <c r="A683" s="84">
        <v>24</v>
      </c>
      <c r="B683" s="177" t="s">
        <v>311</v>
      </c>
      <c r="C683" s="140" t="s">
        <v>312</v>
      </c>
      <c r="D683" s="140" t="s">
        <v>21</v>
      </c>
      <c r="E683" s="140" t="s">
        <v>100</v>
      </c>
      <c r="F683" s="140" t="s">
        <v>101</v>
      </c>
      <c r="G683" s="141"/>
      <c r="H683" s="178">
        <f>H684+H687</f>
        <v>580678.98</v>
      </c>
      <c r="I683" s="178">
        <f t="shared" ref="I683:J683" si="1786">I684+I687</f>
        <v>575935.77</v>
      </c>
      <c r="J683" s="178">
        <f t="shared" si="1786"/>
        <v>597173.19999999995</v>
      </c>
      <c r="K683" s="178">
        <f t="shared" ref="K683:M683" si="1787">K684+K687</f>
        <v>0</v>
      </c>
      <c r="L683" s="178">
        <f t="shared" si="1787"/>
        <v>0</v>
      </c>
      <c r="M683" s="178">
        <f t="shared" si="1787"/>
        <v>0</v>
      </c>
      <c r="N683" s="178">
        <f t="shared" si="1532"/>
        <v>580678.98</v>
      </c>
      <c r="O683" s="178">
        <f t="shared" si="1533"/>
        <v>575935.77</v>
      </c>
      <c r="P683" s="178">
        <f t="shared" si="1534"/>
        <v>597173.19999999995</v>
      </c>
      <c r="Q683" s="178">
        <f t="shared" ref="Q683:S683" si="1788">Q684+Q687</f>
        <v>0</v>
      </c>
      <c r="R683" s="178">
        <f t="shared" si="1788"/>
        <v>0</v>
      </c>
      <c r="S683" s="178">
        <f t="shared" si="1788"/>
        <v>0</v>
      </c>
      <c r="T683" s="178">
        <f t="shared" ref="T683:T691" si="1789">N683+Q683</f>
        <v>580678.98</v>
      </c>
      <c r="U683" s="178">
        <f t="shared" ref="U683:U691" si="1790">O683+R683</f>
        <v>575935.77</v>
      </c>
      <c r="V683" s="178">
        <f t="shared" ref="V683:V691" si="1791">P683+S683</f>
        <v>597173.19999999995</v>
      </c>
      <c r="W683" s="178">
        <f t="shared" ref="W683:Y683" si="1792">W684+W687</f>
        <v>0</v>
      </c>
      <c r="X683" s="178">
        <f t="shared" si="1792"/>
        <v>0</v>
      </c>
      <c r="Y683" s="178">
        <f t="shared" si="1792"/>
        <v>0</v>
      </c>
      <c r="Z683" s="178">
        <f t="shared" ref="Z683:Z691" si="1793">T683+W683</f>
        <v>580678.98</v>
      </c>
      <c r="AA683" s="178">
        <f t="shared" ref="AA683:AA691" si="1794">U683+X683</f>
        <v>575935.77</v>
      </c>
      <c r="AB683" s="178">
        <f t="shared" ref="AB683:AB691" si="1795">V683+Y683</f>
        <v>597173.19999999995</v>
      </c>
      <c r="AC683" s="178">
        <f t="shared" ref="AC683:AE683" si="1796">AC684+AC687</f>
        <v>0</v>
      </c>
      <c r="AD683" s="178">
        <f t="shared" si="1796"/>
        <v>0</v>
      </c>
      <c r="AE683" s="178">
        <f t="shared" si="1796"/>
        <v>0</v>
      </c>
      <c r="AF683" s="178">
        <f t="shared" ref="AF683:AF691" si="1797">Z683+AC683</f>
        <v>580678.98</v>
      </c>
      <c r="AG683" s="178">
        <f t="shared" ref="AG683:AG691" si="1798">AA683+AD683</f>
        <v>575935.77</v>
      </c>
      <c r="AH683" s="178">
        <f t="shared" ref="AH683:AH691" si="1799">AB683+AE683</f>
        <v>597173.19999999995</v>
      </c>
      <c r="AI683" s="178">
        <f t="shared" ref="AI683:AK683" si="1800">AI684+AI687</f>
        <v>0</v>
      </c>
      <c r="AJ683" s="178">
        <f t="shared" si="1800"/>
        <v>0</v>
      </c>
      <c r="AK683" s="178">
        <f t="shared" si="1800"/>
        <v>0</v>
      </c>
      <c r="AL683" s="178">
        <f t="shared" ref="AL683:AL691" si="1801">AF683+AI683</f>
        <v>580678.98</v>
      </c>
      <c r="AM683" s="178">
        <f t="shared" ref="AM683:AM691" si="1802">AG683+AJ683</f>
        <v>575935.77</v>
      </c>
      <c r="AN683" s="178">
        <f t="shared" ref="AN683:AN691" si="1803">AH683+AK683</f>
        <v>597173.19999999995</v>
      </c>
    </row>
    <row r="684" spans="1:40" s="42" customFormat="1" ht="25.5">
      <c r="A684" s="185"/>
      <c r="B684" s="195" t="s">
        <v>334</v>
      </c>
      <c r="C684" s="35" t="s">
        <v>312</v>
      </c>
      <c r="D684" s="35" t="s">
        <v>21</v>
      </c>
      <c r="E684" s="35" t="s">
        <v>100</v>
      </c>
      <c r="F684" s="35" t="s">
        <v>335</v>
      </c>
      <c r="G684" s="36"/>
      <c r="H684" s="148">
        <f>H685</f>
        <v>10000</v>
      </c>
      <c r="I684" s="148">
        <f t="shared" ref="I684:M685" si="1804">I685</f>
        <v>0</v>
      </c>
      <c r="J684" s="148">
        <f t="shared" si="1804"/>
        <v>0</v>
      </c>
      <c r="K684" s="148">
        <f t="shared" si="1804"/>
        <v>0</v>
      </c>
      <c r="L684" s="148">
        <f t="shared" si="1804"/>
        <v>0</v>
      </c>
      <c r="M684" s="148">
        <f t="shared" si="1804"/>
        <v>0</v>
      </c>
      <c r="N684" s="148">
        <f t="shared" si="1532"/>
        <v>10000</v>
      </c>
      <c r="O684" s="148">
        <f t="shared" si="1533"/>
        <v>0</v>
      </c>
      <c r="P684" s="148">
        <f t="shared" si="1534"/>
        <v>0</v>
      </c>
      <c r="Q684" s="148">
        <f t="shared" ref="Q684:S685" si="1805">Q685</f>
        <v>0</v>
      </c>
      <c r="R684" s="148">
        <f t="shared" si="1805"/>
        <v>0</v>
      </c>
      <c r="S684" s="148">
        <f t="shared" si="1805"/>
        <v>0</v>
      </c>
      <c r="T684" s="148">
        <f t="shared" si="1789"/>
        <v>10000</v>
      </c>
      <c r="U684" s="148">
        <f t="shared" si="1790"/>
        <v>0</v>
      </c>
      <c r="V684" s="148">
        <f t="shared" si="1791"/>
        <v>0</v>
      </c>
      <c r="W684" s="148">
        <f t="shared" ref="W684:Y685" si="1806">W685</f>
        <v>0</v>
      </c>
      <c r="X684" s="148">
        <f t="shared" si="1806"/>
        <v>0</v>
      </c>
      <c r="Y684" s="148">
        <f t="shared" si="1806"/>
        <v>0</v>
      </c>
      <c r="Z684" s="148">
        <f t="shared" si="1793"/>
        <v>10000</v>
      </c>
      <c r="AA684" s="148">
        <f t="shared" si="1794"/>
        <v>0</v>
      </c>
      <c r="AB684" s="148">
        <f t="shared" si="1795"/>
        <v>0</v>
      </c>
      <c r="AC684" s="148">
        <f t="shared" ref="AC684:AE685" si="1807">AC685</f>
        <v>0</v>
      </c>
      <c r="AD684" s="148">
        <f t="shared" si="1807"/>
        <v>0</v>
      </c>
      <c r="AE684" s="148">
        <f t="shared" si="1807"/>
        <v>0</v>
      </c>
      <c r="AF684" s="148">
        <f t="shared" si="1797"/>
        <v>10000</v>
      </c>
      <c r="AG684" s="148">
        <f t="shared" si="1798"/>
        <v>0</v>
      </c>
      <c r="AH684" s="148">
        <f t="shared" si="1799"/>
        <v>0</v>
      </c>
      <c r="AI684" s="148">
        <f t="shared" ref="AI684:AK685" si="1808">AI685</f>
        <v>0</v>
      </c>
      <c r="AJ684" s="148">
        <f t="shared" si="1808"/>
        <v>0</v>
      </c>
      <c r="AK684" s="148">
        <f t="shared" si="1808"/>
        <v>0</v>
      </c>
      <c r="AL684" s="148">
        <f t="shared" si="1801"/>
        <v>10000</v>
      </c>
      <c r="AM684" s="148">
        <f t="shared" si="1802"/>
        <v>0</v>
      </c>
      <c r="AN684" s="148">
        <f t="shared" si="1803"/>
        <v>0</v>
      </c>
    </row>
    <row r="685" spans="1:40" s="42" customFormat="1" ht="25.5">
      <c r="A685" s="185"/>
      <c r="B685" s="194" t="s">
        <v>186</v>
      </c>
      <c r="C685" s="35" t="s">
        <v>312</v>
      </c>
      <c r="D685" s="35" t="s">
        <v>21</v>
      </c>
      <c r="E685" s="35" t="s">
        <v>100</v>
      </c>
      <c r="F685" s="35" t="s">
        <v>335</v>
      </c>
      <c r="G685" s="36" t="s">
        <v>32</v>
      </c>
      <c r="H685" s="148">
        <f>H686</f>
        <v>10000</v>
      </c>
      <c r="I685" s="148">
        <f t="shared" si="1804"/>
        <v>0</v>
      </c>
      <c r="J685" s="148">
        <f t="shared" si="1804"/>
        <v>0</v>
      </c>
      <c r="K685" s="148">
        <f t="shared" si="1804"/>
        <v>0</v>
      </c>
      <c r="L685" s="148">
        <f t="shared" si="1804"/>
        <v>0</v>
      </c>
      <c r="M685" s="148">
        <f t="shared" si="1804"/>
        <v>0</v>
      </c>
      <c r="N685" s="148">
        <f t="shared" si="1532"/>
        <v>10000</v>
      </c>
      <c r="O685" s="148">
        <f t="shared" si="1533"/>
        <v>0</v>
      </c>
      <c r="P685" s="148">
        <f t="shared" si="1534"/>
        <v>0</v>
      </c>
      <c r="Q685" s="148">
        <f t="shared" si="1805"/>
        <v>0</v>
      </c>
      <c r="R685" s="148">
        <f t="shared" si="1805"/>
        <v>0</v>
      </c>
      <c r="S685" s="148">
        <f t="shared" si="1805"/>
        <v>0</v>
      </c>
      <c r="T685" s="148">
        <f t="shared" si="1789"/>
        <v>10000</v>
      </c>
      <c r="U685" s="148">
        <f t="shared" si="1790"/>
        <v>0</v>
      </c>
      <c r="V685" s="148">
        <f t="shared" si="1791"/>
        <v>0</v>
      </c>
      <c r="W685" s="148">
        <f t="shared" si="1806"/>
        <v>0</v>
      </c>
      <c r="X685" s="148">
        <f t="shared" si="1806"/>
        <v>0</v>
      </c>
      <c r="Y685" s="148">
        <f t="shared" si="1806"/>
        <v>0</v>
      </c>
      <c r="Z685" s="148">
        <f t="shared" si="1793"/>
        <v>10000</v>
      </c>
      <c r="AA685" s="148">
        <f t="shared" si="1794"/>
        <v>0</v>
      </c>
      <c r="AB685" s="148">
        <f t="shared" si="1795"/>
        <v>0</v>
      </c>
      <c r="AC685" s="148">
        <f t="shared" si="1807"/>
        <v>0</v>
      </c>
      <c r="AD685" s="148">
        <f t="shared" si="1807"/>
        <v>0</v>
      </c>
      <c r="AE685" s="148">
        <f t="shared" si="1807"/>
        <v>0</v>
      </c>
      <c r="AF685" s="148">
        <f t="shared" si="1797"/>
        <v>10000</v>
      </c>
      <c r="AG685" s="148">
        <f t="shared" si="1798"/>
        <v>0</v>
      </c>
      <c r="AH685" s="148">
        <f t="shared" si="1799"/>
        <v>0</v>
      </c>
      <c r="AI685" s="148">
        <f t="shared" si="1808"/>
        <v>0</v>
      </c>
      <c r="AJ685" s="148">
        <f t="shared" si="1808"/>
        <v>0</v>
      </c>
      <c r="AK685" s="148">
        <f t="shared" si="1808"/>
        <v>0</v>
      </c>
      <c r="AL685" s="148">
        <f t="shared" si="1801"/>
        <v>10000</v>
      </c>
      <c r="AM685" s="148">
        <f t="shared" si="1802"/>
        <v>0</v>
      </c>
      <c r="AN685" s="148">
        <f t="shared" si="1803"/>
        <v>0</v>
      </c>
    </row>
    <row r="686" spans="1:40" s="42" customFormat="1" ht="25.5">
      <c r="A686" s="185"/>
      <c r="B686" s="191" t="s">
        <v>34</v>
      </c>
      <c r="C686" s="35" t="s">
        <v>312</v>
      </c>
      <c r="D686" s="35" t="s">
        <v>21</v>
      </c>
      <c r="E686" s="35" t="s">
        <v>100</v>
      </c>
      <c r="F686" s="35" t="s">
        <v>335</v>
      </c>
      <c r="G686" s="36" t="s">
        <v>33</v>
      </c>
      <c r="H686" s="148">
        <v>10000</v>
      </c>
      <c r="I686" s="148"/>
      <c r="J686" s="148"/>
      <c r="K686" s="148"/>
      <c r="L686" s="148"/>
      <c r="M686" s="148"/>
      <c r="N686" s="148">
        <f t="shared" si="1532"/>
        <v>10000</v>
      </c>
      <c r="O686" s="148">
        <f t="shared" si="1533"/>
        <v>0</v>
      </c>
      <c r="P686" s="148">
        <f t="shared" si="1534"/>
        <v>0</v>
      </c>
      <c r="Q686" s="148"/>
      <c r="R686" s="148"/>
      <c r="S686" s="148"/>
      <c r="T686" s="148">
        <f t="shared" si="1789"/>
        <v>10000</v>
      </c>
      <c r="U686" s="148">
        <f t="shared" si="1790"/>
        <v>0</v>
      </c>
      <c r="V686" s="148">
        <f t="shared" si="1791"/>
        <v>0</v>
      </c>
      <c r="W686" s="148"/>
      <c r="X686" s="148"/>
      <c r="Y686" s="148"/>
      <c r="Z686" s="148">
        <f t="shared" si="1793"/>
        <v>10000</v>
      </c>
      <c r="AA686" s="148">
        <f t="shared" si="1794"/>
        <v>0</v>
      </c>
      <c r="AB686" s="148">
        <f t="shared" si="1795"/>
        <v>0</v>
      </c>
      <c r="AC686" s="148"/>
      <c r="AD686" s="148"/>
      <c r="AE686" s="148"/>
      <c r="AF686" s="148">
        <f t="shared" si="1797"/>
        <v>10000</v>
      </c>
      <c r="AG686" s="148">
        <f t="shared" si="1798"/>
        <v>0</v>
      </c>
      <c r="AH686" s="148">
        <f t="shared" si="1799"/>
        <v>0</v>
      </c>
      <c r="AI686" s="148"/>
      <c r="AJ686" s="148"/>
      <c r="AK686" s="148"/>
      <c r="AL686" s="148">
        <f t="shared" si="1801"/>
        <v>10000</v>
      </c>
      <c r="AM686" s="148">
        <f t="shared" si="1802"/>
        <v>0</v>
      </c>
      <c r="AN686" s="148">
        <f t="shared" si="1803"/>
        <v>0</v>
      </c>
    </row>
    <row r="687" spans="1:40" s="42" customFormat="1">
      <c r="A687" s="185"/>
      <c r="B687" s="104" t="s">
        <v>60</v>
      </c>
      <c r="C687" s="35" t="s">
        <v>312</v>
      </c>
      <c r="D687" s="35" t="s">
        <v>21</v>
      </c>
      <c r="E687" s="35" t="s">
        <v>100</v>
      </c>
      <c r="F687" s="35" t="s">
        <v>336</v>
      </c>
      <c r="G687" s="36"/>
      <c r="H687" s="148">
        <f>H688+H690</f>
        <v>570678.98</v>
      </c>
      <c r="I687" s="148">
        <f t="shared" ref="I687:J687" si="1809">I688+I690</f>
        <v>575935.77</v>
      </c>
      <c r="J687" s="148">
        <f t="shared" si="1809"/>
        <v>597173.19999999995</v>
      </c>
      <c r="K687" s="148">
        <f t="shared" ref="K687:M687" si="1810">K688+K690</f>
        <v>0</v>
      </c>
      <c r="L687" s="148">
        <f t="shared" si="1810"/>
        <v>0</v>
      </c>
      <c r="M687" s="148">
        <f t="shared" si="1810"/>
        <v>0</v>
      </c>
      <c r="N687" s="148">
        <f t="shared" si="1532"/>
        <v>570678.98</v>
      </c>
      <c r="O687" s="148">
        <f t="shared" si="1533"/>
        <v>575935.77</v>
      </c>
      <c r="P687" s="148">
        <f t="shared" si="1534"/>
        <v>597173.19999999995</v>
      </c>
      <c r="Q687" s="148">
        <f t="shared" ref="Q687:S687" si="1811">Q688+Q690</f>
        <v>0</v>
      </c>
      <c r="R687" s="148">
        <f t="shared" si="1811"/>
        <v>0</v>
      </c>
      <c r="S687" s="148">
        <f t="shared" si="1811"/>
        <v>0</v>
      </c>
      <c r="T687" s="148">
        <f t="shared" si="1789"/>
        <v>570678.98</v>
      </c>
      <c r="U687" s="148">
        <f t="shared" si="1790"/>
        <v>575935.77</v>
      </c>
      <c r="V687" s="148">
        <f t="shared" si="1791"/>
        <v>597173.19999999995</v>
      </c>
      <c r="W687" s="148">
        <f t="shared" ref="W687:Y687" si="1812">W688+W690</f>
        <v>0</v>
      </c>
      <c r="X687" s="148">
        <f t="shared" si="1812"/>
        <v>0</v>
      </c>
      <c r="Y687" s="148">
        <f t="shared" si="1812"/>
        <v>0</v>
      </c>
      <c r="Z687" s="148">
        <f t="shared" si="1793"/>
        <v>570678.98</v>
      </c>
      <c r="AA687" s="148">
        <f t="shared" si="1794"/>
        <v>575935.77</v>
      </c>
      <c r="AB687" s="148">
        <f t="shared" si="1795"/>
        <v>597173.19999999995</v>
      </c>
      <c r="AC687" s="148">
        <f t="shared" ref="AC687:AE687" si="1813">AC688+AC690</f>
        <v>0</v>
      </c>
      <c r="AD687" s="148">
        <f t="shared" si="1813"/>
        <v>0</v>
      </c>
      <c r="AE687" s="148">
        <f t="shared" si="1813"/>
        <v>0</v>
      </c>
      <c r="AF687" s="148">
        <f t="shared" si="1797"/>
        <v>570678.98</v>
      </c>
      <c r="AG687" s="148">
        <f t="shared" si="1798"/>
        <v>575935.77</v>
      </c>
      <c r="AH687" s="148">
        <f t="shared" si="1799"/>
        <v>597173.19999999995</v>
      </c>
      <c r="AI687" s="148">
        <f t="shared" ref="AI687:AK687" si="1814">AI688+AI690</f>
        <v>0</v>
      </c>
      <c r="AJ687" s="148">
        <f t="shared" si="1814"/>
        <v>0</v>
      </c>
      <c r="AK687" s="148">
        <f t="shared" si="1814"/>
        <v>0</v>
      </c>
      <c r="AL687" s="148">
        <f t="shared" si="1801"/>
        <v>570678.98</v>
      </c>
      <c r="AM687" s="148">
        <f t="shared" si="1802"/>
        <v>575935.77</v>
      </c>
      <c r="AN687" s="148">
        <f t="shared" si="1803"/>
        <v>597173.19999999995</v>
      </c>
    </row>
    <row r="688" spans="1:40" s="42" customFormat="1" ht="38.25">
      <c r="A688" s="185"/>
      <c r="B688" s="191" t="s">
        <v>51</v>
      </c>
      <c r="C688" s="35" t="s">
        <v>312</v>
      </c>
      <c r="D688" s="35" t="s">
        <v>21</v>
      </c>
      <c r="E688" s="35" t="s">
        <v>100</v>
      </c>
      <c r="F688" s="35" t="s">
        <v>336</v>
      </c>
      <c r="G688" s="36" t="s">
        <v>49</v>
      </c>
      <c r="H688" s="148">
        <f>H689</f>
        <v>535678.98</v>
      </c>
      <c r="I688" s="148">
        <f t="shared" ref="I688:M688" si="1815">I689</f>
        <v>540935.77</v>
      </c>
      <c r="J688" s="148">
        <f t="shared" si="1815"/>
        <v>562173.19999999995</v>
      </c>
      <c r="K688" s="148">
        <f t="shared" si="1815"/>
        <v>0</v>
      </c>
      <c r="L688" s="148">
        <f t="shared" si="1815"/>
        <v>0</v>
      </c>
      <c r="M688" s="148">
        <f t="shared" si="1815"/>
        <v>0</v>
      </c>
      <c r="N688" s="148">
        <f t="shared" si="1532"/>
        <v>535678.98</v>
      </c>
      <c r="O688" s="148">
        <f t="shared" si="1533"/>
        <v>540935.77</v>
      </c>
      <c r="P688" s="148">
        <f t="shared" si="1534"/>
        <v>562173.19999999995</v>
      </c>
      <c r="Q688" s="148">
        <f t="shared" ref="Q688:S688" si="1816">Q689</f>
        <v>0</v>
      </c>
      <c r="R688" s="148">
        <f t="shared" si="1816"/>
        <v>0</v>
      </c>
      <c r="S688" s="148">
        <f t="shared" si="1816"/>
        <v>0</v>
      </c>
      <c r="T688" s="148">
        <f t="shared" si="1789"/>
        <v>535678.98</v>
      </c>
      <c r="U688" s="148">
        <f t="shared" si="1790"/>
        <v>540935.77</v>
      </c>
      <c r="V688" s="148">
        <f t="shared" si="1791"/>
        <v>562173.19999999995</v>
      </c>
      <c r="W688" s="148">
        <f t="shared" ref="W688:Y688" si="1817">W689</f>
        <v>0</v>
      </c>
      <c r="X688" s="148">
        <f t="shared" si="1817"/>
        <v>0</v>
      </c>
      <c r="Y688" s="148">
        <f t="shared" si="1817"/>
        <v>0</v>
      </c>
      <c r="Z688" s="148">
        <f t="shared" si="1793"/>
        <v>535678.98</v>
      </c>
      <c r="AA688" s="148">
        <f t="shared" si="1794"/>
        <v>540935.77</v>
      </c>
      <c r="AB688" s="148">
        <f t="shared" si="1795"/>
        <v>562173.19999999995</v>
      </c>
      <c r="AC688" s="148">
        <f t="shared" ref="AC688:AE688" si="1818">AC689</f>
        <v>0</v>
      </c>
      <c r="AD688" s="148">
        <f t="shared" si="1818"/>
        <v>0</v>
      </c>
      <c r="AE688" s="148">
        <f t="shared" si="1818"/>
        <v>0</v>
      </c>
      <c r="AF688" s="148">
        <f t="shared" si="1797"/>
        <v>535678.98</v>
      </c>
      <c r="AG688" s="148">
        <f t="shared" si="1798"/>
        <v>540935.77</v>
      </c>
      <c r="AH688" s="148">
        <f t="shared" si="1799"/>
        <v>562173.19999999995</v>
      </c>
      <c r="AI688" s="148">
        <f t="shared" ref="AI688:AK688" si="1819">AI689</f>
        <v>-75000</v>
      </c>
      <c r="AJ688" s="148">
        <f t="shared" si="1819"/>
        <v>0</v>
      </c>
      <c r="AK688" s="148">
        <f t="shared" si="1819"/>
        <v>0</v>
      </c>
      <c r="AL688" s="148">
        <f t="shared" si="1801"/>
        <v>460678.98</v>
      </c>
      <c r="AM688" s="148">
        <f t="shared" si="1802"/>
        <v>540935.77</v>
      </c>
      <c r="AN688" s="148">
        <f t="shared" si="1803"/>
        <v>562173.19999999995</v>
      </c>
    </row>
    <row r="689" spans="1:40" s="42" customFormat="1">
      <c r="A689" s="185"/>
      <c r="B689" s="191" t="s">
        <v>52</v>
      </c>
      <c r="C689" s="35" t="s">
        <v>312</v>
      </c>
      <c r="D689" s="35" t="s">
        <v>21</v>
      </c>
      <c r="E689" s="35" t="s">
        <v>100</v>
      </c>
      <c r="F689" s="35" t="s">
        <v>336</v>
      </c>
      <c r="G689" s="36" t="s">
        <v>50</v>
      </c>
      <c r="H689" s="148">
        <v>535678.98</v>
      </c>
      <c r="I689" s="148">
        <v>540935.77</v>
      </c>
      <c r="J689" s="148">
        <v>562173.19999999995</v>
      </c>
      <c r="K689" s="148"/>
      <c r="L689" s="148"/>
      <c r="M689" s="148"/>
      <c r="N689" s="148">
        <f t="shared" si="1532"/>
        <v>535678.98</v>
      </c>
      <c r="O689" s="148">
        <f t="shared" si="1533"/>
        <v>540935.77</v>
      </c>
      <c r="P689" s="148">
        <f t="shared" si="1534"/>
        <v>562173.19999999995</v>
      </c>
      <c r="Q689" s="148"/>
      <c r="R689" s="148"/>
      <c r="S689" s="148"/>
      <c r="T689" s="148">
        <f t="shared" si="1789"/>
        <v>535678.98</v>
      </c>
      <c r="U689" s="148">
        <f t="shared" si="1790"/>
        <v>540935.77</v>
      </c>
      <c r="V689" s="148">
        <f t="shared" si="1791"/>
        <v>562173.19999999995</v>
      </c>
      <c r="W689" s="148"/>
      <c r="X689" s="148"/>
      <c r="Y689" s="148"/>
      <c r="Z689" s="148">
        <f t="shared" si="1793"/>
        <v>535678.98</v>
      </c>
      <c r="AA689" s="148">
        <f t="shared" si="1794"/>
        <v>540935.77</v>
      </c>
      <c r="AB689" s="148">
        <f t="shared" si="1795"/>
        <v>562173.19999999995</v>
      </c>
      <c r="AC689" s="148"/>
      <c r="AD689" s="148"/>
      <c r="AE689" s="148"/>
      <c r="AF689" s="148">
        <f t="shared" si="1797"/>
        <v>535678.98</v>
      </c>
      <c r="AG689" s="148">
        <f t="shared" si="1798"/>
        <v>540935.77</v>
      </c>
      <c r="AH689" s="148">
        <f t="shared" si="1799"/>
        <v>562173.19999999995</v>
      </c>
      <c r="AI689" s="148">
        <v>-75000</v>
      </c>
      <c r="AJ689" s="148"/>
      <c r="AK689" s="148"/>
      <c r="AL689" s="148">
        <f t="shared" si="1801"/>
        <v>460678.98</v>
      </c>
      <c r="AM689" s="148">
        <f t="shared" si="1802"/>
        <v>540935.77</v>
      </c>
      <c r="AN689" s="148">
        <f t="shared" si="1803"/>
        <v>562173.19999999995</v>
      </c>
    </row>
    <row r="690" spans="1:40" s="42" customFormat="1" ht="25.5">
      <c r="A690" s="185"/>
      <c r="B690" s="194" t="s">
        <v>186</v>
      </c>
      <c r="C690" s="35" t="s">
        <v>312</v>
      </c>
      <c r="D690" s="35" t="s">
        <v>21</v>
      </c>
      <c r="E690" s="35" t="s">
        <v>100</v>
      </c>
      <c r="F690" s="35" t="s">
        <v>336</v>
      </c>
      <c r="G690" s="36" t="s">
        <v>32</v>
      </c>
      <c r="H690" s="148">
        <f>H691</f>
        <v>35000</v>
      </c>
      <c r="I690" s="148">
        <f t="shared" ref="I690:M690" si="1820">I691</f>
        <v>35000</v>
      </c>
      <c r="J690" s="148">
        <f t="shared" si="1820"/>
        <v>35000</v>
      </c>
      <c r="K690" s="148">
        <f t="shared" si="1820"/>
        <v>0</v>
      </c>
      <c r="L690" s="148">
        <f t="shared" si="1820"/>
        <v>0</v>
      </c>
      <c r="M690" s="148">
        <f t="shared" si="1820"/>
        <v>0</v>
      </c>
      <c r="N690" s="148">
        <f t="shared" si="1532"/>
        <v>35000</v>
      </c>
      <c r="O690" s="148">
        <f t="shared" si="1533"/>
        <v>35000</v>
      </c>
      <c r="P690" s="148">
        <f t="shared" si="1534"/>
        <v>35000</v>
      </c>
      <c r="Q690" s="148">
        <f t="shared" ref="Q690:S690" si="1821">Q691</f>
        <v>0</v>
      </c>
      <c r="R690" s="148">
        <f t="shared" si="1821"/>
        <v>0</v>
      </c>
      <c r="S690" s="148">
        <f t="shared" si="1821"/>
        <v>0</v>
      </c>
      <c r="T690" s="148">
        <f t="shared" si="1789"/>
        <v>35000</v>
      </c>
      <c r="U690" s="148">
        <f t="shared" si="1790"/>
        <v>35000</v>
      </c>
      <c r="V690" s="148">
        <f t="shared" si="1791"/>
        <v>35000</v>
      </c>
      <c r="W690" s="148">
        <f t="shared" ref="W690:Y690" si="1822">W691</f>
        <v>0</v>
      </c>
      <c r="X690" s="148">
        <f t="shared" si="1822"/>
        <v>0</v>
      </c>
      <c r="Y690" s="148">
        <f t="shared" si="1822"/>
        <v>0</v>
      </c>
      <c r="Z690" s="148">
        <f t="shared" si="1793"/>
        <v>35000</v>
      </c>
      <c r="AA690" s="148">
        <f t="shared" si="1794"/>
        <v>35000</v>
      </c>
      <c r="AB690" s="148">
        <f t="shared" si="1795"/>
        <v>35000</v>
      </c>
      <c r="AC690" s="148">
        <f t="shared" ref="AC690:AE690" si="1823">AC691</f>
        <v>0</v>
      </c>
      <c r="AD690" s="148">
        <f t="shared" si="1823"/>
        <v>0</v>
      </c>
      <c r="AE690" s="148">
        <f t="shared" si="1823"/>
        <v>0</v>
      </c>
      <c r="AF690" s="148">
        <f t="shared" si="1797"/>
        <v>35000</v>
      </c>
      <c r="AG690" s="148">
        <f t="shared" si="1798"/>
        <v>35000</v>
      </c>
      <c r="AH690" s="148">
        <f t="shared" si="1799"/>
        <v>35000</v>
      </c>
      <c r="AI690" s="148">
        <f t="shared" ref="AI690:AK690" si="1824">AI691</f>
        <v>75000</v>
      </c>
      <c r="AJ690" s="148">
        <f t="shared" si="1824"/>
        <v>0</v>
      </c>
      <c r="AK690" s="148">
        <f t="shared" si="1824"/>
        <v>0</v>
      </c>
      <c r="AL690" s="148">
        <f t="shared" si="1801"/>
        <v>110000</v>
      </c>
      <c r="AM690" s="148">
        <f t="shared" si="1802"/>
        <v>35000</v>
      </c>
      <c r="AN690" s="148">
        <f t="shared" si="1803"/>
        <v>35000</v>
      </c>
    </row>
    <row r="691" spans="1:40" s="42" customFormat="1" ht="25.5">
      <c r="A691" s="185"/>
      <c r="B691" s="191" t="s">
        <v>34</v>
      </c>
      <c r="C691" s="35" t="s">
        <v>312</v>
      </c>
      <c r="D691" s="35" t="s">
        <v>21</v>
      </c>
      <c r="E691" s="35" t="s">
        <v>100</v>
      </c>
      <c r="F691" s="35" t="s">
        <v>336</v>
      </c>
      <c r="G691" s="36" t="s">
        <v>33</v>
      </c>
      <c r="H691" s="148">
        <v>35000</v>
      </c>
      <c r="I691" s="148">
        <v>35000</v>
      </c>
      <c r="J691" s="148">
        <v>35000</v>
      </c>
      <c r="K691" s="148"/>
      <c r="L691" s="148"/>
      <c r="M691" s="148"/>
      <c r="N691" s="148">
        <f t="shared" si="1532"/>
        <v>35000</v>
      </c>
      <c r="O691" s="148">
        <f t="shared" si="1533"/>
        <v>35000</v>
      </c>
      <c r="P691" s="148">
        <f t="shared" si="1534"/>
        <v>35000</v>
      </c>
      <c r="Q691" s="148"/>
      <c r="R691" s="148"/>
      <c r="S691" s="148"/>
      <c r="T691" s="148">
        <f t="shared" si="1789"/>
        <v>35000</v>
      </c>
      <c r="U691" s="148">
        <f t="shared" si="1790"/>
        <v>35000</v>
      </c>
      <c r="V691" s="148">
        <f t="shared" si="1791"/>
        <v>35000</v>
      </c>
      <c r="W691" s="148"/>
      <c r="X691" s="148"/>
      <c r="Y691" s="148"/>
      <c r="Z691" s="148">
        <f t="shared" si="1793"/>
        <v>35000</v>
      </c>
      <c r="AA691" s="148">
        <f t="shared" si="1794"/>
        <v>35000</v>
      </c>
      <c r="AB691" s="148">
        <f t="shared" si="1795"/>
        <v>35000</v>
      </c>
      <c r="AC691" s="148"/>
      <c r="AD691" s="148"/>
      <c r="AE691" s="148"/>
      <c r="AF691" s="148">
        <f t="shared" si="1797"/>
        <v>35000</v>
      </c>
      <c r="AG691" s="148">
        <f t="shared" si="1798"/>
        <v>35000</v>
      </c>
      <c r="AH691" s="148">
        <f t="shared" si="1799"/>
        <v>35000</v>
      </c>
      <c r="AI691" s="148">
        <v>75000</v>
      </c>
      <c r="AJ691" s="148"/>
      <c r="AK691" s="148"/>
      <c r="AL691" s="148">
        <f t="shared" si="1801"/>
        <v>110000</v>
      </c>
      <c r="AM691" s="148">
        <f t="shared" si="1802"/>
        <v>35000</v>
      </c>
      <c r="AN691" s="148">
        <f t="shared" si="1803"/>
        <v>35000</v>
      </c>
    </row>
    <row r="692" spans="1:40" s="42" customFormat="1">
      <c r="A692" s="185"/>
      <c r="B692" s="93"/>
      <c r="C692" s="34"/>
      <c r="D692" s="34"/>
      <c r="E692" s="34"/>
      <c r="F692" s="34"/>
      <c r="G692" s="37"/>
      <c r="H692" s="65"/>
      <c r="I692" s="65"/>
      <c r="J692" s="65"/>
      <c r="K692" s="65"/>
      <c r="L692" s="65"/>
      <c r="M692" s="65"/>
      <c r="N692" s="65"/>
      <c r="O692" s="65"/>
      <c r="P692" s="65"/>
      <c r="Q692" s="65"/>
      <c r="R692" s="65"/>
      <c r="S692" s="65"/>
      <c r="T692" s="65"/>
      <c r="U692" s="65"/>
      <c r="V692" s="65"/>
      <c r="W692" s="65"/>
      <c r="X692" s="65"/>
      <c r="Y692" s="65"/>
      <c r="Z692" s="65"/>
      <c r="AA692" s="65"/>
      <c r="AB692" s="65"/>
      <c r="AC692" s="65"/>
      <c r="AD692" s="65"/>
      <c r="AE692" s="65"/>
      <c r="AF692" s="65"/>
      <c r="AG692" s="65"/>
      <c r="AH692" s="65"/>
      <c r="AI692" s="65"/>
      <c r="AJ692" s="65"/>
      <c r="AK692" s="65"/>
      <c r="AL692" s="65"/>
      <c r="AM692" s="65"/>
      <c r="AN692" s="65"/>
    </row>
    <row r="693" spans="1:40" s="42" customFormat="1" ht="18">
      <c r="A693" s="99" t="s">
        <v>75</v>
      </c>
      <c r="B693" s="159" t="s">
        <v>76</v>
      </c>
      <c r="C693" s="34"/>
      <c r="D693" s="34"/>
      <c r="E693" s="34"/>
      <c r="F693" s="34"/>
      <c r="G693" s="37"/>
      <c r="H693" s="65"/>
      <c r="I693" s="65"/>
      <c r="J693" s="65"/>
      <c r="K693" s="65"/>
      <c r="L693" s="65"/>
      <c r="M693" s="65"/>
      <c r="N693" s="65"/>
      <c r="O693" s="65"/>
      <c r="P693" s="65"/>
      <c r="Q693" s="65"/>
      <c r="R693" s="65"/>
      <c r="S693" s="65"/>
      <c r="T693" s="65"/>
      <c r="U693" s="65"/>
      <c r="V693" s="65"/>
      <c r="W693" s="65"/>
      <c r="X693" s="65"/>
      <c r="Y693" s="65"/>
      <c r="Z693" s="65"/>
      <c r="AA693" s="65"/>
      <c r="AB693" s="65"/>
      <c r="AC693" s="65"/>
      <c r="AD693" s="65"/>
      <c r="AE693" s="65"/>
      <c r="AF693" s="65"/>
      <c r="AG693" s="65"/>
      <c r="AH693" s="65"/>
      <c r="AI693" s="65"/>
      <c r="AJ693" s="65"/>
      <c r="AK693" s="65"/>
      <c r="AL693" s="65"/>
      <c r="AM693" s="65"/>
      <c r="AN693" s="65"/>
    </row>
    <row r="694" spans="1:40" s="42" customFormat="1" ht="18">
      <c r="A694" s="115"/>
      <c r="B694" s="96" t="s">
        <v>202</v>
      </c>
      <c r="C694" s="90" t="s">
        <v>53</v>
      </c>
      <c r="D694" s="90" t="s">
        <v>21</v>
      </c>
      <c r="E694" s="90" t="s">
        <v>100</v>
      </c>
      <c r="F694" s="90" t="s">
        <v>101</v>
      </c>
      <c r="G694" s="91"/>
      <c r="H694" s="92">
        <f t="shared" ref="H694:AB694" si="1825">H695+H698+H701+H717+H740+H785+H727+H734+H753+H759+H769+H779+H782+H790+H793+H804+H809+H812+H817+H724+H750+H756+H711+H737+H776+H747+H798+H766+H822</f>
        <v>302326660.16000003</v>
      </c>
      <c r="I694" s="92">
        <f t="shared" si="1825"/>
        <v>300092383.52999997</v>
      </c>
      <c r="J694" s="92">
        <f t="shared" si="1825"/>
        <v>291798246.45000005</v>
      </c>
      <c r="K694" s="92">
        <f t="shared" si="1825"/>
        <v>11030365.629999999</v>
      </c>
      <c r="L694" s="92">
        <f t="shared" si="1825"/>
        <v>66758.69</v>
      </c>
      <c r="M694" s="92">
        <f t="shared" si="1825"/>
        <v>186908.68</v>
      </c>
      <c r="N694" s="92">
        <f t="shared" si="1825"/>
        <v>313357025.78999996</v>
      </c>
      <c r="O694" s="92">
        <f t="shared" si="1825"/>
        <v>300159142.21999997</v>
      </c>
      <c r="P694" s="92">
        <f t="shared" si="1825"/>
        <v>291985155.13000005</v>
      </c>
      <c r="Q694" s="92">
        <f t="shared" si="1825"/>
        <v>2190035.1100000003</v>
      </c>
      <c r="R694" s="92">
        <f t="shared" si="1825"/>
        <v>-199104</v>
      </c>
      <c r="S694" s="92">
        <f t="shared" si="1825"/>
        <v>0</v>
      </c>
      <c r="T694" s="92">
        <f t="shared" si="1825"/>
        <v>315547060.89999998</v>
      </c>
      <c r="U694" s="92">
        <f t="shared" si="1825"/>
        <v>299960038.21999997</v>
      </c>
      <c r="V694" s="92">
        <f t="shared" si="1825"/>
        <v>291985155.13000005</v>
      </c>
      <c r="W694" s="92">
        <f t="shared" si="1825"/>
        <v>-1114264.23</v>
      </c>
      <c r="X694" s="92">
        <f t="shared" si="1825"/>
        <v>0</v>
      </c>
      <c r="Y694" s="92">
        <f t="shared" si="1825"/>
        <v>0</v>
      </c>
      <c r="Z694" s="92">
        <f t="shared" si="1825"/>
        <v>314432796.67000002</v>
      </c>
      <c r="AA694" s="92">
        <f t="shared" si="1825"/>
        <v>299960038.21999997</v>
      </c>
      <c r="AB694" s="92">
        <f t="shared" si="1825"/>
        <v>291985155.13000005</v>
      </c>
      <c r="AC694" s="92">
        <f>AC695+AC698+AC701+AC717+AC740+AC785+AC727+AC734+AC753+AC759+AC769+AC779+AC782+AC790+AC793+AC804+AC809+AC812+AC817+AC724+AC750+AC756+AC711+AC737+AC776+AC747+AC798+AC766+AC822</f>
        <v>-540618.6399999999</v>
      </c>
      <c r="AD694" s="92">
        <f t="shared" ref="AD694:AE694" si="1826">AD695+AD698+AD701+AD717+AD740+AD785+AD727+AD734+AD753+AD759+AD769+AD779+AD782+AD790+AD793+AD804+AD809+AD812+AD817+AD724+AD750+AD756+AD711+AD737+AD776+AD747+AD798+AD766+AD822</f>
        <v>-3400896</v>
      </c>
      <c r="AE694" s="92">
        <f t="shared" si="1826"/>
        <v>0</v>
      </c>
      <c r="AF694" s="92">
        <f t="shared" ref="AF694:AF704" si="1827">Z694+AC694</f>
        <v>313892178.03000003</v>
      </c>
      <c r="AG694" s="92">
        <f t="shared" ref="AG694:AG704" si="1828">AA694+AD694</f>
        <v>296559142.21999997</v>
      </c>
      <c r="AH694" s="92">
        <f t="shared" ref="AH694:AH704" si="1829">AB694+AE694</f>
        <v>291985155.13000005</v>
      </c>
      <c r="AI694" s="92">
        <f>AI695+AI698+AI701+AI717+AI740+AI785+AI727+AI734+AI753+AI759+AI769+AI779+AI782+AI790+AI793+AI804+AI809+AI812+AI817+AI724+AI750+AI756+AI711+AI737+AI776+AI747+AI798+AI766+AI822</f>
        <v>-89272.979999999981</v>
      </c>
      <c r="AJ694" s="92">
        <f t="shared" ref="AJ694:AK694" si="1830">AJ695+AJ698+AJ701+AJ717+AJ740+AJ785+AJ727+AJ734+AJ753+AJ759+AJ769+AJ779+AJ782+AJ790+AJ793+AJ804+AJ809+AJ812+AJ817+AJ724+AJ750+AJ756+AJ711+AJ737+AJ776+AJ747+AJ798+AJ766+AJ822</f>
        <v>0</v>
      </c>
      <c r="AK694" s="92">
        <f t="shared" si="1830"/>
        <v>0</v>
      </c>
      <c r="AL694" s="92">
        <f t="shared" ref="AL694:AL704" si="1831">AF694+AI694</f>
        <v>313802905.05000001</v>
      </c>
      <c r="AM694" s="92">
        <f t="shared" ref="AM694:AM704" si="1832">AG694+AJ694</f>
        <v>296559142.21999997</v>
      </c>
      <c r="AN694" s="92">
        <f t="shared" ref="AN694:AN704" si="1833">AH694+AK694</f>
        <v>291985155.13000005</v>
      </c>
    </row>
    <row r="695" spans="1:40" s="42" customFormat="1">
      <c r="A695" s="114"/>
      <c r="B695" s="102" t="s">
        <v>264</v>
      </c>
      <c r="C695" s="35" t="s">
        <v>53</v>
      </c>
      <c r="D695" s="35" t="s">
        <v>21</v>
      </c>
      <c r="E695" s="35" t="s">
        <v>100</v>
      </c>
      <c r="F695" s="69" t="s">
        <v>159</v>
      </c>
      <c r="G695" s="95"/>
      <c r="H695" s="98">
        <f>H696</f>
        <v>4134017</v>
      </c>
      <c r="I695" s="98">
        <f t="shared" ref="I695:M696" si="1834">I696</f>
        <v>4134017</v>
      </c>
      <c r="J695" s="98">
        <f t="shared" si="1834"/>
        <v>4134017</v>
      </c>
      <c r="K695" s="98">
        <f t="shared" si="1834"/>
        <v>0</v>
      </c>
      <c r="L695" s="98">
        <f t="shared" si="1834"/>
        <v>0</v>
      </c>
      <c r="M695" s="98">
        <f t="shared" si="1834"/>
        <v>0</v>
      </c>
      <c r="N695" s="98">
        <f t="shared" si="1532"/>
        <v>4134017</v>
      </c>
      <c r="O695" s="98">
        <f t="shared" si="1533"/>
        <v>4134017</v>
      </c>
      <c r="P695" s="98">
        <f t="shared" si="1534"/>
        <v>4134017</v>
      </c>
      <c r="Q695" s="98">
        <f t="shared" ref="Q695:S696" si="1835">Q696</f>
        <v>0</v>
      </c>
      <c r="R695" s="98">
        <f t="shared" si="1835"/>
        <v>0</v>
      </c>
      <c r="S695" s="98">
        <f t="shared" si="1835"/>
        <v>0</v>
      </c>
      <c r="T695" s="98">
        <f t="shared" ref="T695:T807" si="1836">N695+Q695</f>
        <v>4134017</v>
      </c>
      <c r="U695" s="98">
        <f t="shared" ref="U695:U807" si="1837">O695+R695</f>
        <v>4134017</v>
      </c>
      <c r="V695" s="98">
        <f t="shared" ref="V695:V807" si="1838">P695+S695</f>
        <v>4134017</v>
      </c>
      <c r="W695" s="98">
        <f t="shared" ref="W695:Y696" si="1839">W696</f>
        <v>0</v>
      </c>
      <c r="X695" s="98">
        <f t="shared" si="1839"/>
        <v>0</v>
      </c>
      <c r="Y695" s="98">
        <f t="shared" si="1839"/>
        <v>0</v>
      </c>
      <c r="Z695" s="98">
        <f t="shared" ref="Z695:Z704" si="1840">T695+W695</f>
        <v>4134017</v>
      </c>
      <c r="AA695" s="98">
        <f t="shared" ref="AA695:AA704" si="1841">U695+X695</f>
        <v>4134017</v>
      </c>
      <c r="AB695" s="98">
        <f t="shared" ref="AB695:AB704" si="1842">V695+Y695</f>
        <v>4134017</v>
      </c>
      <c r="AC695" s="98">
        <f t="shared" ref="AC695:AE696" si="1843">AC696</f>
        <v>0</v>
      </c>
      <c r="AD695" s="98">
        <f t="shared" si="1843"/>
        <v>0</v>
      </c>
      <c r="AE695" s="98">
        <f t="shared" si="1843"/>
        <v>0</v>
      </c>
      <c r="AF695" s="98">
        <f t="shared" si="1827"/>
        <v>4134017</v>
      </c>
      <c r="AG695" s="98">
        <f t="shared" si="1828"/>
        <v>4134017</v>
      </c>
      <c r="AH695" s="98">
        <f t="shared" si="1829"/>
        <v>4134017</v>
      </c>
      <c r="AI695" s="98">
        <f t="shared" ref="AI695:AK696" si="1844">AI696</f>
        <v>0</v>
      </c>
      <c r="AJ695" s="98">
        <f t="shared" si="1844"/>
        <v>0</v>
      </c>
      <c r="AK695" s="98">
        <f t="shared" si="1844"/>
        <v>0</v>
      </c>
      <c r="AL695" s="98">
        <f t="shared" si="1831"/>
        <v>4134017</v>
      </c>
      <c r="AM695" s="98">
        <f t="shared" si="1832"/>
        <v>4134017</v>
      </c>
      <c r="AN695" s="98">
        <f t="shared" si="1833"/>
        <v>4134017</v>
      </c>
    </row>
    <row r="696" spans="1:40" customFormat="1" ht="38.25">
      <c r="A696" s="114"/>
      <c r="B696" s="71" t="s">
        <v>51</v>
      </c>
      <c r="C696" s="35" t="s">
        <v>53</v>
      </c>
      <c r="D696" s="35" t="s">
        <v>21</v>
      </c>
      <c r="E696" s="35" t="s">
        <v>100</v>
      </c>
      <c r="F696" s="69" t="s">
        <v>159</v>
      </c>
      <c r="G696" s="95" t="s">
        <v>49</v>
      </c>
      <c r="H696" s="98">
        <f>H697</f>
        <v>4134017</v>
      </c>
      <c r="I696" s="98">
        <f t="shared" si="1834"/>
        <v>4134017</v>
      </c>
      <c r="J696" s="98">
        <f t="shared" si="1834"/>
        <v>4134017</v>
      </c>
      <c r="K696" s="98">
        <f t="shared" si="1834"/>
        <v>0</v>
      </c>
      <c r="L696" s="98">
        <f t="shared" si="1834"/>
        <v>0</v>
      </c>
      <c r="M696" s="98">
        <f t="shared" si="1834"/>
        <v>0</v>
      </c>
      <c r="N696" s="98">
        <f t="shared" si="1532"/>
        <v>4134017</v>
      </c>
      <c r="O696" s="98">
        <f t="shared" si="1533"/>
        <v>4134017</v>
      </c>
      <c r="P696" s="98">
        <f t="shared" si="1534"/>
        <v>4134017</v>
      </c>
      <c r="Q696" s="98">
        <f t="shared" si="1835"/>
        <v>0</v>
      </c>
      <c r="R696" s="98">
        <f t="shared" si="1835"/>
        <v>0</v>
      </c>
      <c r="S696" s="98">
        <f t="shared" si="1835"/>
        <v>0</v>
      </c>
      <c r="T696" s="98">
        <f t="shared" si="1836"/>
        <v>4134017</v>
      </c>
      <c r="U696" s="98">
        <f t="shared" si="1837"/>
        <v>4134017</v>
      </c>
      <c r="V696" s="98">
        <f t="shared" si="1838"/>
        <v>4134017</v>
      </c>
      <c r="W696" s="98">
        <f t="shared" si="1839"/>
        <v>0</v>
      </c>
      <c r="X696" s="98">
        <f t="shared" si="1839"/>
        <v>0</v>
      </c>
      <c r="Y696" s="98">
        <f t="shared" si="1839"/>
        <v>0</v>
      </c>
      <c r="Z696" s="98">
        <f t="shared" si="1840"/>
        <v>4134017</v>
      </c>
      <c r="AA696" s="98">
        <f t="shared" si="1841"/>
        <v>4134017</v>
      </c>
      <c r="AB696" s="98">
        <f t="shared" si="1842"/>
        <v>4134017</v>
      </c>
      <c r="AC696" s="98">
        <f t="shared" si="1843"/>
        <v>0</v>
      </c>
      <c r="AD696" s="98">
        <f t="shared" si="1843"/>
        <v>0</v>
      </c>
      <c r="AE696" s="98">
        <f t="shared" si="1843"/>
        <v>0</v>
      </c>
      <c r="AF696" s="98">
        <f t="shared" si="1827"/>
        <v>4134017</v>
      </c>
      <c r="AG696" s="98">
        <f t="shared" si="1828"/>
        <v>4134017</v>
      </c>
      <c r="AH696" s="98">
        <f t="shared" si="1829"/>
        <v>4134017</v>
      </c>
      <c r="AI696" s="98">
        <f t="shared" si="1844"/>
        <v>0</v>
      </c>
      <c r="AJ696" s="98">
        <f t="shared" si="1844"/>
        <v>0</v>
      </c>
      <c r="AK696" s="98">
        <f t="shared" si="1844"/>
        <v>0</v>
      </c>
      <c r="AL696" s="98">
        <f t="shared" si="1831"/>
        <v>4134017</v>
      </c>
      <c r="AM696" s="98">
        <f t="shared" si="1832"/>
        <v>4134017</v>
      </c>
      <c r="AN696" s="98">
        <f t="shared" si="1833"/>
        <v>4134017</v>
      </c>
    </row>
    <row r="697" spans="1:40" customFormat="1">
      <c r="A697" s="114"/>
      <c r="B697" s="71" t="s">
        <v>52</v>
      </c>
      <c r="C697" s="35" t="s">
        <v>53</v>
      </c>
      <c r="D697" s="35" t="s">
        <v>21</v>
      </c>
      <c r="E697" s="35" t="s">
        <v>100</v>
      </c>
      <c r="F697" s="69" t="s">
        <v>159</v>
      </c>
      <c r="G697" s="95" t="s">
        <v>50</v>
      </c>
      <c r="H697" s="60">
        <v>4134017</v>
      </c>
      <c r="I697" s="60">
        <v>4134017</v>
      </c>
      <c r="J697" s="60">
        <v>4134017</v>
      </c>
      <c r="K697" s="60"/>
      <c r="L697" s="60"/>
      <c r="M697" s="60"/>
      <c r="N697" s="60">
        <f t="shared" si="1532"/>
        <v>4134017</v>
      </c>
      <c r="O697" s="60">
        <f t="shared" si="1533"/>
        <v>4134017</v>
      </c>
      <c r="P697" s="60">
        <f t="shared" si="1534"/>
        <v>4134017</v>
      </c>
      <c r="Q697" s="60"/>
      <c r="R697" s="60"/>
      <c r="S697" s="60"/>
      <c r="T697" s="60">
        <f t="shared" si="1836"/>
        <v>4134017</v>
      </c>
      <c r="U697" s="60">
        <f t="shared" si="1837"/>
        <v>4134017</v>
      </c>
      <c r="V697" s="60">
        <f t="shared" si="1838"/>
        <v>4134017</v>
      </c>
      <c r="W697" s="60"/>
      <c r="X697" s="60"/>
      <c r="Y697" s="60"/>
      <c r="Z697" s="60">
        <f t="shared" si="1840"/>
        <v>4134017</v>
      </c>
      <c r="AA697" s="60">
        <f t="shared" si="1841"/>
        <v>4134017</v>
      </c>
      <c r="AB697" s="60">
        <f t="shared" si="1842"/>
        <v>4134017</v>
      </c>
      <c r="AC697" s="60"/>
      <c r="AD697" s="60"/>
      <c r="AE697" s="60"/>
      <c r="AF697" s="60">
        <f t="shared" si="1827"/>
        <v>4134017</v>
      </c>
      <c r="AG697" s="60">
        <f t="shared" si="1828"/>
        <v>4134017</v>
      </c>
      <c r="AH697" s="60">
        <f t="shared" si="1829"/>
        <v>4134017</v>
      </c>
      <c r="AI697" s="60"/>
      <c r="AJ697" s="60"/>
      <c r="AK697" s="60"/>
      <c r="AL697" s="60">
        <f t="shared" si="1831"/>
        <v>4134017</v>
      </c>
      <c r="AM697" s="60">
        <f t="shared" si="1832"/>
        <v>4134017</v>
      </c>
      <c r="AN697" s="60">
        <f t="shared" si="1833"/>
        <v>4134017</v>
      </c>
    </row>
    <row r="698" spans="1:40" customFormat="1">
      <c r="A698" s="114"/>
      <c r="B698" s="160" t="s">
        <v>265</v>
      </c>
      <c r="C698" s="35" t="s">
        <v>53</v>
      </c>
      <c r="D698" s="35" t="s">
        <v>21</v>
      </c>
      <c r="E698" s="35" t="s">
        <v>100</v>
      </c>
      <c r="F698" s="35" t="s">
        <v>121</v>
      </c>
      <c r="G698" s="35"/>
      <c r="H698" s="60">
        <f>H699</f>
        <v>2284588</v>
      </c>
      <c r="I698" s="60">
        <f t="shared" ref="I698:M699" si="1845">I699</f>
        <v>2284588</v>
      </c>
      <c r="J698" s="60">
        <f t="shared" si="1845"/>
        <v>2284588</v>
      </c>
      <c r="K698" s="60">
        <f t="shared" si="1845"/>
        <v>0</v>
      </c>
      <c r="L698" s="60">
        <f t="shared" si="1845"/>
        <v>0</v>
      </c>
      <c r="M698" s="60">
        <f t="shared" si="1845"/>
        <v>0</v>
      </c>
      <c r="N698" s="60">
        <f t="shared" si="1532"/>
        <v>2284588</v>
      </c>
      <c r="O698" s="60">
        <f t="shared" si="1533"/>
        <v>2284588</v>
      </c>
      <c r="P698" s="60">
        <f t="shared" si="1534"/>
        <v>2284588</v>
      </c>
      <c r="Q698" s="60">
        <f t="shared" ref="Q698:S699" si="1846">Q699</f>
        <v>0</v>
      </c>
      <c r="R698" s="60">
        <f t="shared" si="1846"/>
        <v>0</v>
      </c>
      <c r="S698" s="60">
        <f t="shared" si="1846"/>
        <v>0</v>
      </c>
      <c r="T698" s="60">
        <f t="shared" si="1836"/>
        <v>2284588</v>
      </c>
      <c r="U698" s="60">
        <f t="shared" si="1837"/>
        <v>2284588</v>
      </c>
      <c r="V698" s="60">
        <f t="shared" si="1838"/>
        <v>2284588</v>
      </c>
      <c r="W698" s="60">
        <f t="shared" ref="W698:Y699" si="1847">W699</f>
        <v>0</v>
      </c>
      <c r="X698" s="60">
        <f t="shared" si="1847"/>
        <v>0</v>
      </c>
      <c r="Y698" s="60">
        <f t="shared" si="1847"/>
        <v>0</v>
      </c>
      <c r="Z698" s="60">
        <f t="shared" si="1840"/>
        <v>2284588</v>
      </c>
      <c r="AA698" s="60">
        <f t="shared" si="1841"/>
        <v>2284588</v>
      </c>
      <c r="AB698" s="60">
        <f t="shared" si="1842"/>
        <v>2284588</v>
      </c>
      <c r="AC698" s="60">
        <f t="shared" ref="AC698:AE699" si="1848">AC699</f>
        <v>0</v>
      </c>
      <c r="AD698" s="60">
        <f t="shared" si="1848"/>
        <v>0</v>
      </c>
      <c r="AE698" s="60">
        <f t="shared" si="1848"/>
        <v>0</v>
      </c>
      <c r="AF698" s="60">
        <f t="shared" si="1827"/>
        <v>2284588</v>
      </c>
      <c r="AG698" s="60">
        <f t="shared" si="1828"/>
        <v>2284588</v>
      </c>
      <c r="AH698" s="60">
        <f t="shared" si="1829"/>
        <v>2284588</v>
      </c>
      <c r="AI698" s="60">
        <f t="shared" ref="AI698:AK699" si="1849">AI699</f>
        <v>0</v>
      </c>
      <c r="AJ698" s="60">
        <f t="shared" si="1849"/>
        <v>0</v>
      </c>
      <c r="AK698" s="60">
        <f t="shared" si="1849"/>
        <v>0</v>
      </c>
      <c r="AL698" s="60">
        <f t="shared" si="1831"/>
        <v>2284588</v>
      </c>
      <c r="AM698" s="60">
        <f t="shared" si="1832"/>
        <v>2284588</v>
      </c>
      <c r="AN698" s="60">
        <f t="shared" si="1833"/>
        <v>2284588</v>
      </c>
    </row>
    <row r="699" spans="1:40" customFormat="1" ht="45" customHeight="1">
      <c r="A699" s="114"/>
      <c r="B699" s="71" t="s">
        <v>51</v>
      </c>
      <c r="C699" s="35" t="s">
        <v>53</v>
      </c>
      <c r="D699" s="35" t="s">
        <v>21</v>
      </c>
      <c r="E699" s="35" t="s">
        <v>100</v>
      </c>
      <c r="F699" s="35" t="s">
        <v>121</v>
      </c>
      <c r="G699" s="36" t="s">
        <v>49</v>
      </c>
      <c r="H699" s="60">
        <f>H700</f>
        <v>2284588</v>
      </c>
      <c r="I699" s="60">
        <f t="shared" si="1845"/>
        <v>2284588</v>
      </c>
      <c r="J699" s="60">
        <f t="shared" si="1845"/>
        <v>2284588</v>
      </c>
      <c r="K699" s="60">
        <f t="shared" si="1845"/>
        <v>0</v>
      </c>
      <c r="L699" s="60">
        <f t="shared" si="1845"/>
        <v>0</v>
      </c>
      <c r="M699" s="60">
        <f t="shared" si="1845"/>
        <v>0</v>
      </c>
      <c r="N699" s="60">
        <f t="shared" si="1532"/>
        <v>2284588</v>
      </c>
      <c r="O699" s="60">
        <f t="shared" si="1533"/>
        <v>2284588</v>
      </c>
      <c r="P699" s="60">
        <f t="shared" si="1534"/>
        <v>2284588</v>
      </c>
      <c r="Q699" s="60">
        <f t="shared" si="1846"/>
        <v>0</v>
      </c>
      <c r="R699" s="60">
        <f t="shared" si="1846"/>
        <v>0</v>
      </c>
      <c r="S699" s="60">
        <f t="shared" si="1846"/>
        <v>0</v>
      </c>
      <c r="T699" s="60">
        <f t="shared" si="1836"/>
        <v>2284588</v>
      </c>
      <c r="U699" s="60">
        <f t="shared" si="1837"/>
        <v>2284588</v>
      </c>
      <c r="V699" s="60">
        <f t="shared" si="1838"/>
        <v>2284588</v>
      </c>
      <c r="W699" s="60">
        <f t="shared" si="1847"/>
        <v>0</v>
      </c>
      <c r="X699" s="60">
        <f t="shared" si="1847"/>
        <v>0</v>
      </c>
      <c r="Y699" s="60">
        <f t="shared" si="1847"/>
        <v>0</v>
      </c>
      <c r="Z699" s="60">
        <f t="shared" si="1840"/>
        <v>2284588</v>
      </c>
      <c r="AA699" s="60">
        <f t="shared" si="1841"/>
        <v>2284588</v>
      </c>
      <c r="AB699" s="60">
        <f t="shared" si="1842"/>
        <v>2284588</v>
      </c>
      <c r="AC699" s="60">
        <f t="shared" si="1848"/>
        <v>0</v>
      </c>
      <c r="AD699" s="60">
        <f t="shared" si="1848"/>
        <v>0</v>
      </c>
      <c r="AE699" s="60">
        <f t="shared" si="1848"/>
        <v>0</v>
      </c>
      <c r="AF699" s="60">
        <f t="shared" si="1827"/>
        <v>2284588</v>
      </c>
      <c r="AG699" s="60">
        <f t="shared" si="1828"/>
        <v>2284588</v>
      </c>
      <c r="AH699" s="60">
        <f t="shared" si="1829"/>
        <v>2284588</v>
      </c>
      <c r="AI699" s="60">
        <f t="shared" si="1849"/>
        <v>0</v>
      </c>
      <c r="AJ699" s="60">
        <f t="shared" si="1849"/>
        <v>0</v>
      </c>
      <c r="AK699" s="60">
        <f t="shared" si="1849"/>
        <v>0</v>
      </c>
      <c r="AL699" s="60">
        <f t="shared" si="1831"/>
        <v>2284588</v>
      </c>
      <c r="AM699" s="60">
        <f t="shared" si="1832"/>
        <v>2284588</v>
      </c>
      <c r="AN699" s="60">
        <f t="shared" si="1833"/>
        <v>2284588</v>
      </c>
    </row>
    <row r="700" spans="1:40" customFormat="1">
      <c r="A700" s="114"/>
      <c r="B700" s="71" t="s">
        <v>52</v>
      </c>
      <c r="C700" s="35" t="s">
        <v>53</v>
      </c>
      <c r="D700" s="35" t="s">
        <v>21</v>
      </c>
      <c r="E700" s="35" t="s">
        <v>100</v>
      </c>
      <c r="F700" s="35" t="s">
        <v>121</v>
      </c>
      <c r="G700" s="36" t="s">
        <v>50</v>
      </c>
      <c r="H700" s="60">
        <v>2284588</v>
      </c>
      <c r="I700" s="60">
        <v>2284588</v>
      </c>
      <c r="J700" s="60">
        <v>2284588</v>
      </c>
      <c r="K700" s="60"/>
      <c r="L700" s="60"/>
      <c r="M700" s="60"/>
      <c r="N700" s="60">
        <f t="shared" si="1532"/>
        <v>2284588</v>
      </c>
      <c r="O700" s="60">
        <f t="shared" si="1533"/>
        <v>2284588</v>
      </c>
      <c r="P700" s="60">
        <f t="shared" si="1534"/>
        <v>2284588</v>
      </c>
      <c r="Q700" s="60"/>
      <c r="R700" s="60"/>
      <c r="S700" s="60"/>
      <c r="T700" s="60">
        <f t="shared" si="1836"/>
        <v>2284588</v>
      </c>
      <c r="U700" s="60">
        <f t="shared" si="1837"/>
        <v>2284588</v>
      </c>
      <c r="V700" s="60">
        <f t="shared" si="1838"/>
        <v>2284588</v>
      </c>
      <c r="W700" s="60"/>
      <c r="X700" s="60"/>
      <c r="Y700" s="60"/>
      <c r="Z700" s="60">
        <f t="shared" si="1840"/>
        <v>2284588</v>
      </c>
      <c r="AA700" s="60">
        <f t="shared" si="1841"/>
        <v>2284588</v>
      </c>
      <c r="AB700" s="60">
        <f t="shared" si="1842"/>
        <v>2284588</v>
      </c>
      <c r="AC700" s="60"/>
      <c r="AD700" s="60"/>
      <c r="AE700" s="60"/>
      <c r="AF700" s="60">
        <f t="shared" si="1827"/>
        <v>2284588</v>
      </c>
      <c r="AG700" s="60">
        <f t="shared" si="1828"/>
        <v>2284588</v>
      </c>
      <c r="AH700" s="60">
        <f t="shared" si="1829"/>
        <v>2284588</v>
      </c>
      <c r="AI700" s="60"/>
      <c r="AJ700" s="60"/>
      <c r="AK700" s="60"/>
      <c r="AL700" s="60">
        <f t="shared" si="1831"/>
        <v>2284588</v>
      </c>
      <c r="AM700" s="60">
        <f t="shared" si="1832"/>
        <v>2284588</v>
      </c>
      <c r="AN700" s="60">
        <f t="shared" si="1833"/>
        <v>2284588</v>
      </c>
    </row>
    <row r="701" spans="1:40" customFormat="1" ht="25.5">
      <c r="A701" s="114"/>
      <c r="B701" s="82" t="s">
        <v>55</v>
      </c>
      <c r="C701" s="35" t="s">
        <v>53</v>
      </c>
      <c r="D701" s="35" t="s">
        <v>21</v>
      </c>
      <c r="E701" s="35" t="s">
        <v>100</v>
      </c>
      <c r="F701" s="35" t="s">
        <v>122</v>
      </c>
      <c r="G701" s="36"/>
      <c r="H701" s="60">
        <f>H702+H704+H708</f>
        <v>126114565</v>
      </c>
      <c r="I701" s="60">
        <f t="shared" ref="I701:J701" si="1850">I702+I704+I708</f>
        <v>125624078.92</v>
      </c>
      <c r="J701" s="60">
        <f t="shared" si="1850"/>
        <v>125128669.40000001</v>
      </c>
      <c r="K701" s="60">
        <f t="shared" ref="K701:M701" si="1851">K702+K704+K708</f>
        <v>0</v>
      </c>
      <c r="L701" s="60">
        <f t="shared" si="1851"/>
        <v>0</v>
      </c>
      <c r="M701" s="60">
        <f t="shared" si="1851"/>
        <v>0</v>
      </c>
      <c r="N701" s="60">
        <f t="shared" si="1532"/>
        <v>126114565</v>
      </c>
      <c r="O701" s="60">
        <f t="shared" si="1533"/>
        <v>125624078.92</v>
      </c>
      <c r="P701" s="60">
        <f t="shared" si="1534"/>
        <v>125128669.40000001</v>
      </c>
      <c r="Q701" s="60">
        <f>Q702+Q704+Q708+Q706</f>
        <v>1837308</v>
      </c>
      <c r="R701" s="60">
        <f t="shared" ref="R701:S701" si="1852">R702+R704+R708+R706</f>
        <v>0</v>
      </c>
      <c r="S701" s="60">
        <f t="shared" si="1852"/>
        <v>0</v>
      </c>
      <c r="T701" s="60">
        <f t="shared" si="1836"/>
        <v>127951873</v>
      </c>
      <c r="U701" s="60">
        <f t="shared" si="1837"/>
        <v>125624078.92</v>
      </c>
      <c r="V701" s="60">
        <f t="shared" si="1838"/>
        <v>125128669.40000001</v>
      </c>
      <c r="W701" s="60">
        <f>W702+W704+W708+W706</f>
        <v>296563.49999999988</v>
      </c>
      <c r="X701" s="60">
        <f t="shared" ref="X701:Y701" si="1853">X702+X704+X708+X706</f>
        <v>0</v>
      </c>
      <c r="Y701" s="60">
        <f t="shared" si="1853"/>
        <v>0</v>
      </c>
      <c r="Z701" s="60">
        <f t="shared" si="1840"/>
        <v>128248436.5</v>
      </c>
      <c r="AA701" s="60">
        <f t="shared" si="1841"/>
        <v>125624078.92</v>
      </c>
      <c r="AB701" s="60">
        <f t="shared" si="1842"/>
        <v>125128669.40000001</v>
      </c>
      <c r="AC701" s="60">
        <f>AC702+AC704+AC708+AC706</f>
        <v>1108962.2</v>
      </c>
      <c r="AD701" s="60">
        <f t="shared" ref="AD701:AE701" si="1854">AD702+AD704+AD708+AD706</f>
        <v>0</v>
      </c>
      <c r="AE701" s="60">
        <f t="shared" si="1854"/>
        <v>0</v>
      </c>
      <c r="AF701" s="60">
        <f t="shared" si="1827"/>
        <v>129357398.7</v>
      </c>
      <c r="AG701" s="60">
        <f t="shared" si="1828"/>
        <v>125624078.92</v>
      </c>
      <c r="AH701" s="60">
        <f t="shared" si="1829"/>
        <v>125128669.40000001</v>
      </c>
      <c r="AI701" s="60">
        <f>AI702+AI704+AI708+AI706</f>
        <v>50727.02</v>
      </c>
      <c r="AJ701" s="60">
        <f t="shared" ref="AJ701:AK701" si="1855">AJ702+AJ704+AJ708+AJ706</f>
        <v>0</v>
      </c>
      <c r="AK701" s="60">
        <f t="shared" si="1855"/>
        <v>0</v>
      </c>
      <c r="AL701" s="60">
        <f t="shared" si="1831"/>
        <v>129408125.72</v>
      </c>
      <c r="AM701" s="60">
        <f t="shared" si="1832"/>
        <v>125624078.92</v>
      </c>
      <c r="AN701" s="60">
        <f t="shared" si="1833"/>
        <v>125128669.40000001</v>
      </c>
    </row>
    <row r="702" spans="1:40" customFormat="1" ht="38.25">
      <c r="A702" s="114"/>
      <c r="B702" s="86" t="s">
        <v>51</v>
      </c>
      <c r="C702" s="35" t="s">
        <v>53</v>
      </c>
      <c r="D702" s="35" t="s">
        <v>21</v>
      </c>
      <c r="E702" s="35" t="s">
        <v>100</v>
      </c>
      <c r="F702" s="35" t="s">
        <v>122</v>
      </c>
      <c r="G702" s="36" t="s">
        <v>49</v>
      </c>
      <c r="H702" s="60">
        <f>H703</f>
        <v>116485867</v>
      </c>
      <c r="I702" s="60">
        <f t="shared" ref="I702:M702" si="1856">I703</f>
        <v>115833467</v>
      </c>
      <c r="J702" s="60">
        <f t="shared" si="1856"/>
        <v>115080267</v>
      </c>
      <c r="K702" s="60">
        <f t="shared" si="1856"/>
        <v>0</v>
      </c>
      <c r="L702" s="60">
        <f t="shared" si="1856"/>
        <v>0</v>
      </c>
      <c r="M702" s="60">
        <f t="shared" si="1856"/>
        <v>0</v>
      </c>
      <c r="N702" s="60">
        <f t="shared" si="1532"/>
        <v>116485867</v>
      </c>
      <c r="O702" s="60">
        <f t="shared" si="1533"/>
        <v>115833467</v>
      </c>
      <c r="P702" s="60">
        <f t="shared" si="1534"/>
        <v>115080267</v>
      </c>
      <c r="Q702" s="60">
        <f t="shared" ref="Q702:S702" si="1857">Q703</f>
        <v>-515690.23999999999</v>
      </c>
      <c r="R702" s="60">
        <f t="shared" si="1857"/>
        <v>0</v>
      </c>
      <c r="S702" s="60">
        <f t="shared" si="1857"/>
        <v>0</v>
      </c>
      <c r="T702" s="60">
        <f t="shared" si="1836"/>
        <v>115970176.76000001</v>
      </c>
      <c r="U702" s="60">
        <f t="shared" si="1837"/>
        <v>115833467</v>
      </c>
      <c r="V702" s="60">
        <f t="shared" si="1838"/>
        <v>115080267</v>
      </c>
      <c r="W702" s="60">
        <f t="shared" ref="W702:Y702" si="1858">W703</f>
        <v>830896.29999999993</v>
      </c>
      <c r="X702" s="60">
        <f t="shared" si="1858"/>
        <v>0</v>
      </c>
      <c r="Y702" s="60">
        <f t="shared" si="1858"/>
        <v>0</v>
      </c>
      <c r="Z702" s="60">
        <f t="shared" si="1840"/>
        <v>116801073.06</v>
      </c>
      <c r="AA702" s="60">
        <f t="shared" si="1841"/>
        <v>115833467</v>
      </c>
      <c r="AB702" s="60">
        <f t="shared" si="1842"/>
        <v>115080267</v>
      </c>
      <c r="AC702" s="60">
        <f t="shared" ref="AC702:AE702" si="1859">AC703</f>
        <v>-85888.9</v>
      </c>
      <c r="AD702" s="60">
        <f t="shared" si="1859"/>
        <v>0</v>
      </c>
      <c r="AE702" s="60">
        <f t="shared" si="1859"/>
        <v>0</v>
      </c>
      <c r="AF702" s="60">
        <f t="shared" si="1827"/>
        <v>116715184.16</v>
      </c>
      <c r="AG702" s="60">
        <f t="shared" si="1828"/>
        <v>115833467</v>
      </c>
      <c r="AH702" s="60">
        <f t="shared" si="1829"/>
        <v>115080267</v>
      </c>
      <c r="AI702" s="60">
        <f t="shared" ref="AI702:AK702" si="1860">AI703</f>
        <v>-9687.82</v>
      </c>
      <c r="AJ702" s="60">
        <f t="shared" si="1860"/>
        <v>0</v>
      </c>
      <c r="AK702" s="60">
        <f t="shared" si="1860"/>
        <v>0</v>
      </c>
      <c r="AL702" s="60">
        <f t="shared" si="1831"/>
        <v>116705496.34</v>
      </c>
      <c r="AM702" s="60">
        <f t="shared" si="1832"/>
        <v>115833467</v>
      </c>
      <c r="AN702" s="60">
        <f t="shared" si="1833"/>
        <v>115080267</v>
      </c>
    </row>
    <row r="703" spans="1:40" customFormat="1">
      <c r="A703" s="114"/>
      <c r="B703" s="86" t="s">
        <v>52</v>
      </c>
      <c r="C703" s="35" t="s">
        <v>53</v>
      </c>
      <c r="D703" s="35" t="s">
        <v>21</v>
      </c>
      <c r="E703" s="35" t="s">
        <v>100</v>
      </c>
      <c r="F703" s="35" t="s">
        <v>122</v>
      </c>
      <c r="G703" s="36" t="s">
        <v>50</v>
      </c>
      <c r="H703" s="60">
        <v>116485867</v>
      </c>
      <c r="I703" s="60">
        <v>115833467</v>
      </c>
      <c r="J703" s="60">
        <v>115080267</v>
      </c>
      <c r="K703" s="60"/>
      <c r="L703" s="60"/>
      <c r="M703" s="60"/>
      <c r="N703" s="60">
        <f t="shared" si="1532"/>
        <v>116485867</v>
      </c>
      <c r="O703" s="60">
        <f t="shared" si="1533"/>
        <v>115833467</v>
      </c>
      <c r="P703" s="60">
        <f t="shared" si="1534"/>
        <v>115080267</v>
      </c>
      <c r="Q703" s="60">
        <v>-515690.23999999999</v>
      </c>
      <c r="R703" s="60"/>
      <c r="S703" s="60"/>
      <c r="T703" s="60">
        <f t="shared" si="1836"/>
        <v>115970176.76000001</v>
      </c>
      <c r="U703" s="60">
        <f t="shared" si="1837"/>
        <v>115833467</v>
      </c>
      <c r="V703" s="60">
        <f t="shared" si="1838"/>
        <v>115080267</v>
      </c>
      <c r="W703" s="60">
        <v>830896.29999999993</v>
      </c>
      <c r="X703" s="60"/>
      <c r="Y703" s="60"/>
      <c r="Z703" s="60">
        <f t="shared" si="1840"/>
        <v>116801073.06</v>
      </c>
      <c r="AA703" s="60">
        <f t="shared" si="1841"/>
        <v>115833467</v>
      </c>
      <c r="AB703" s="60">
        <f t="shared" si="1842"/>
        <v>115080267</v>
      </c>
      <c r="AC703" s="60">
        <v>-85888.9</v>
      </c>
      <c r="AD703" s="60"/>
      <c r="AE703" s="60"/>
      <c r="AF703" s="60">
        <f t="shared" si="1827"/>
        <v>116715184.16</v>
      </c>
      <c r="AG703" s="60">
        <f t="shared" si="1828"/>
        <v>115833467</v>
      </c>
      <c r="AH703" s="60">
        <f t="shared" si="1829"/>
        <v>115080267</v>
      </c>
      <c r="AI703" s="60">
        <v>-9687.82</v>
      </c>
      <c r="AJ703" s="60"/>
      <c r="AK703" s="60"/>
      <c r="AL703" s="60">
        <f t="shared" si="1831"/>
        <v>116705496.34</v>
      </c>
      <c r="AM703" s="60">
        <f t="shared" si="1832"/>
        <v>115833467</v>
      </c>
      <c r="AN703" s="60">
        <f t="shared" si="1833"/>
        <v>115080267</v>
      </c>
    </row>
    <row r="704" spans="1:40" customFormat="1" ht="25.5">
      <c r="A704" s="114"/>
      <c r="B704" s="82" t="s">
        <v>186</v>
      </c>
      <c r="C704" s="35" t="s">
        <v>53</v>
      </c>
      <c r="D704" s="35" t="s">
        <v>21</v>
      </c>
      <c r="E704" s="35" t="s">
        <v>100</v>
      </c>
      <c r="F704" s="35" t="s">
        <v>122</v>
      </c>
      <c r="G704" s="36" t="s">
        <v>32</v>
      </c>
      <c r="H704" s="60">
        <f>H705</f>
        <v>9394698</v>
      </c>
      <c r="I704" s="60">
        <f t="shared" ref="I704:M704" si="1861">I705</f>
        <v>9556611.9199999999</v>
      </c>
      <c r="J704" s="60">
        <f t="shared" si="1861"/>
        <v>9814402.4000000004</v>
      </c>
      <c r="K704" s="60">
        <f t="shared" si="1861"/>
        <v>0</v>
      </c>
      <c r="L704" s="60">
        <f t="shared" si="1861"/>
        <v>0</v>
      </c>
      <c r="M704" s="60">
        <f t="shared" si="1861"/>
        <v>0</v>
      </c>
      <c r="N704" s="60">
        <f t="shared" si="1532"/>
        <v>9394698</v>
      </c>
      <c r="O704" s="60">
        <f t="shared" si="1533"/>
        <v>9556611.9199999999</v>
      </c>
      <c r="P704" s="60">
        <f t="shared" si="1534"/>
        <v>9814402.4000000004</v>
      </c>
      <c r="Q704" s="60">
        <f t="shared" ref="Q704:S704" si="1862">Q705</f>
        <v>1411566.93</v>
      </c>
      <c r="R704" s="60">
        <f t="shared" si="1862"/>
        <v>0</v>
      </c>
      <c r="S704" s="60">
        <f t="shared" si="1862"/>
        <v>0</v>
      </c>
      <c r="T704" s="60">
        <f t="shared" si="1836"/>
        <v>10806264.93</v>
      </c>
      <c r="U704" s="60">
        <f t="shared" si="1837"/>
        <v>9556611.9199999999</v>
      </c>
      <c r="V704" s="60">
        <f t="shared" si="1838"/>
        <v>9814402.4000000004</v>
      </c>
      <c r="W704" s="60">
        <f t="shared" ref="W704:Y704" si="1863">W705</f>
        <v>9000</v>
      </c>
      <c r="X704" s="60">
        <f t="shared" si="1863"/>
        <v>0</v>
      </c>
      <c r="Y704" s="60">
        <f t="shared" si="1863"/>
        <v>0</v>
      </c>
      <c r="Z704" s="60">
        <f t="shared" si="1840"/>
        <v>10815264.93</v>
      </c>
      <c r="AA704" s="60">
        <f t="shared" si="1841"/>
        <v>9556611.9199999999</v>
      </c>
      <c r="AB704" s="60">
        <f t="shared" si="1842"/>
        <v>9814402.4000000004</v>
      </c>
      <c r="AC704" s="60">
        <f t="shared" ref="AC704:AE704" si="1864">AC705</f>
        <v>1098886.44</v>
      </c>
      <c r="AD704" s="60">
        <f t="shared" si="1864"/>
        <v>0</v>
      </c>
      <c r="AE704" s="60">
        <f t="shared" si="1864"/>
        <v>0</v>
      </c>
      <c r="AF704" s="60">
        <f t="shared" si="1827"/>
        <v>11914151.369999999</v>
      </c>
      <c r="AG704" s="60">
        <f t="shared" si="1828"/>
        <v>9556611.9199999999</v>
      </c>
      <c r="AH704" s="60">
        <f t="shared" si="1829"/>
        <v>9814402.4000000004</v>
      </c>
      <c r="AI704" s="60">
        <f t="shared" ref="AI704:AK704" si="1865">AI705</f>
        <v>60414.84</v>
      </c>
      <c r="AJ704" s="60">
        <f t="shared" si="1865"/>
        <v>0</v>
      </c>
      <c r="AK704" s="60">
        <f t="shared" si="1865"/>
        <v>0</v>
      </c>
      <c r="AL704" s="60">
        <f t="shared" si="1831"/>
        <v>11974566.209999999</v>
      </c>
      <c r="AM704" s="60">
        <f t="shared" si="1832"/>
        <v>9556611.9199999999</v>
      </c>
      <c r="AN704" s="60">
        <f t="shared" si="1833"/>
        <v>9814402.4000000004</v>
      </c>
    </row>
    <row r="705" spans="1:40" customFormat="1" ht="25.5">
      <c r="A705" s="114"/>
      <c r="B705" s="86" t="s">
        <v>34</v>
      </c>
      <c r="C705" s="35" t="s">
        <v>53</v>
      </c>
      <c r="D705" s="35" t="s">
        <v>21</v>
      </c>
      <c r="E705" s="35" t="s">
        <v>100</v>
      </c>
      <c r="F705" s="35" t="s">
        <v>122</v>
      </c>
      <c r="G705" s="36" t="s">
        <v>33</v>
      </c>
      <c r="H705" s="60">
        <v>9394698</v>
      </c>
      <c r="I705" s="60">
        <v>9556611.9199999999</v>
      </c>
      <c r="J705" s="60">
        <v>9814402.4000000004</v>
      </c>
      <c r="K705" s="60"/>
      <c r="L705" s="60"/>
      <c r="M705" s="60"/>
      <c r="N705" s="60">
        <f t="shared" ref="N705:N785" si="1866">H705+K705</f>
        <v>9394698</v>
      </c>
      <c r="O705" s="60">
        <f t="shared" ref="O705:O785" si="1867">I705+L705</f>
        <v>9556611.9199999999</v>
      </c>
      <c r="P705" s="60">
        <f t="shared" ref="P705:P785" si="1868">J705+M705</f>
        <v>9814402.4000000004</v>
      </c>
      <c r="Q705" s="60">
        <v>1411566.93</v>
      </c>
      <c r="R705" s="60"/>
      <c r="S705" s="60"/>
      <c r="T705" s="60">
        <f>N705+Q705</f>
        <v>10806264.93</v>
      </c>
      <c r="U705" s="60">
        <f>O705+R705</f>
        <v>9556611.9199999999</v>
      </c>
      <c r="V705" s="60">
        <f>P705+S705</f>
        <v>9814402.4000000004</v>
      </c>
      <c r="W705" s="60">
        <v>9000</v>
      </c>
      <c r="X705" s="60"/>
      <c r="Y705" s="60"/>
      <c r="Z705" s="60">
        <f>T705+W705</f>
        <v>10815264.93</v>
      </c>
      <c r="AA705" s="60">
        <f>U705+X705</f>
        <v>9556611.9199999999</v>
      </c>
      <c r="AB705" s="60">
        <f>V705+Y705</f>
        <v>9814402.4000000004</v>
      </c>
      <c r="AC705" s="60">
        <v>1098886.44</v>
      </c>
      <c r="AD705" s="60"/>
      <c r="AE705" s="60"/>
      <c r="AF705" s="60">
        <f>Z705+AC705</f>
        <v>11914151.369999999</v>
      </c>
      <c r="AG705" s="60">
        <f>AA705+AD705</f>
        <v>9556611.9199999999</v>
      </c>
      <c r="AH705" s="60">
        <f>AB705+AE705</f>
        <v>9814402.4000000004</v>
      </c>
      <c r="AI705" s="60">
        <f>50727.02+9687.82</f>
        <v>60414.84</v>
      </c>
      <c r="AJ705" s="60"/>
      <c r="AK705" s="60"/>
      <c r="AL705" s="60">
        <f>AF705+AI705</f>
        <v>11974566.209999999</v>
      </c>
      <c r="AM705" s="60">
        <f>AG705+AJ705</f>
        <v>9556611.9199999999</v>
      </c>
      <c r="AN705" s="60">
        <f>AH705+AK705</f>
        <v>9814402.4000000004</v>
      </c>
    </row>
    <row r="706" spans="1:40" customFormat="1">
      <c r="A706" s="114"/>
      <c r="B706" s="86" t="s">
        <v>35</v>
      </c>
      <c r="C706" s="35" t="s">
        <v>53</v>
      </c>
      <c r="D706" s="35" t="s">
        <v>21</v>
      </c>
      <c r="E706" s="35" t="s">
        <v>100</v>
      </c>
      <c r="F706" s="35" t="s">
        <v>122</v>
      </c>
      <c r="G706" s="36" t="s">
        <v>36</v>
      </c>
      <c r="H706" s="60"/>
      <c r="I706" s="60"/>
      <c r="J706" s="60"/>
      <c r="K706" s="60"/>
      <c r="L706" s="60"/>
      <c r="M706" s="60"/>
      <c r="N706" s="60"/>
      <c r="O706" s="60"/>
      <c r="P706" s="60"/>
      <c r="Q706" s="60">
        <f>Q707</f>
        <v>930882.24</v>
      </c>
      <c r="R706" s="60">
        <f t="shared" ref="R706:S706" si="1869">R707</f>
        <v>0</v>
      </c>
      <c r="S706" s="60">
        <f t="shared" si="1869"/>
        <v>0</v>
      </c>
      <c r="T706" s="60">
        <f t="shared" ref="T706:T707" si="1870">N706+Q706</f>
        <v>930882.24</v>
      </c>
      <c r="U706" s="60">
        <f t="shared" ref="U706:U707" si="1871">O706+R706</f>
        <v>0</v>
      </c>
      <c r="V706" s="60">
        <f t="shared" ref="V706:V707" si="1872">P706+S706</f>
        <v>0</v>
      </c>
      <c r="W706" s="60">
        <f>W707</f>
        <v>-544332.80000000005</v>
      </c>
      <c r="X706" s="60">
        <f t="shared" ref="X706:Y706" si="1873">X707</f>
        <v>0</v>
      </c>
      <c r="Y706" s="60">
        <f t="shared" si="1873"/>
        <v>0</v>
      </c>
      <c r="Z706" s="60">
        <f t="shared" ref="Z706:Z775" si="1874">T706+W706</f>
        <v>386549.43999999994</v>
      </c>
      <c r="AA706" s="60">
        <f t="shared" ref="AA706:AA775" si="1875">U706+X706</f>
        <v>0</v>
      </c>
      <c r="AB706" s="60">
        <f t="shared" ref="AB706:AB775" si="1876">V706+Y706</f>
        <v>0</v>
      </c>
      <c r="AC706" s="60">
        <f>AC707</f>
        <v>90896.299999999988</v>
      </c>
      <c r="AD706" s="60">
        <f t="shared" ref="AD706:AE706" si="1877">AD707</f>
        <v>0</v>
      </c>
      <c r="AE706" s="60">
        <f t="shared" si="1877"/>
        <v>0</v>
      </c>
      <c r="AF706" s="60">
        <f t="shared" ref="AF706:AF775" si="1878">Z706+AC706</f>
        <v>477445.73999999993</v>
      </c>
      <c r="AG706" s="60">
        <f t="shared" ref="AG706:AG775" si="1879">AA706+AD706</f>
        <v>0</v>
      </c>
      <c r="AH706" s="60">
        <f t="shared" ref="AH706:AH775" si="1880">AB706+AE706</f>
        <v>0</v>
      </c>
      <c r="AI706" s="60">
        <f>AI707</f>
        <v>0</v>
      </c>
      <c r="AJ706" s="60">
        <f t="shared" ref="AJ706:AK706" si="1881">AJ707</f>
        <v>0</v>
      </c>
      <c r="AK706" s="60">
        <f t="shared" si="1881"/>
        <v>0</v>
      </c>
      <c r="AL706" s="60">
        <f t="shared" ref="AL706:AL775" si="1882">AF706+AI706</f>
        <v>477445.73999999993</v>
      </c>
      <c r="AM706" s="60">
        <f t="shared" ref="AM706:AM775" si="1883">AG706+AJ706</f>
        <v>0</v>
      </c>
      <c r="AN706" s="60">
        <f t="shared" ref="AN706:AN775" si="1884">AH706+AK706</f>
        <v>0</v>
      </c>
    </row>
    <row r="707" spans="1:40" customFormat="1" ht="25.5">
      <c r="A707" s="114"/>
      <c r="B707" s="86" t="s">
        <v>38</v>
      </c>
      <c r="C707" s="35" t="s">
        <v>53</v>
      </c>
      <c r="D707" s="35" t="s">
        <v>21</v>
      </c>
      <c r="E707" s="35" t="s">
        <v>100</v>
      </c>
      <c r="F707" s="35" t="s">
        <v>122</v>
      </c>
      <c r="G707" s="36" t="s">
        <v>37</v>
      </c>
      <c r="H707" s="60"/>
      <c r="I707" s="60"/>
      <c r="J707" s="60"/>
      <c r="K707" s="60"/>
      <c r="L707" s="60"/>
      <c r="M707" s="60"/>
      <c r="N707" s="60"/>
      <c r="O707" s="60"/>
      <c r="P707" s="60"/>
      <c r="Q707" s="60">
        <v>930882.24</v>
      </c>
      <c r="R707" s="60"/>
      <c r="S707" s="60"/>
      <c r="T707" s="60">
        <f t="shared" si="1870"/>
        <v>930882.24</v>
      </c>
      <c r="U707" s="60">
        <f t="shared" si="1871"/>
        <v>0</v>
      </c>
      <c r="V707" s="60">
        <f t="shared" si="1872"/>
        <v>0</v>
      </c>
      <c r="W707" s="60">
        <v>-544332.80000000005</v>
      </c>
      <c r="X707" s="60"/>
      <c r="Y707" s="60"/>
      <c r="Z707" s="60">
        <f t="shared" si="1874"/>
        <v>386549.43999999994</v>
      </c>
      <c r="AA707" s="60">
        <f t="shared" si="1875"/>
        <v>0</v>
      </c>
      <c r="AB707" s="60">
        <f t="shared" si="1876"/>
        <v>0</v>
      </c>
      <c r="AC707" s="60">
        <v>90896.299999999988</v>
      </c>
      <c r="AD707" s="60"/>
      <c r="AE707" s="60"/>
      <c r="AF707" s="60">
        <f t="shared" si="1878"/>
        <v>477445.73999999993</v>
      </c>
      <c r="AG707" s="60">
        <f t="shared" si="1879"/>
        <v>0</v>
      </c>
      <c r="AH707" s="60">
        <f t="shared" si="1880"/>
        <v>0</v>
      </c>
      <c r="AI707" s="60"/>
      <c r="AJ707" s="60"/>
      <c r="AK707" s="60"/>
      <c r="AL707" s="60">
        <f t="shared" si="1882"/>
        <v>477445.73999999993</v>
      </c>
      <c r="AM707" s="60">
        <f t="shared" si="1883"/>
        <v>0</v>
      </c>
      <c r="AN707" s="60">
        <f t="shared" si="1884"/>
        <v>0</v>
      </c>
    </row>
    <row r="708" spans="1:40" customFormat="1">
      <c r="A708" s="114"/>
      <c r="B708" s="86" t="s">
        <v>47</v>
      </c>
      <c r="C708" s="35" t="s">
        <v>53</v>
      </c>
      <c r="D708" s="35" t="s">
        <v>21</v>
      </c>
      <c r="E708" s="35" t="s">
        <v>100</v>
      </c>
      <c r="F708" s="35" t="s">
        <v>122</v>
      </c>
      <c r="G708" s="36" t="s">
        <v>45</v>
      </c>
      <c r="H708" s="60">
        <f>H710</f>
        <v>234000</v>
      </c>
      <c r="I708" s="60">
        <f t="shared" ref="I708:M708" si="1885">I710</f>
        <v>234000</v>
      </c>
      <c r="J708" s="60">
        <f t="shared" si="1885"/>
        <v>234000</v>
      </c>
      <c r="K708" s="60">
        <f t="shared" si="1885"/>
        <v>0</v>
      </c>
      <c r="L708" s="60">
        <f t="shared" si="1885"/>
        <v>0</v>
      </c>
      <c r="M708" s="60">
        <f t="shared" si="1885"/>
        <v>0</v>
      </c>
      <c r="N708" s="60">
        <f t="shared" si="1866"/>
        <v>234000</v>
      </c>
      <c r="O708" s="60">
        <f t="shared" si="1867"/>
        <v>234000</v>
      </c>
      <c r="P708" s="60">
        <f t="shared" si="1868"/>
        <v>234000</v>
      </c>
      <c r="Q708" s="60">
        <f>Q709+Q710</f>
        <v>10549.07</v>
      </c>
      <c r="R708" s="60">
        <f t="shared" ref="R708:S708" si="1886">R709+R710</f>
        <v>0</v>
      </c>
      <c r="S708" s="60">
        <f t="shared" si="1886"/>
        <v>0</v>
      </c>
      <c r="T708" s="60">
        <f t="shared" si="1836"/>
        <v>244549.07</v>
      </c>
      <c r="U708" s="60">
        <f t="shared" si="1837"/>
        <v>234000</v>
      </c>
      <c r="V708" s="60">
        <f t="shared" si="1838"/>
        <v>234000</v>
      </c>
      <c r="W708" s="60">
        <f>W709+W710</f>
        <v>1000</v>
      </c>
      <c r="X708" s="60">
        <f t="shared" ref="X708:Y708" si="1887">X709+X710</f>
        <v>0</v>
      </c>
      <c r="Y708" s="60">
        <f t="shared" si="1887"/>
        <v>0</v>
      </c>
      <c r="Z708" s="60">
        <f t="shared" si="1874"/>
        <v>245549.07</v>
      </c>
      <c r="AA708" s="60">
        <f t="shared" si="1875"/>
        <v>234000</v>
      </c>
      <c r="AB708" s="60">
        <f t="shared" si="1876"/>
        <v>234000</v>
      </c>
      <c r="AC708" s="60">
        <f>AC709+AC710</f>
        <v>5068.3599999999997</v>
      </c>
      <c r="AD708" s="60">
        <f t="shared" ref="AD708:AE708" si="1888">AD709+AD710</f>
        <v>0</v>
      </c>
      <c r="AE708" s="60">
        <f t="shared" si="1888"/>
        <v>0</v>
      </c>
      <c r="AF708" s="60">
        <f t="shared" si="1878"/>
        <v>250617.43</v>
      </c>
      <c r="AG708" s="60">
        <f t="shared" si="1879"/>
        <v>234000</v>
      </c>
      <c r="AH708" s="60">
        <f t="shared" si="1880"/>
        <v>234000</v>
      </c>
      <c r="AI708" s="60">
        <f>AI709+AI710</f>
        <v>0</v>
      </c>
      <c r="AJ708" s="60">
        <f t="shared" ref="AJ708:AK708" si="1889">AJ709+AJ710</f>
        <v>0</v>
      </c>
      <c r="AK708" s="60">
        <f t="shared" si="1889"/>
        <v>0</v>
      </c>
      <c r="AL708" s="60">
        <f t="shared" si="1882"/>
        <v>250617.43</v>
      </c>
      <c r="AM708" s="60">
        <f t="shared" si="1883"/>
        <v>234000</v>
      </c>
      <c r="AN708" s="60">
        <f t="shared" si="1884"/>
        <v>234000</v>
      </c>
    </row>
    <row r="709" spans="1:40" customFormat="1">
      <c r="A709" s="114"/>
      <c r="B709" s="86" t="s">
        <v>393</v>
      </c>
      <c r="C709" s="35" t="s">
        <v>53</v>
      </c>
      <c r="D709" s="35" t="s">
        <v>21</v>
      </c>
      <c r="E709" s="35" t="s">
        <v>100</v>
      </c>
      <c r="F709" s="35" t="s">
        <v>122</v>
      </c>
      <c r="G709" s="36" t="s">
        <v>392</v>
      </c>
      <c r="H709" s="60"/>
      <c r="I709" s="60"/>
      <c r="J709" s="60"/>
      <c r="K709" s="60"/>
      <c r="L709" s="60"/>
      <c r="M709" s="60"/>
      <c r="N709" s="60"/>
      <c r="O709" s="60"/>
      <c r="P709" s="60"/>
      <c r="Q709" s="60">
        <v>10549.07</v>
      </c>
      <c r="R709" s="60"/>
      <c r="S709" s="60"/>
      <c r="T709" s="60">
        <f t="shared" ref="T709" si="1890">N709+Q709</f>
        <v>10549.07</v>
      </c>
      <c r="U709" s="60">
        <f t="shared" ref="U709" si="1891">O709+R709</f>
        <v>0</v>
      </c>
      <c r="V709" s="60">
        <f t="shared" ref="V709" si="1892">P709+S709</f>
        <v>0</v>
      </c>
      <c r="W709" s="60"/>
      <c r="X709" s="60"/>
      <c r="Y709" s="60"/>
      <c r="Z709" s="60">
        <f t="shared" si="1874"/>
        <v>10549.07</v>
      </c>
      <c r="AA709" s="60">
        <f t="shared" si="1875"/>
        <v>0</v>
      </c>
      <c r="AB709" s="60">
        <f t="shared" si="1876"/>
        <v>0</v>
      </c>
      <c r="AC709" s="60"/>
      <c r="AD709" s="60"/>
      <c r="AE709" s="60"/>
      <c r="AF709" s="60">
        <f t="shared" si="1878"/>
        <v>10549.07</v>
      </c>
      <c r="AG709" s="60">
        <f t="shared" si="1879"/>
        <v>0</v>
      </c>
      <c r="AH709" s="60">
        <f t="shared" si="1880"/>
        <v>0</v>
      </c>
      <c r="AI709" s="60"/>
      <c r="AJ709" s="60"/>
      <c r="AK709" s="60"/>
      <c r="AL709" s="60">
        <f t="shared" si="1882"/>
        <v>10549.07</v>
      </c>
      <c r="AM709" s="60">
        <f t="shared" si="1883"/>
        <v>0</v>
      </c>
      <c r="AN709" s="60">
        <f t="shared" si="1884"/>
        <v>0</v>
      </c>
    </row>
    <row r="710" spans="1:40" customFormat="1">
      <c r="A710" s="114"/>
      <c r="B710" s="86" t="s">
        <v>56</v>
      </c>
      <c r="C710" s="35" t="s">
        <v>53</v>
      </c>
      <c r="D710" s="35" t="s">
        <v>21</v>
      </c>
      <c r="E710" s="35" t="s">
        <v>100</v>
      </c>
      <c r="F710" s="35" t="s">
        <v>122</v>
      </c>
      <c r="G710" s="36" t="s">
        <v>57</v>
      </c>
      <c r="H710" s="60">
        <v>234000</v>
      </c>
      <c r="I710" s="60">
        <v>234000</v>
      </c>
      <c r="J710" s="60">
        <v>234000</v>
      </c>
      <c r="K710" s="60"/>
      <c r="L710" s="60"/>
      <c r="M710" s="60"/>
      <c r="N710" s="60">
        <f t="shared" si="1866"/>
        <v>234000</v>
      </c>
      <c r="O710" s="60">
        <f t="shared" si="1867"/>
        <v>234000</v>
      </c>
      <c r="P710" s="60">
        <f t="shared" si="1868"/>
        <v>234000</v>
      </c>
      <c r="Q710" s="60"/>
      <c r="R710" s="60"/>
      <c r="S710" s="60"/>
      <c r="T710" s="60">
        <f t="shared" si="1836"/>
        <v>234000</v>
      </c>
      <c r="U710" s="60">
        <f t="shared" si="1837"/>
        <v>234000</v>
      </c>
      <c r="V710" s="60">
        <f t="shared" si="1838"/>
        <v>234000</v>
      </c>
      <c r="W710" s="60">
        <v>1000</v>
      </c>
      <c r="X710" s="60"/>
      <c r="Y710" s="60"/>
      <c r="Z710" s="60">
        <f t="shared" si="1874"/>
        <v>235000</v>
      </c>
      <c r="AA710" s="60">
        <f t="shared" si="1875"/>
        <v>234000</v>
      </c>
      <c r="AB710" s="60">
        <f t="shared" si="1876"/>
        <v>234000</v>
      </c>
      <c r="AC710" s="60">
        <v>5068.3599999999997</v>
      </c>
      <c r="AD710" s="60"/>
      <c r="AE710" s="60"/>
      <c r="AF710" s="60">
        <f t="shared" si="1878"/>
        <v>240068.36</v>
      </c>
      <c r="AG710" s="60">
        <f t="shared" si="1879"/>
        <v>234000</v>
      </c>
      <c r="AH710" s="60">
        <f t="shared" si="1880"/>
        <v>234000</v>
      </c>
      <c r="AI710" s="60"/>
      <c r="AJ710" s="60"/>
      <c r="AK710" s="60"/>
      <c r="AL710" s="60">
        <f t="shared" si="1882"/>
        <v>240068.36</v>
      </c>
      <c r="AM710" s="60">
        <f t="shared" si="1883"/>
        <v>234000</v>
      </c>
      <c r="AN710" s="60">
        <f t="shared" si="1884"/>
        <v>234000</v>
      </c>
    </row>
    <row r="711" spans="1:40" customFormat="1">
      <c r="A711" s="114"/>
      <c r="B711" s="195" t="s">
        <v>337</v>
      </c>
      <c r="C711" s="73" t="s">
        <v>53</v>
      </c>
      <c r="D711" s="73" t="s">
        <v>21</v>
      </c>
      <c r="E711" s="73" t="s">
        <v>100</v>
      </c>
      <c r="F711" s="35" t="s">
        <v>338</v>
      </c>
      <c r="G711" s="36"/>
      <c r="H711" s="60">
        <f>H714</f>
        <v>75000</v>
      </c>
      <c r="I711" s="60">
        <f t="shared" ref="I711:M711" si="1893">I714</f>
        <v>75000</v>
      </c>
      <c r="J711" s="60">
        <f t="shared" si="1893"/>
        <v>75000</v>
      </c>
      <c r="K711" s="60">
        <f t="shared" si="1893"/>
        <v>1008983.64</v>
      </c>
      <c r="L711" s="60">
        <f t="shared" si="1893"/>
        <v>0</v>
      </c>
      <c r="M711" s="60">
        <f t="shared" si="1893"/>
        <v>0</v>
      </c>
      <c r="N711" s="60">
        <f t="shared" si="1866"/>
        <v>1083983.6400000001</v>
      </c>
      <c r="O711" s="60">
        <f t="shared" si="1867"/>
        <v>75000</v>
      </c>
      <c r="P711" s="60">
        <f t="shared" si="1868"/>
        <v>75000</v>
      </c>
      <c r="Q711" s="60">
        <f t="shared" ref="Q711:S711" si="1894">Q714</f>
        <v>0</v>
      </c>
      <c r="R711" s="60">
        <f t="shared" si="1894"/>
        <v>0</v>
      </c>
      <c r="S711" s="60">
        <f t="shared" si="1894"/>
        <v>0</v>
      </c>
      <c r="T711" s="60">
        <f t="shared" si="1836"/>
        <v>1083983.6400000001</v>
      </c>
      <c r="U711" s="60">
        <f t="shared" si="1837"/>
        <v>75000</v>
      </c>
      <c r="V711" s="60">
        <f t="shared" si="1838"/>
        <v>75000</v>
      </c>
      <c r="W711" s="60">
        <f t="shared" ref="W711:Y711" si="1895">W714</f>
        <v>0</v>
      </c>
      <c r="X711" s="60">
        <f t="shared" si="1895"/>
        <v>0</v>
      </c>
      <c r="Y711" s="60">
        <f t="shared" si="1895"/>
        <v>0</v>
      </c>
      <c r="Z711" s="60">
        <f t="shared" si="1874"/>
        <v>1083983.6400000001</v>
      </c>
      <c r="AA711" s="60">
        <f t="shared" si="1875"/>
        <v>75000</v>
      </c>
      <c r="AB711" s="60">
        <f t="shared" si="1876"/>
        <v>75000</v>
      </c>
      <c r="AC711" s="60">
        <f t="shared" ref="AC711:AE711" si="1896">AC714</f>
        <v>300000</v>
      </c>
      <c r="AD711" s="60">
        <f t="shared" si="1896"/>
        <v>0</v>
      </c>
      <c r="AE711" s="60">
        <f t="shared" si="1896"/>
        <v>0</v>
      </c>
      <c r="AF711" s="60">
        <f t="shared" si="1878"/>
        <v>1383983.6400000001</v>
      </c>
      <c r="AG711" s="60">
        <f t="shared" si="1879"/>
        <v>75000</v>
      </c>
      <c r="AH711" s="60">
        <f t="shared" si="1880"/>
        <v>75000</v>
      </c>
      <c r="AI711" s="60">
        <f>AI714+AI712</f>
        <v>2961160</v>
      </c>
      <c r="AJ711" s="60">
        <f t="shared" ref="AJ711:AK711" si="1897">AJ714</f>
        <v>0</v>
      </c>
      <c r="AK711" s="60">
        <f t="shared" si="1897"/>
        <v>0</v>
      </c>
      <c r="AL711" s="60">
        <f t="shared" si="1882"/>
        <v>4345143.6400000006</v>
      </c>
      <c r="AM711" s="60">
        <f t="shared" si="1883"/>
        <v>75000</v>
      </c>
      <c r="AN711" s="60">
        <f t="shared" si="1884"/>
        <v>75000</v>
      </c>
    </row>
    <row r="712" spans="1:40" customFormat="1" ht="25.5">
      <c r="A712" s="114"/>
      <c r="B712" s="239" t="s">
        <v>186</v>
      </c>
      <c r="C712" s="241" t="s">
        <v>53</v>
      </c>
      <c r="D712" s="241" t="s">
        <v>21</v>
      </c>
      <c r="E712" s="241" t="s">
        <v>100</v>
      </c>
      <c r="F712" s="241" t="s">
        <v>338</v>
      </c>
      <c r="G712" s="242" t="s">
        <v>32</v>
      </c>
      <c r="H712" s="60"/>
      <c r="I712" s="60"/>
      <c r="J712" s="60"/>
      <c r="K712" s="60"/>
      <c r="L712" s="60"/>
      <c r="M712" s="60"/>
      <c r="N712" s="60"/>
      <c r="O712" s="60"/>
      <c r="P712" s="60"/>
      <c r="Q712" s="60"/>
      <c r="R712" s="60"/>
      <c r="S712" s="60"/>
      <c r="T712" s="60"/>
      <c r="U712" s="60"/>
      <c r="V712" s="60"/>
      <c r="W712" s="60"/>
      <c r="X712" s="60"/>
      <c r="Y712" s="60"/>
      <c r="Z712" s="60"/>
      <c r="AA712" s="60"/>
      <c r="AB712" s="60"/>
      <c r="AC712" s="60"/>
      <c r="AD712" s="60"/>
      <c r="AE712" s="60"/>
      <c r="AF712" s="60"/>
      <c r="AG712" s="60"/>
      <c r="AH712" s="60"/>
      <c r="AI712" s="60">
        <f>AI713</f>
        <v>2961160</v>
      </c>
      <c r="AJ712" s="60"/>
      <c r="AK712" s="60"/>
      <c r="AL712" s="60">
        <f t="shared" si="1882"/>
        <v>2961160</v>
      </c>
      <c r="AM712" s="60">
        <f t="shared" si="1883"/>
        <v>0</v>
      </c>
      <c r="AN712" s="60">
        <f t="shared" si="1884"/>
        <v>0</v>
      </c>
    </row>
    <row r="713" spans="1:40" customFormat="1" ht="25.5">
      <c r="A713" s="114"/>
      <c r="B713" s="240" t="s">
        <v>34</v>
      </c>
      <c r="C713" s="241" t="s">
        <v>53</v>
      </c>
      <c r="D713" s="241" t="s">
        <v>21</v>
      </c>
      <c r="E713" s="241" t="s">
        <v>100</v>
      </c>
      <c r="F713" s="241" t="s">
        <v>338</v>
      </c>
      <c r="G713" s="242" t="s">
        <v>33</v>
      </c>
      <c r="H713" s="60"/>
      <c r="I713" s="60"/>
      <c r="J713" s="60"/>
      <c r="K713" s="60"/>
      <c r="L713" s="60"/>
      <c r="M713" s="60"/>
      <c r="N713" s="60"/>
      <c r="O713" s="60"/>
      <c r="P713" s="60"/>
      <c r="Q713" s="60"/>
      <c r="R713" s="60"/>
      <c r="S713" s="60"/>
      <c r="T713" s="60"/>
      <c r="U713" s="60"/>
      <c r="V713" s="60"/>
      <c r="W713" s="60"/>
      <c r="X713" s="60"/>
      <c r="Y713" s="60"/>
      <c r="Z713" s="60"/>
      <c r="AA713" s="60"/>
      <c r="AB713" s="60"/>
      <c r="AC713" s="60"/>
      <c r="AD713" s="60"/>
      <c r="AE713" s="60"/>
      <c r="AF713" s="60"/>
      <c r="AG713" s="60"/>
      <c r="AH713" s="60"/>
      <c r="AI713" s="60">
        <v>2961160</v>
      </c>
      <c r="AJ713" s="60"/>
      <c r="AK713" s="60"/>
      <c r="AL713" s="60">
        <f t="shared" si="1882"/>
        <v>2961160</v>
      </c>
      <c r="AM713" s="60">
        <f t="shared" si="1883"/>
        <v>0</v>
      </c>
      <c r="AN713" s="60">
        <f t="shared" si="1884"/>
        <v>0</v>
      </c>
    </row>
    <row r="714" spans="1:40" customFormat="1">
      <c r="A714" s="114"/>
      <c r="B714" s="191" t="s">
        <v>47</v>
      </c>
      <c r="C714" s="73" t="s">
        <v>53</v>
      </c>
      <c r="D714" s="73" t="s">
        <v>21</v>
      </c>
      <c r="E714" s="73" t="s">
        <v>100</v>
      </c>
      <c r="F714" s="35" t="s">
        <v>338</v>
      </c>
      <c r="G714" s="36" t="s">
        <v>45</v>
      </c>
      <c r="H714" s="60">
        <f>H716</f>
        <v>75000</v>
      </c>
      <c r="I714" s="60">
        <f>I716</f>
        <v>75000</v>
      </c>
      <c r="J714" s="60">
        <f>J716</f>
        <v>75000</v>
      </c>
      <c r="K714" s="60">
        <f>K715+K716</f>
        <v>1008983.64</v>
      </c>
      <c r="L714" s="60">
        <f t="shared" ref="L714:M714" si="1898">L715+L716</f>
        <v>0</v>
      </c>
      <c r="M714" s="60">
        <f t="shared" si="1898"/>
        <v>0</v>
      </c>
      <c r="N714" s="60">
        <f t="shared" si="1866"/>
        <v>1083983.6400000001</v>
      </c>
      <c r="O714" s="60">
        <f t="shared" si="1867"/>
        <v>75000</v>
      </c>
      <c r="P714" s="60">
        <f t="shared" si="1868"/>
        <v>75000</v>
      </c>
      <c r="Q714" s="60">
        <f>Q715+Q716</f>
        <v>0</v>
      </c>
      <c r="R714" s="60">
        <f t="shared" ref="R714:S714" si="1899">R715+R716</f>
        <v>0</v>
      </c>
      <c r="S714" s="60">
        <f t="shared" si="1899"/>
        <v>0</v>
      </c>
      <c r="T714" s="60">
        <f t="shared" si="1836"/>
        <v>1083983.6400000001</v>
      </c>
      <c r="U714" s="60">
        <f t="shared" si="1837"/>
        <v>75000</v>
      </c>
      <c r="V714" s="60">
        <f t="shared" si="1838"/>
        <v>75000</v>
      </c>
      <c r="W714" s="60">
        <f>W715+W716</f>
        <v>0</v>
      </c>
      <c r="X714" s="60">
        <f t="shared" ref="X714:Y714" si="1900">X715+X716</f>
        <v>0</v>
      </c>
      <c r="Y714" s="60">
        <f t="shared" si="1900"/>
        <v>0</v>
      </c>
      <c r="Z714" s="60">
        <f t="shared" si="1874"/>
        <v>1083983.6400000001</v>
      </c>
      <c r="AA714" s="60">
        <f t="shared" si="1875"/>
        <v>75000</v>
      </c>
      <c r="AB714" s="60">
        <f t="shared" si="1876"/>
        <v>75000</v>
      </c>
      <c r="AC714" s="60">
        <f>AC715+AC716</f>
        <v>300000</v>
      </c>
      <c r="AD714" s="60">
        <f t="shared" ref="AD714:AE714" si="1901">AD715+AD716</f>
        <v>0</v>
      </c>
      <c r="AE714" s="60">
        <f t="shared" si="1901"/>
        <v>0</v>
      </c>
      <c r="AF714" s="60">
        <f t="shared" si="1878"/>
        <v>1383983.6400000001</v>
      </c>
      <c r="AG714" s="60">
        <f t="shared" si="1879"/>
        <v>75000</v>
      </c>
      <c r="AH714" s="60">
        <f t="shared" si="1880"/>
        <v>75000</v>
      </c>
      <c r="AI714" s="60">
        <f>AI715+AI716</f>
        <v>0</v>
      </c>
      <c r="AJ714" s="60">
        <f t="shared" ref="AJ714:AK714" si="1902">AJ715+AJ716</f>
        <v>0</v>
      </c>
      <c r="AK714" s="60">
        <f t="shared" si="1902"/>
        <v>0</v>
      </c>
      <c r="AL714" s="60">
        <f t="shared" si="1882"/>
        <v>1383983.6400000001</v>
      </c>
      <c r="AM714" s="60">
        <f t="shared" si="1883"/>
        <v>75000</v>
      </c>
      <c r="AN714" s="60">
        <f t="shared" si="1884"/>
        <v>75000</v>
      </c>
    </row>
    <row r="715" spans="1:40" customFormat="1">
      <c r="A715" s="114"/>
      <c r="B715" s="209" t="s">
        <v>393</v>
      </c>
      <c r="C715" s="73" t="s">
        <v>53</v>
      </c>
      <c r="D715" s="73" t="s">
        <v>21</v>
      </c>
      <c r="E715" s="73" t="s">
        <v>100</v>
      </c>
      <c r="F715" s="35" t="s">
        <v>338</v>
      </c>
      <c r="G715" s="36" t="s">
        <v>392</v>
      </c>
      <c r="H715" s="60"/>
      <c r="I715" s="60"/>
      <c r="J715" s="60"/>
      <c r="K715" s="60">
        <v>8983.64</v>
      </c>
      <c r="L715" s="60"/>
      <c r="M715" s="60"/>
      <c r="N715" s="60">
        <f t="shared" ref="N715" si="1903">H715+K715</f>
        <v>8983.64</v>
      </c>
      <c r="O715" s="60">
        <f t="shared" ref="O715" si="1904">I715+L715</f>
        <v>0</v>
      </c>
      <c r="P715" s="60">
        <f t="shared" ref="P715" si="1905">J715+M715</f>
        <v>0</v>
      </c>
      <c r="Q715" s="60"/>
      <c r="R715" s="60"/>
      <c r="S715" s="60"/>
      <c r="T715" s="60">
        <f t="shared" si="1836"/>
        <v>8983.64</v>
      </c>
      <c r="U715" s="60">
        <f t="shared" si="1837"/>
        <v>0</v>
      </c>
      <c r="V715" s="60">
        <f t="shared" si="1838"/>
        <v>0</v>
      </c>
      <c r="W715" s="60"/>
      <c r="X715" s="60"/>
      <c r="Y715" s="60"/>
      <c r="Z715" s="60">
        <f t="shared" si="1874"/>
        <v>8983.64</v>
      </c>
      <c r="AA715" s="60">
        <f t="shared" si="1875"/>
        <v>0</v>
      </c>
      <c r="AB715" s="60">
        <f t="shared" si="1876"/>
        <v>0</v>
      </c>
      <c r="AC715" s="60"/>
      <c r="AD715" s="60"/>
      <c r="AE715" s="60"/>
      <c r="AF715" s="60">
        <f t="shared" si="1878"/>
        <v>8983.64</v>
      </c>
      <c r="AG715" s="60">
        <f t="shared" si="1879"/>
        <v>0</v>
      </c>
      <c r="AH715" s="60">
        <f t="shared" si="1880"/>
        <v>0</v>
      </c>
      <c r="AI715" s="60">
        <v>6000</v>
      </c>
      <c r="AJ715" s="60"/>
      <c r="AK715" s="60"/>
      <c r="AL715" s="60">
        <f t="shared" si="1882"/>
        <v>14983.64</v>
      </c>
      <c r="AM715" s="60">
        <f t="shared" si="1883"/>
        <v>0</v>
      </c>
      <c r="AN715" s="60">
        <f t="shared" si="1884"/>
        <v>0</v>
      </c>
    </row>
    <row r="716" spans="1:40" customFormat="1">
      <c r="A716" s="114"/>
      <c r="B716" s="196" t="s">
        <v>56</v>
      </c>
      <c r="C716" s="73" t="s">
        <v>53</v>
      </c>
      <c r="D716" s="73" t="s">
        <v>21</v>
      </c>
      <c r="E716" s="73" t="s">
        <v>100</v>
      </c>
      <c r="F716" s="35" t="s">
        <v>338</v>
      </c>
      <c r="G716" s="36" t="s">
        <v>57</v>
      </c>
      <c r="H716" s="60">
        <v>75000</v>
      </c>
      <c r="I716" s="60">
        <v>75000</v>
      </c>
      <c r="J716" s="60">
        <v>75000</v>
      </c>
      <c r="K716" s="60">
        <v>1000000</v>
      </c>
      <c r="L716" s="60"/>
      <c r="M716" s="60"/>
      <c r="N716" s="60">
        <f t="shared" si="1866"/>
        <v>1075000</v>
      </c>
      <c r="O716" s="60">
        <f t="shared" si="1867"/>
        <v>75000</v>
      </c>
      <c r="P716" s="60">
        <f t="shared" si="1868"/>
        <v>75000</v>
      </c>
      <c r="Q716" s="60"/>
      <c r="R716" s="60"/>
      <c r="S716" s="60"/>
      <c r="T716" s="60">
        <f t="shared" si="1836"/>
        <v>1075000</v>
      </c>
      <c r="U716" s="60">
        <f t="shared" si="1837"/>
        <v>75000</v>
      </c>
      <c r="V716" s="60">
        <f t="shared" si="1838"/>
        <v>75000</v>
      </c>
      <c r="W716" s="60"/>
      <c r="X716" s="60"/>
      <c r="Y716" s="60"/>
      <c r="Z716" s="60">
        <f t="shared" si="1874"/>
        <v>1075000</v>
      </c>
      <c r="AA716" s="60">
        <f t="shared" si="1875"/>
        <v>75000</v>
      </c>
      <c r="AB716" s="60">
        <f t="shared" si="1876"/>
        <v>75000</v>
      </c>
      <c r="AC716" s="60">
        <v>300000</v>
      </c>
      <c r="AD716" s="60"/>
      <c r="AE716" s="60"/>
      <c r="AF716" s="60">
        <f t="shared" si="1878"/>
        <v>1375000</v>
      </c>
      <c r="AG716" s="60">
        <f t="shared" si="1879"/>
        <v>75000</v>
      </c>
      <c r="AH716" s="60">
        <f t="shared" si="1880"/>
        <v>75000</v>
      </c>
      <c r="AI716" s="60">
        <v>-6000</v>
      </c>
      <c r="AJ716" s="60"/>
      <c r="AK716" s="60"/>
      <c r="AL716" s="60">
        <f t="shared" si="1882"/>
        <v>1369000</v>
      </c>
      <c r="AM716" s="60">
        <f t="shared" si="1883"/>
        <v>75000</v>
      </c>
      <c r="AN716" s="60">
        <f t="shared" si="1884"/>
        <v>75000</v>
      </c>
    </row>
    <row r="717" spans="1:40" customFormat="1" ht="25.5">
      <c r="A717" s="114"/>
      <c r="B717" s="160" t="s">
        <v>266</v>
      </c>
      <c r="C717" s="35" t="s">
        <v>53</v>
      </c>
      <c r="D717" s="35" t="s">
        <v>21</v>
      </c>
      <c r="E717" s="35" t="s">
        <v>100</v>
      </c>
      <c r="F717" s="35" t="s">
        <v>123</v>
      </c>
      <c r="G717" s="36"/>
      <c r="H717" s="60">
        <f>H720+H718</f>
        <v>271000</v>
      </c>
      <c r="I717" s="60">
        <f t="shared" ref="I717:J717" si="1906">I720+I718</f>
        <v>221000</v>
      </c>
      <c r="J717" s="60">
        <f t="shared" si="1906"/>
        <v>221000</v>
      </c>
      <c r="K717" s="60">
        <f t="shared" ref="K717:M717" si="1907">K720+K718</f>
        <v>0</v>
      </c>
      <c r="L717" s="60">
        <f t="shared" si="1907"/>
        <v>0</v>
      </c>
      <c r="M717" s="60">
        <f t="shared" si="1907"/>
        <v>0</v>
      </c>
      <c r="N717" s="60">
        <f t="shared" si="1866"/>
        <v>271000</v>
      </c>
      <c r="O717" s="60">
        <f t="shared" si="1867"/>
        <v>221000</v>
      </c>
      <c r="P717" s="60">
        <f t="shared" si="1868"/>
        <v>221000</v>
      </c>
      <c r="Q717" s="60">
        <f t="shared" ref="Q717:S717" si="1908">Q720+Q718</f>
        <v>0</v>
      </c>
      <c r="R717" s="60">
        <f t="shared" si="1908"/>
        <v>0</v>
      </c>
      <c r="S717" s="60">
        <f t="shared" si="1908"/>
        <v>0</v>
      </c>
      <c r="T717" s="60">
        <f t="shared" si="1836"/>
        <v>271000</v>
      </c>
      <c r="U717" s="60">
        <f t="shared" si="1837"/>
        <v>221000</v>
      </c>
      <c r="V717" s="60">
        <f t="shared" si="1838"/>
        <v>221000</v>
      </c>
      <c r="W717" s="60">
        <f t="shared" ref="W717:Y717" si="1909">W720+W718</f>
        <v>0</v>
      </c>
      <c r="X717" s="60">
        <f t="shared" si="1909"/>
        <v>0</v>
      </c>
      <c r="Y717" s="60">
        <f t="shared" si="1909"/>
        <v>0</v>
      </c>
      <c r="Z717" s="60">
        <f t="shared" si="1874"/>
        <v>271000</v>
      </c>
      <c r="AA717" s="60">
        <f t="shared" si="1875"/>
        <v>221000</v>
      </c>
      <c r="AB717" s="60">
        <f t="shared" si="1876"/>
        <v>221000</v>
      </c>
      <c r="AC717" s="60">
        <f t="shared" ref="AC717:AE717" si="1910">AC720+AC718</f>
        <v>0</v>
      </c>
      <c r="AD717" s="60">
        <f t="shared" si="1910"/>
        <v>0</v>
      </c>
      <c r="AE717" s="60">
        <f t="shared" si="1910"/>
        <v>0</v>
      </c>
      <c r="AF717" s="60">
        <f t="shared" si="1878"/>
        <v>271000</v>
      </c>
      <c r="AG717" s="60">
        <f t="shared" si="1879"/>
        <v>221000</v>
      </c>
      <c r="AH717" s="60">
        <f t="shared" si="1880"/>
        <v>221000</v>
      </c>
      <c r="AI717" s="60">
        <f>AI720+AI718+AI722</f>
        <v>0</v>
      </c>
      <c r="AJ717" s="60">
        <f t="shared" ref="AJ717:AK717" si="1911">AJ720+AJ718</f>
        <v>0</v>
      </c>
      <c r="AK717" s="60">
        <f t="shared" si="1911"/>
        <v>0</v>
      </c>
      <c r="AL717" s="60">
        <f t="shared" si="1882"/>
        <v>271000</v>
      </c>
      <c r="AM717" s="60">
        <f t="shared" si="1883"/>
        <v>221000</v>
      </c>
      <c r="AN717" s="60">
        <f t="shared" si="1884"/>
        <v>221000</v>
      </c>
    </row>
    <row r="718" spans="1:40" customFormat="1" ht="38.25">
      <c r="A718" s="114"/>
      <c r="B718" s="71" t="s">
        <v>51</v>
      </c>
      <c r="C718" s="35" t="s">
        <v>53</v>
      </c>
      <c r="D718" s="35" t="s">
        <v>21</v>
      </c>
      <c r="E718" s="35" t="s">
        <v>100</v>
      </c>
      <c r="F718" s="35" t="s">
        <v>123</v>
      </c>
      <c r="G718" s="36" t="s">
        <v>49</v>
      </c>
      <c r="H718" s="60">
        <f>H719</f>
        <v>125000</v>
      </c>
      <c r="I718" s="60">
        <f t="shared" ref="I718:M718" si="1912">I719</f>
        <v>75000</v>
      </c>
      <c r="J718" s="60">
        <f t="shared" si="1912"/>
        <v>75000</v>
      </c>
      <c r="K718" s="60">
        <f t="shared" si="1912"/>
        <v>70000</v>
      </c>
      <c r="L718" s="60">
        <f t="shared" si="1912"/>
        <v>0</v>
      </c>
      <c r="M718" s="60">
        <f t="shared" si="1912"/>
        <v>0</v>
      </c>
      <c r="N718" s="60">
        <f t="shared" si="1866"/>
        <v>195000</v>
      </c>
      <c r="O718" s="60">
        <f t="shared" si="1867"/>
        <v>75000</v>
      </c>
      <c r="P718" s="60">
        <f t="shared" si="1868"/>
        <v>75000</v>
      </c>
      <c r="Q718" s="60">
        <f t="shared" ref="Q718:S718" si="1913">Q719</f>
        <v>0</v>
      </c>
      <c r="R718" s="60">
        <f t="shared" si="1913"/>
        <v>0</v>
      </c>
      <c r="S718" s="60">
        <f t="shared" si="1913"/>
        <v>0</v>
      </c>
      <c r="T718" s="60">
        <f t="shared" si="1836"/>
        <v>195000</v>
      </c>
      <c r="U718" s="60">
        <f t="shared" si="1837"/>
        <v>75000</v>
      </c>
      <c r="V718" s="60">
        <f t="shared" si="1838"/>
        <v>75000</v>
      </c>
      <c r="W718" s="60">
        <f t="shared" ref="W718:Y718" si="1914">W719</f>
        <v>0</v>
      </c>
      <c r="X718" s="60">
        <f t="shared" si="1914"/>
        <v>0</v>
      </c>
      <c r="Y718" s="60">
        <f t="shared" si="1914"/>
        <v>0</v>
      </c>
      <c r="Z718" s="60">
        <f t="shared" si="1874"/>
        <v>195000</v>
      </c>
      <c r="AA718" s="60">
        <f t="shared" si="1875"/>
        <v>75000</v>
      </c>
      <c r="AB718" s="60">
        <f t="shared" si="1876"/>
        <v>75000</v>
      </c>
      <c r="AC718" s="60">
        <f t="shared" ref="AC718:AE718" si="1915">AC719</f>
        <v>20000</v>
      </c>
      <c r="AD718" s="60">
        <f t="shared" si="1915"/>
        <v>0</v>
      </c>
      <c r="AE718" s="60">
        <f t="shared" si="1915"/>
        <v>0</v>
      </c>
      <c r="AF718" s="60">
        <f t="shared" si="1878"/>
        <v>215000</v>
      </c>
      <c r="AG718" s="60">
        <f t="shared" si="1879"/>
        <v>75000</v>
      </c>
      <c r="AH718" s="60">
        <f t="shared" si="1880"/>
        <v>75000</v>
      </c>
      <c r="AI718" s="60">
        <f t="shared" ref="AI718:AK718" si="1916">AI719</f>
        <v>0</v>
      </c>
      <c r="AJ718" s="60">
        <f t="shared" si="1916"/>
        <v>0</v>
      </c>
      <c r="AK718" s="60">
        <f t="shared" si="1916"/>
        <v>0</v>
      </c>
      <c r="AL718" s="60">
        <f t="shared" si="1882"/>
        <v>215000</v>
      </c>
      <c r="AM718" s="60">
        <f t="shared" si="1883"/>
        <v>75000</v>
      </c>
      <c r="AN718" s="60">
        <f t="shared" si="1884"/>
        <v>75000</v>
      </c>
    </row>
    <row r="719" spans="1:40" customFormat="1">
      <c r="A719" s="114"/>
      <c r="B719" s="71" t="s">
        <v>52</v>
      </c>
      <c r="C719" s="35" t="s">
        <v>53</v>
      </c>
      <c r="D719" s="35" t="s">
        <v>21</v>
      </c>
      <c r="E719" s="35" t="s">
        <v>100</v>
      </c>
      <c r="F719" s="35" t="s">
        <v>123</v>
      </c>
      <c r="G719" s="36" t="s">
        <v>50</v>
      </c>
      <c r="H719" s="60">
        <v>125000</v>
      </c>
      <c r="I719" s="60">
        <v>75000</v>
      </c>
      <c r="J719" s="60">
        <v>75000</v>
      </c>
      <c r="K719" s="60">
        <v>70000</v>
      </c>
      <c r="L719" s="60"/>
      <c r="M719" s="60"/>
      <c r="N719" s="60">
        <f t="shared" si="1866"/>
        <v>195000</v>
      </c>
      <c r="O719" s="60">
        <f t="shared" si="1867"/>
        <v>75000</v>
      </c>
      <c r="P719" s="60">
        <f t="shared" si="1868"/>
        <v>75000</v>
      </c>
      <c r="Q719" s="60"/>
      <c r="R719" s="60"/>
      <c r="S719" s="60"/>
      <c r="T719" s="60">
        <f t="shared" si="1836"/>
        <v>195000</v>
      </c>
      <c r="U719" s="60">
        <f t="shared" si="1837"/>
        <v>75000</v>
      </c>
      <c r="V719" s="60">
        <f t="shared" si="1838"/>
        <v>75000</v>
      </c>
      <c r="W719" s="60"/>
      <c r="X719" s="60"/>
      <c r="Y719" s="60"/>
      <c r="Z719" s="60">
        <f t="shared" si="1874"/>
        <v>195000</v>
      </c>
      <c r="AA719" s="60">
        <f t="shared" si="1875"/>
        <v>75000</v>
      </c>
      <c r="AB719" s="60">
        <f t="shared" si="1876"/>
        <v>75000</v>
      </c>
      <c r="AC719" s="60">
        <v>20000</v>
      </c>
      <c r="AD719" s="60"/>
      <c r="AE719" s="60"/>
      <c r="AF719" s="60">
        <f t="shared" si="1878"/>
        <v>215000</v>
      </c>
      <c r="AG719" s="60">
        <f t="shared" si="1879"/>
        <v>75000</v>
      </c>
      <c r="AH719" s="60">
        <f t="shared" si="1880"/>
        <v>75000</v>
      </c>
      <c r="AI719" s="60"/>
      <c r="AJ719" s="60"/>
      <c r="AK719" s="60"/>
      <c r="AL719" s="60">
        <f t="shared" si="1882"/>
        <v>215000</v>
      </c>
      <c r="AM719" s="60">
        <f t="shared" si="1883"/>
        <v>75000</v>
      </c>
      <c r="AN719" s="60">
        <f t="shared" si="1884"/>
        <v>75000</v>
      </c>
    </row>
    <row r="720" spans="1:40" customFormat="1" ht="25.5">
      <c r="A720" s="114"/>
      <c r="B720" s="126" t="s">
        <v>186</v>
      </c>
      <c r="C720" s="35" t="s">
        <v>53</v>
      </c>
      <c r="D720" s="35" t="s">
        <v>21</v>
      </c>
      <c r="E720" s="35" t="s">
        <v>100</v>
      </c>
      <c r="F720" s="35" t="s">
        <v>123</v>
      </c>
      <c r="G720" s="36" t="s">
        <v>32</v>
      </c>
      <c r="H720" s="60">
        <f>H721</f>
        <v>146000</v>
      </c>
      <c r="I720" s="60">
        <f t="shared" ref="I720:M720" si="1917">I721</f>
        <v>146000</v>
      </c>
      <c r="J720" s="60">
        <f t="shared" si="1917"/>
        <v>146000</v>
      </c>
      <c r="K720" s="60">
        <f t="shared" si="1917"/>
        <v>-70000</v>
      </c>
      <c r="L720" s="60">
        <f t="shared" si="1917"/>
        <v>0</v>
      </c>
      <c r="M720" s="60">
        <f t="shared" si="1917"/>
        <v>0</v>
      </c>
      <c r="N720" s="60">
        <f t="shared" si="1866"/>
        <v>76000</v>
      </c>
      <c r="O720" s="60">
        <f t="shared" si="1867"/>
        <v>146000</v>
      </c>
      <c r="P720" s="60">
        <f t="shared" si="1868"/>
        <v>146000</v>
      </c>
      <c r="Q720" s="60">
        <f t="shared" ref="Q720:S720" si="1918">Q721</f>
        <v>0</v>
      </c>
      <c r="R720" s="60">
        <f t="shared" si="1918"/>
        <v>0</v>
      </c>
      <c r="S720" s="60">
        <f t="shared" si="1918"/>
        <v>0</v>
      </c>
      <c r="T720" s="60">
        <f t="shared" si="1836"/>
        <v>76000</v>
      </c>
      <c r="U720" s="60">
        <f t="shared" si="1837"/>
        <v>146000</v>
      </c>
      <c r="V720" s="60">
        <f t="shared" si="1838"/>
        <v>146000</v>
      </c>
      <c r="W720" s="60">
        <f t="shared" ref="W720:Y720" si="1919">W721</f>
        <v>0</v>
      </c>
      <c r="X720" s="60">
        <f t="shared" si="1919"/>
        <v>0</v>
      </c>
      <c r="Y720" s="60">
        <f t="shared" si="1919"/>
        <v>0</v>
      </c>
      <c r="Z720" s="60">
        <f t="shared" si="1874"/>
        <v>76000</v>
      </c>
      <c r="AA720" s="60">
        <f t="shared" si="1875"/>
        <v>146000</v>
      </c>
      <c r="AB720" s="60">
        <f t="shared" si="1876"/>
        <v>146000</v>
      </c>
      <c r="AC720" s="60">
        <f t="shared" ref="AC720:AE720" si="1920">AC721</f>
        <v>-20000</v>
      </c>
      <c r="AD720" s="60">
        <f t="shared" si="1920"/>
        <v>0</v>
      </c>
      <c r="AE720" s="60">
        <f t="shared" si="1920"/>
        <v>0</v>
      </c>
      <c r="AF720" s="60">
        <f t="shared" si="1878"/>
        <v>56000</v>
      </c>
      <c r="AG720" s="60">
        <f t="shared" si="1879"/>
        <v>146000</v>
      </c>
      <c r="AH720" s="60">
        <f t="shared" si="1880"/>
        <v>146000</v>
      </c>
      <c r="AI720" s="60">
        <f t="shared" ref="AI720:AK720" si="1921">AI721</f>
        <v>-15</v>
      </c>
      <c r="AJ720" s="60">
        <f t="shared" si="1921"/>
        <v>0</v>
      </c>
      <c r="AK720" s="60">
        <f t="shared" si="1921"/>
        <v>0</v>
      </c>
      <c r="AL720" s="60">
        <f t="shared" si="1882"/>
        <v>55985</v>
      </c>
      <c r="AM720" s="60">
        <f t="shared" si="1883"/>
        <v>146000</v>
      </c>
      <c r="AN720" s="60">
        <f t="shared" si="1884"/>
        <v>146000</v>
      </c>
    </row>
    <row r="721" spans="1:40" customFormat="1" ht="25.5">
      <c r="A721" s="114"/>
      <c r="B721" s="71" t="s">
        <v>34</v>
      </c>
      <c r="C721" s="35" t="s">
        <v>53</v>
      </c>
      <c r="D721" s="35" t="s">
        <v>21</v>
      </c>
      <c r="E721" s="35" t="s">
        <v>100</v>
      </c>
      <c r="F721" s="35" t="s">
        <v>123</v>
      </c>
      <c r="G721" s="36" t="s">
        <v>33</v>
      </c>
      <c r="H721" s="60">
        <v>146000</v>
      </c>
      <c r="I721" s="60">
        <v>146000</v>
      </c>
      <c r="J721" s="60">
        <v>146000</v>
      </c>
      <c r="K721" s="60">
        <v>-70000</v>
      </c>
      <c r="L721" s="60"/>
      <c r="M721" s="60"/>
      <c r="N721" s="60">
        <f t="shared" si="1866"/>
        <v>76000</v>
      </c>
      <c r="O721" s="60">
        <f t="shared" si="1867"/>
        <v>146000</v>
      </c>
      <c r="P721" s="60">
        <f t="shared" si="1868"/>
        <v>146000</v>
      </c>
      <c r="Q721" s="60"/>
      <c r="R721" s="60"/>
      <c r="S721" s="60"/>
      <c r="T721" s="60">
        <f t="shared" si="1836"/>
        <v>76000</v>
      </c>
      <c r="U721" s="60">
        <f t="shared" si="1837"/>
        <v>146000</v>
      </c>
      <c r="V721" s="60">
        <f t="shared" si="1838"/>
        <v>146000</v>
      </c>
      <c r="W721" s="60"/>
      <c r="X721" s="60"/>
      <c r="Y721" s="60"/>
      <c r="Z721" s="60">
        <f t="shared" si="1874"/>
        <v>76000</v>
      </c>
      <c r="AA721" s="60">
        <f t="shared" si="1875"/>
        <v>146000</v>
      </c>
      <c r="AB721" s="60">
        <f t="shared" si="1876"/>
        <v>146000</v>
      </c>
      <c r="AC721" s="60">
        <v>-20000</v>
      </c>
      <c r="AD721" s="60"/>
      <c r="AE721" s="60"/>
      <c r="AF721" s="60">
        <f t="shared" si="1878"/>
        <v>56000</v>
      </c>
      <c r="AG721" s="60">
        <f t="shared" si="1879"/>
        <v>146000</v>
      </c>
      <c r="AH721" s="60">
        <f t="shared" si="1880"/>
        <v>146000</v>
      </c>
      <c r="AI721" s="60">
        <v>-15</v>
      </c>
      <c r="AJ721" s="60"/>
      <c r="AK721" s="60"/>
      <c r="AL721" s="60">
        <f t="shared" si="1882"/>
        <v>55985</v>
      </c>
      <c r="AM721" s="60">
        <f t="shared" si="1883"/>
        <v>146000</v>
      </c>
      <c r="AN721" s="60">
        <f t="shared" si="1884"/>
        <v>146000</v>
      </c>
    </row>
    <row r="722" spans="1:40" customFormat="1">
      <c r="A722" s="114"/>
      <c r="B722" s="226" t="s">
        <v>47</v>
      </c>
      <c r="C722" s="35" t="s">
        <v>53</v>
      </c>
      <c r="D722" s="35" t="s">
        <v>21</v>
      </c>
      <c r="E722" s="35" t="s">
        <v>100</v>
      </c>
      <c r="F722" s="35" t="s">
        <v>123</v>
      </c>
      <c r="G722" s="37" t="s">
        <v>45</v>
      </c>
      <c r="H722" s="60"/>
      <c r="I722" s="60"/>
      <c r="J722" s="60"/>
      <c r="K722" s="60"/>
      <c r="L722" s="60"/>
      <c r="M722" s="60"/>
      <c r="N722" s="60"/>
      <c r="O722" s="60"/>
      <c r="P722" s="60"/>
      <c r="Q722" s="60"/>
      <c r="R722" s="60"/>
      <c r="S722" s="60"/>
      <c r="T722" s="60"/>
      <c r="U722" s="60"/>
      <c r="V722" s="60"/>
      <c r="W722" s="60"/>
      <c r="X722" s="60"/>
      <c r="Y722" s="60"/>
      <c r="Z722" s="60"/>
      <c r="AA722" s="60"/>
      <c r="AB722" s="60"/>
      <c r="AC722" s="60"/>
      <c r="AD722" s="60"/>
      <c r="AE722" s="60"/>
      <c r="AF722" s="60"/>
      <c r="AG722" s="60"/>
      <c r="AH722" s="60"/>
      <c r="AI722" s="60">
        <v>15</v>
      </c>
      <c r="AJ722" s="60"/>
      <c r="AK722" s="60"/>
      <c r="AL722" s="60">
        <f t="shared" si="1882"/>
        <v>15</v>
      </c>
      <c r="AM722" s="60">
        <f t="shared" si="1883"/>
        <v>0</v>
      </c>
      <c r="AN722" s="60">
        <f t="shared" si="1884"/>
        <v>0</v>
      </c>
    </row>
    <row r="723" spans="1:40" customFormat="1">
      <c r="A723" s="114"/>
      <c r="B723" s="272" t="s">
        <v>56</v>
      </c>
      <c r="C723" s="35" t="s">
        <v>53</v>
      </c>
      <c r="D723" s="35" t="s">
        <v>21</v>
      </c>
      <c r="E723" s="35" t="s">
        <v>100</v>
      </c>
      <c r="F723" s="35" t="s">
        <v>123</v>
      </c>
      <c r="G723" s="37" t="s">
        <v>57</v>
      </c>
      <c r="H723" s="60"/>
      <c r="I723" s="60"/>
      <c r="J723" s="60"/>
      <c r="K723" s="60"/>
      <c r="L723" s="60"/>
      <c r="M723" s="60"/>
      <c r="N723" s="60"/>
      <c r="O723" s="60"/>
      <c r="P723" s="60"/>
      <c r="Q723" s="60"/>
      <c r="R723" s="60"/>
      <c r="S723" s="60"/>
      <c r="T723" s="60"/>
      <c r="U723" s="60"/>
      <c r="V723" s="60"/>
      <c r="W723" s="60"/>
      <c r="X723" s="60"/>
      <c r="Y723" s="60"/>
      <c r="Z723" s="60"/>
      <c r="AA723" s="60"/>
      <c r="AB723" s="60"/>
      <c r="AC723" s="60"/>
      <c r="AD723" s="60"/>
      <c r="AE723" s="60"/>
      <c r="AF723" s="60"/>
      <c r="AG723" s="60"/>
      <c r="AH723" s="60"/>
      <c r="AI723" s="60">
        <v>15</v>
      </c>
      <c r="AJ723" s="60"/>
      <c r="AK723" s="60"/>
      <c r="AL723" s="60">
        <f t="shared" si="1882"/>
        <v>15</v>
      </c>
      <c r="AM723" s="60">
        <f t="shared" si="1883"/>
        <v>0</v>
      </c>
      <c r="AN723" s="60">
        <f t="shared" si="1884"/>
        <v>0</v>
      </c>
    </row>
    <row r="724" spans="1:40" customFormat="1" ht="38.25">
      <c r="A724" s="114"/>
      <c r="B724" s="118" t="s">
        <v>167</v>
      </c>
      <c r="C724" s="35" t="s">
        <v>53</v>
      </c>
      <c r="D724" s="35" t="s">
        <v>21</v>
      </c>
      <c r="E724" s="35" t="s">
        <v>100</v>
      </c>
      <c r="F724" s="35" t="s">
        <v>166</v>
      </c>
      <c r="G724" s="112"/>
      <c r="H724" s="60">
        <f>H725</f>
        <v>2692514.8</v>
      </c>
      <c r="I724" s="60">
        <f t="shared" ref="I724:M725" si="1922">I725</f>
        <v>1000000</v>
      </c>
      <c r="J724" s="60">
        <f t="shared" si="1922"/>
        <v>0</v>
      </c>
      <c r="K724" s="60">
        <f t="shared" si="1922"/>
        <v>0</v>
      </c>
      <c r="L724" s="60">
        <f t="shared" si="1922"/>
        <v>0</v>
      </c>
      <c r="M724" s="60">
        <f t="shared" si="1922"/>
        <v>0</v>
      </c>
      <c r="N724" s="60">
        <f t="shared" si="1866"/>
        <v>2692514.8</v>
      </c>
      <c r="O724" s="60">
        <f t="shared" si="1867"/>
        <v>1000000</v>
      </c>
      <c r="P724" s="60">
        <f t="shared" si="1868"/>
        <v>0</v>
      </c>
      <c r="Q724" s="60">
        <f t="shared" ref="Q724:S725" si="1923">Q725</f>
        <v>-719213.05</v>
      </c>
      <c r="R724" s="60">
        <f t="shared" si="1923"/>
        <v>-199104</v>
      </c>
      <c r="S724" s="60">
        <f t="shared" si="1923"/>
        <v>0</v>
      </c>
      <c r="T724" s="60">
        <f t="shared" si="1836"/>
        <v>1973301.7499999998</v>
      </c>
      <c r="U724" s="60">
        <f t="shared" si="1837"/>
        <v>800896</v>
      </c>
      <c r="V724" s="60">
        <f t="shared" si="1838"/>
        <v>0</v>
      </c>
      <c r="W724" s="60">
        <f t="shared" ref="W724:Y725" si="1924">W725</f>
        <v>-357534.02999999991</v>
      </c>
      <c r="X724" s="60">
        <f t="shared" si="1924"/>
        <v>0</v>
      </c>
      <c r="Y724" s="60">
        <f t="shared" si="1924"/>
        <v>0</v>
      </c>
      <c r="Z724" s="60">
        <f t="shared" si="1874"/>
        <v>1615767.7199999997</v>
      </c>
      <c r="AA724" s="60">
        <f t="shared" si="1875"/>
        <v>800896</v>
      </c>
      <c r="AB724" s="60">
        <f t="shared" si="1876"/>
        <v>0</v>
      </c>
      <c r="AC724" s="60">
        <f t="shared" ref="AC724:AE725" si="1925">AC725</f>
        <v>-693623.34</v>
      </c>
      <c r="AD724" s="60">
        <f t="shared" si="1925"/>
        <v>199104</v>
      </c>
      <c r="AE724" s="60">
        <f t="shared" si="1925"/>
        <v>0</v>
      </c>
      <c r="AF724" s="60">
        <f t="shared" si="1878"/>
        <v>922144.37999999977</v>
      </c>
      <c r="AG724" s="60">
        <f t="shared" si="1879"/>
        <v>1000000</v>
      </c>
      <c r="AH724" s="60">
        <f t="shared" si="1880"/>
        <v>0</v>
      </c>
      <c r="AI724" s="60">
        <f t="shared" ref="AI724:AK725" si="1926">AI725</f>
        <v>0</v>
      </c>
      <c r="AJ724" s="60">
        <f t="shared" si="1926"/>
        <v>0</v>
      </c>
      <c r="AK724" s="60">
        <f t="shared" si="1926"/>
        <v>0</v>
      </c>
      <c r="AL724" s="60">
        <f t="shared" si="1882"/>
        <v>922144.37999999977</v>
      </c>
      <c r="AM724" s="60">
        <f t="shared" si="1883"/>
        <v>1000000</v>
      </c>
      <c r="AN724" s="60">
        <f t="shared" si="1884"/>
        <v>0</v>
      </c>
    </row>
    <row r="725" spans="1:40" customFormat="1">
      <c r="A725" s="114"/>
      <c r="B725" s="82" t="s">
        <v>47</v>
      </c>
      <c r="C725" s="35" t="s">
        <v>53</v>
      </c>
      <c r="D725" s="35" t="s">
        <v>21</v>
      </c>
      <c r="E725" s="35" t="s">
        <v>100</v>
      </c>
      <c r="F725" s="35" t="s">
        <v>166</v>
      </c>
      <c r="G725" s="112" t="s">
        <v>45</v>
      </c>
      <c r="H725" s="60">
        <f>H726</f>
        <v>2692514.8</v>
      </c>
      <c r="I725" s="60">
        <f t="shared" si="1922"/>
        <v>1000000</v>
      </c>
      <c r="J725" s="60">
        <f t="shared" si="1922"/>
        <v>0</v>
      </c>
      <c r="K725" s="60">
        <f t="shared" si="1922"/>
        <v>0</v>
      </c>
      <c r="L725" s="60">
        <f t="shared" si="1922"/>
        <v>0</v>
      </c>
      <c r="M725" s="60">
        <f t="shared" si="1922"/>
        <v>0</v>
      </c>
      <c r="N725" s="60">
        <f t="shared" si="1866"/>
        <v>2692514.8</v>
      </c>
      <c r="O725" s="60">
        <f t="shared" si="1867"/>
        <v>1000000</v>
      </c>
      <c r="P725" s="60">
        <f t="shared" si="1868"/>
        <v>0</v>
      </c>
      <c r="Q725" s="60">
        <f t="shared" si="1923"/>
        <v>-719213.05</v>
      </c>
      <c r="R725" s="60">
        <f t="shared" si="1923"/>
        <v>-199104</v>
      </c>
      <c r="S725" s="60">
        <f t="shared" si="1923"/>
        <v>0</v>
      </c>
      <c r="T725" s="60">
        <f t="shared" si="1836"/>
        <v>1973301.7499999998</v>
      </c>
      <c r="U725" s="60">
        <f t="shared" si="1837"/>
        <v>800896</v>
      </c>
      <c r="V725" s="60">
        <f t="shared" si="1838"/>
        <v>0</v>
      </c>
      <c r="W725" s="60">
        <f t="shared" si="1924"/>
        <v>-357534.02999999991</v>
      </c>
      <c r="X725" s="60">
        <f t="shared" si="1924"/>
        <v>0</v>
      </c>
      <c r="Y725" s="60">
        <f t="shared" si="1924"/>
        <v>0</v>
      </c>
      <c r="Z725" s="60">
        <f t="shared" si="1874"/>
        <v>1615767.7199999997</v>
      </c>
      <c r="AA725" s="60">
        <f t="shared" si="1875"/>
        <v>800896</v>
      </c>
      <c r="AB725" s="60">
        <f t="shared" si="1876"/>
        <v>0</v>
      </c>
      <c r="AC725" s="60">
        <f t="shared" si="1925"/>
        <v>-693623.34</v>
      </c>
      <c r="AD725" s="60">
        <f t="shared" si="1925"/>
        <v>199104</v>
      </c>
      <c r="AE725" s="60">
        <f t="shared" si="1925"/>
        <v>0</v>
      </c>
      <c r="AF725" s="60">
        <f t="shared" si="1878"/>
        <v>922144.37999999977</v>
      </c>
      <c r="AG725" s="60">
        <f t="shared" si="1879"/>
        <v>1000000</v>
      </c>
      <c r="AH725" s="60">
        <f t="shared" si="1880"/>
        <v>0</v>
      </c>
      <c r="AI725" s="60">
        <f t="shared" si="1926"/>
        <v>0</v>
      </c>
      <c r="AJ725" s="60">
        <f t="shared" si="1926"/>
        <v>0</v>
      </c>
      <c r="AK725" s="60">
        <f t="shared" si="1926"/>
        <v>0</v>
      </c>
      <c r="AL725" s="60">
        <f t="shared" si="1882"/>
        <v>922144.37999999977</v>
      </c>
      <c r="AM725" s="60">
        <f t="shared" si="1883"/>
        <v>1000000</v>
      </c>
      <c r="AN725" s="60">
        <f t="shared" si="1884"/>
        <v>0</v>
      </c>
    </row>
    <row r="726" spans="1:40" customFormat="1">
      <c r="A726" s="114"/>
      <c r="B726" s="82" t="s">
        <v>61</v>
      </c>
      <c r="C726" s="35" t="s">
        <v>53</v>
      </c>
      <c r="D726" s="35" t="s">
        <v>21</v>
      </c>
      <c r="E726" s="35" t="s">
        <v>100</v>
      </c>
      <c r="F726" s="35" t="s">
        <v>166</v>
      </c>
      <c r="G726" s="112" t="s">
        <v>62</v>
      </c>
      <c r="H726" s="60">
        <v>2692514.8</v>
      </c>
      <c r="I726" s="60">
        <v>1000000</v>
      </c>
      <c r="J726" s="60"/>
      <c r="K726" s="60"/>
      <c r="L726" s="60"/>
      <c r="M726" s="60"/>
      <c r="N726" s="60">
        <f t="shared" si="1866"/>
        <v>2692514.8</v>
      </c>
      <c r="O726" s="60">
        <f t="shared" si="1867"/>
        <v>1000000</v>
      </c>
      <c r="P726" s="60">
        <f t="shared" si="1868"/>
        <v>0</v>
      </c>
      <c r="Q726" s="60">
        <v>-719213.05</v>
      </c>
      <c r="R726" s="60">
        <v>-199104</v>
      </c>
      <c r="S726" s="60"/>
      <c r="T726" s="60">
        <f t="shared" si="1836"/>
        <v>1973301.7499999998</v>
      </c>
      <c r="U726" s="60">
        <f t="shared" si="1837"/>
        <v>800896</v>
      </c>
      <c r="V726" s="60">
        <f t="shared" si="1838"/>
        <v>0</v>
      </c>
      <c r="W726" s="60">
        <v>-357534.02999999991</v>
      </c>
      <c r="X726" s="60"/>
      <c r="Y726" s="60"/>
      <c r="Z726" s="60">
        <f t="shared" si="1874"/>
        <v>1615767.7199999997</v>
      </c>
      <c r="AA726" s="60">
        <f t="shared" si="1875"/>
        <v>800896</v>
      </c>
      <c r="AB726" s="60">
        <f t="shared" si="1876"/>
        <v>0</v>
      </c>
      <c r="AC726" s="60">
        <v>-693623.34</v>
      </c>
      <c r="AD726" s="60">
        <v>199104</v>
      </c>
      <c r="AE726" s="60"/>
      <c r="AF726" s="60">
        <f t="shared" si="1878"/>
        <v>922144.37999999977</v>
      </c>
      <c r="AG726" s="60">
        <f t="shared" si="1879"/>
        <v>1000000</v>
      </c>
      <c r="AH726" s="60">
        <f t="shared" si="1880"/>
        <v>0</v>
      </c>
      <c r="AI726" s="60"/>
      <c r="AJ726" s="60"/>
      <c r="AK726" s="60"/>
      <c r="AL726" s="60">
        <f t="shared" si="1882"/>
        <v>922144.37999999977</v>
      </c>
      <c r="AM726" s="60">
        <f t="shared" si="1883"/>
        <v>1000000</v>
      </c>
      <c r="AN726" s="60">
        <f t="shared" si="1884"/>
        <v>0</v>
      </c>
    </row>
    <row r="727" spans="1:40" customFormat="1">
      <c r="A727" s="114"/>
      <c r="B727" s="85" t="s">
        <v>63</v>
      </c>
      <c r="C727" s="35" t="s">
        <v>53</v>
      </c>
      <c r="D727" s="35" t="s">
        <v>21</v>
      </c>
      <c r="E727" s="35" t="s">
        <v>100</v>
      </c>
      <c r="F727" s="40" t="s">
        <v>124</v>
      </c>
      <c r="G727" s="41"/>
      <c r="H727" s="60">
        <f>H728+H730+H732</f>
        <v>72196144</v>
      </c>
      <c r="I727" s="60">
        <f t="shared" ref="I727:J727" si="1927">I728+I730+I732</f>
        <v>73091246.950000003</v>
      </c>
      <c r="J727" s="60">
        <f t="shared" si="1927"/>
        <v>73571976.810000002</v>
      </c>
      <c r="K727" s="60">
        <f t="shared" ref="K727:M727" si="1928">K728+K730+K732</f>
        <v>0</v>
      </c>
      <c r="L727" s="60">
        <f t="shared" si="1928"/>
        <v>0</v>
      </c>
      <c r="M727" s="60">
        <f t="shared" si="1928"/>
        <v>0</v>
      </c>
      <c r="N727" s="60">
        <f t="shared" si="1866"/>
        <v>72196144</v>
      </c>
      <c r="O727" s="60">
        <f t="shared" si="1867"/>
        <v>73091246.950000003</v>
      </c>
      <c r="P727" s="60">
        <f t="shared" si="1868"/>
        <v>73571976.810000002</v>
      </c>
      <c r="Q727" s="60">
        <f t="shared" ref="Q727:S727" si="1929">Q728+Q730+Q732</f>
        <v>0</v>
      </c>
      <c r="R727" s="60">
        <f t="shared" si="1929"/>
        <v>0</v>
      </c>
      <c r="S727" s="60">
        <f t="shared" si="1929"/>
        <v>0</v>
      </c>
      <c r="T727" s="60">
        <f t="shared" si="1836"/>
        <v>72196144</v>
      </c>
      <c r="U727" s="60">
        <f t="shared" si="1837"/>
        <v>73091246.950000003</v>
      </c>
      <c r="V727" s="60">
        <f t="shared" si="1838"/>
        <v>73571976.810000002</v>
      </c>
      <c r="W727" s="60">
        <f t="shared" ref="W727:Y727" si="1930">W728+W730+W732</f>
        <v>-450000</v>
      </c>
      <c r="X727" s="60">
        <f t="shared" si="1930"/>
        <v>0</v>
      </c>
      <c r="Y727" s="60">
        <f t="shared" si="1930"/>
        <v>0</v>
      </c>
      <c r="Z727" s="60">
        <f t="shared" si="1874"/>
        <v>71746144</v>
      </c>
      <c r="AA727" s="60">
        <f t="shared" si="1875"/>
        <v>73091246.950000003</v>
      </c>
      <c r="AB727" s="60">
        <f t="shared" si="1876"/>
        <v>73571976.810000002</v>
      </c>
      <c r="AC727" s="60">
        <f t="shared" ref="AC727:AE727" si="1931">AC728+AC730+AC732</f>
        <v>415000</v>
      </c>
      <c r="AD727" s="60">
        <f t="shared" si="1931"/>
        <v>0</v>
      </c>
      <c r="AE727" s="60">
        <f t="shared" si="1931"/>
        <v>0</v>
      </c>
      <c r="AF727" s="60">
        <f t="shared" si="1878"/>
        <v>72161144</v>
      </c>
      <c r="AG727" s="60">
        <f t="shared" si="1879"/>
        <v>73091246.950000003</v>
      </c>
      <c r="AH727" s="60">
        <f t="shared" si="1880"/>
        <v>73571976.810000002</v>
      </c>
      <c r="AI727" s="60">
        <f t="shared" ref="AI727:AK727" si="1932">AI728+AI730+AI732</f>
        <v>0</v>
      </c>
      <c r="AJ727" s="60">
        <f t="shared" si="1932"/>
        <v>0</v>
      </c>
      <c r="AK727" s="60">
        <f t="shared" si="1932"/>
        <v>0</v>
      </c>
      <c r="AL727" s="60">
        <f t="shared" si="1882"/>
        <v>72161144</v>
      </c>
      <c r="AM727" s="60">
        <f t="shared" si="1883"/>
        <v>73091246.950000003</v>
      </c>
      <c r="AN727" s="60">
        <f t="shared" si="1884"/>
        <v>73571976.810000002</v>
      </c>
    </row>
    <row r="728" spans="1:40" customFormat="1" ht="38.25">
      <c r="A728" s="114"/>
      <c r="B728" s="86" t="s">
        <v>51</v>
      </c>
      <c r="C728" s="35" t="s">
        <v>53</v>
      </c>
      <c r="D728" s="35" t="s">
        <v>21</v>
      </c>
      <c r="E728" s="35" t="s">
        <v>100</v>
      </c>
      <c r="F728" s="40" t="s">
        <v>124</v>
      </c>
      <c r="G728" s="41" t="s">
        <v>49</v>
      </c>
      <c r="H728" s="60">
        <f>H729</f>
        <v>57790006</v>
      </c>
      <c r="I728" s="60">
        <f t="shared" ref="I728:M728" si="1933">I729</f>
        <v>58224986.149999999</v>
      </c>
      <c r="J728" s="60">
        <f t="shared" si="1933"/>
        <v>58751716.009999998</v>
      </c>
      <c r="K728" s="60">
        <f t="shared" si="1933"/>
        <v>0</v>
      </c>
      <c r="L728" s="60">
        <f t="shared" si="1933"/>
        <v>0</v>
      </c>
      <c r="M728" s="60">
        <f t="shared" si="1933"/>
        <v>0</v>
      </c>
      <c r="N728" s="60">
        <f t="shared" si="1866"/>
        <v>57790006</v>
      </c>
      <c r="O728" s="60">
        <f t="shared" si="1867"/>
        <v>58224986.149999999</v>
      </c>
      <c r="P728" s="60">
        <f t="shared" si="1868"/>
        <v>58751716.009999998</v>
      </c>
      <c r="Q728" s="60">
        <f t="shared" ref="Q728:S728" si="1934">Q729</f>
        <v>0</v>
      </c>
      <c r="R728" s="60">
        <f t="shared" si="1934"/>
        <v>0</v>
      </c>
      <c r="S728" s="60">
        <f t="shared" si="1934"/>
        <v>0</v>
      </c>
      <c r="T728" s="60">
        <f t="shared" si="1836"/>
        <v>57790006</v>
      </c>
      <c r="U728" s="60">
        <f t="shared" si="1837"/>
        <v>58224986.149999999</v>
      </c>
      <c r="V728" s="60">
        <f t="shared" si="1838"/>
        <v>58751716.009999998</v>
      </c>
      <c r="W728" s="60">
        <f t="shared" ref="W728:Y728" si="1935">W729</f>
        <v>-450000</v>
      </c>
      <c r="X728" s="60">
        <f t="shared" si="1935"/>
        <v>0</v>
      </c>
      <c r="Y728" s="60">
        <f t="shared" si="1935"/>
        <v>0</v>
      </c>
      <c r="Z728" s="60">
        <f t="shared" si="1874"/>
        <v>57340006</v>
      </c>
      <c r="AA728" s="60">
        <f t="shared" si="1875"/>
        <v>58224986.149999999</v>
      </c>
      <c r="AB728" s="60">
        <f t="shared" si="1876"/>
        <v>58751716.009999998</v>
      </c>
      <c r="AC728" s="60">
        <f t="shared" ref="AC728:AE728" si="1936">AC729</f>
        <v>0</v>
      </c>
      <c r="AD728" s="60">
        <f t="shared" si="1936"/>
        <v>0</v>
      </c>
      <c r="AE728" s="60">
        <f t="shared" si="1936"/>
        <v>0</v>
      </c>
      <c r="AF728" s="60">
        <f t="shared" si="1878"/>
        <v>57340006</v>
      </c>
      <c r="AG728" s="60">
        <f t="shared" si="1879"/>
        <v>58224986.149999999</v>
      </c>
      <c r="AH728" s="60">
        <f t="shared" si="1880"/>
        <v>58751716.009999998</v>
      </c>
      <c r="AI728" s="60">
        <f t="shared" ref="AI728:AK728" si="1937">AI729</f>
        <v>0</v>
      </c>
      <c r="AJ728" s="60">
        <f t="shared" si="1937"/>
        <v>0</v>
      </c>
      <c r="AK728" s="60">
        <f t="shared" si="1937"/>
        <v>0</v>
      </c>
      <c r="AL728" s="60">
        <f t="shared" si="1882"/>
        <v>57340006</v>
      </c>
      <c r="AM728" s="60">
        <f t="shared" si="1883"/>
        <v>58224986.149999999</v>
      </c>
      <c r="AN728" s="60">
        <f t="shared" si="1884"/>
        <v>58751716.009999998</v>
      </c>
    </row>
    <row r="729" spans="1:40" customFormat="1">
      <c r="A729" s="114"/>
      <c r="B729" s="86" t="s">
        <v>64</v>
      </c>
      <c r="C729" s="35" t="s">
        <v>53</v>
      </c>
      <c r="D729" s="35" t="s">
        <v>21</v>
      </c>
      <c r="E729" s="35" t="s">
        <v>100</v>
      </c>
      <c r="F729" s="40" t="s">
        <v>124</v>
      </c>
      <c r="G729" s="41" t="s">
        <v>65</v>
      </c>
      <c r="H729" s="60">
        <v>57790006</v>
      </c>
      <c r="I729" s="60">
        <v>58224986.149999999</v>
      </c>
      <c r="J729" s="60">
        <v>58751716.009999998</v>
      </c>
      <c r="K729" s="60"/>
      <c r="L729" s="60"/>
      <c r="M729" s="60"/>
      <c r="N729" s="60">
        <f t="shared" si="1866"/>
        <v>57790006</v>
      </c>
      <c r="O729" s="60">
        <f t="shared" si="1867"/>
        <v>58224986.149999999</v>
      </c>
      <c r="P729" s="60">
        <f t="shared" si="1868"/>
        <v>58751716.009999998</v>
      </c>
      <c r="Q729" s="60"/>
      <c r="R729" s="60"/>
      <c r="S729" s="60"/>
      <c r="T729" s="60">
        <f t="shared" si="1836"/>
        <v>57790006</v>
      </c>
      <c r="U729" s="60">
        <f t="shared" si="1837"/>
        <v>58224986.149999999</v>
      </c>
      <c r="V729" s="60">
        <f t="shared" si="1838"/>
        <v>58751716.009999998</v>
      </c>
      <c r="W729" s="60">
        <v>-450000</v>
      </c>
      <c r="X729" s="60"/>
      <c r="Y729" s="60"/>
      <c r="Z729" s="60">
        <f t="shared" si="1874"/>
        <v>57340006</v>
      </c>
      <c r="AA729" s="60">
        <f t="shared" si="1875"/>
        <v>58224986.149999999</v>
      </c>
      <c r="AB729" s="60">
        <f t="shared" si="1876"/>
        <v>58751716.009999998</v>
      </c>
      <c r="AC729" s="60"/>
      <c r="AD729" s="60"/>
      <c r="AE729" s="60"/>
      <c r="AF729" s="60">
        <f t="shared" si="1878"/>
        <v>57340006</v>
      </c>
      <c r="AG729" s="60">
        <f t="shared" si="1879"/>
        <v>58224986.149999999</v>
      </c>
      <c r="AH729" s="60">
        <f t="shared" si="1880"/>
        <v>58751716.009999998</v>
      </c>
      <c r="AI729" s="60"/>
      <c r="AJ729" s="60"/>
      <c r="AK729" s="60"/>
      <c r="AL729" s="60">
        <f t="shared" si="1882"/>
        <v>57340006</v>
      </c>
      <c r="AM729" s="60">
        <f t="shared" si="1883"/>
        <v>58224986.149999999</v>
      </c>
      <c r="AN729" s="60">
        <f t="shared" si="1884"/>
        <v>58751716.009999998</v>
      </c>
    </row>
    <row r="730" spans="1:40" customFormat="1" ht="25.5">
      <c r="A730" s="114"/>
      <c r="B730" s="82" t="s">
        <v>186</v>
      </c>
      <c r="C730" s="35" t="s">
        <v>53</v>
      </c>
      <c r="D730" s="35" t="s">
        <v>21</v>
      </c>
      <c r="E730" s="35" t="s">
        <v>100</v>
      </c>
      <c r="F730" s="40" t="s">
        <v>124</v>
      </c>
      <c r="G730" s="41" t="s">
        <v>32</v>
      </c>
      <c r="H730" s="60">
        <f>H731</f>
        <v>14372530</v>
      </c>
      <c r="I730" s="60">
        <f t="shared" ref="I730:M730" si="1938">I731</f>
        <v>14832652.800000001</v>
      </c>
      <c r="J730" s="60">
        <f t="shared" si="1938"/>
        <v>14786652.800000001</v>
      </c>
      <c r="K730" s="60">
        <f t="shared" si="1938"/>
        <v>0</v>
      </c>
      <c r="L730" s="60">
        <f t="shared" si="1938"/>
        <v>0</v>
      </c>
      <c r="M730" s="60">
        <f t="shared" si="1938"/>
        <v>0</v>
      </c>
      <c r="N730" s="60">
        <f t="shared" si="1866"/>
        <v>14372530</v>
      </c>
      <c r="O730" s="60">
        <f t="shared" si="1867"/>
        <v>14832652.800000001</v>
      </c>
      <c r="P730" s="60">
        <f t="shared" si="1868"/>
        <v>14786652.800000001</v>
      </c>
      <c r="Q730" s="60">
        <f t="shared" ref="Q730:S730" si="1939">Q731</f>
        <v>0</v>
      </c>
      <c r="R730" s="60">
        <f t="shared" si="1939"/>
        <v>0</v>
      </c>
      <c r="S730" s="60">
        <f t="shared" si="1939"/>
        <v>0</v>
      </c>
      <c r="T730" s="60">
        <f t="shared" si="1836"/>
        <v>14372530</v>
      </c>
      <c r="U730" s="60">
        <f t="shared" si="1837"/>
        <v>14832652.800000001</v>
      </c>
      <c r="V730" s="60">
        <f t="shared" si="1838"/>
        <v>14786652.800000001</v>
      </c>
      <c r="W730" s="60">
        <f t="shared" ref="W730:Y730" si="1940">W731</f>
        <v>-14000</v>
      </c>
      <c r="X730" s="60">
        <f t="shared" si="1940"/>
        <v>0</v>
      </c>
      <c r="Y730" s="60">
        <f t="shared" si="1940"/>
        <v>0</v>
      </c>
      <c r="Z730" s="60">
        <f t="shared" si="1874"/>
        <v>14358530</v>
      </c>
      <c r="AA730" s="60">
        <f t="shared" si="1875"/>
        <v>14832652.800000001</v>
      </c>
      <c r="AB730" s="60">
        <f t="shared" si="1876"/>
        <v>14786652.800000001</v>
      </c>
      <c r="AC730" s="60">
        <f t="shared" ref="AC730:AE730" si="1941">AC731</f>
        <v>415000</v>
      </c>
      <c r="AD730" s="60">
        <f t="shared" si="1941"/>
        <v>0</v>
      </c>
      <c r="AE730" s="60">
        <f t="shared" si="1941"/>
        <v>0</v>
      </c>
      <c r="AF730" s="60">
        <f t="shared" si="1878"/>
        <v>14773530</v>
      </c>
      <c r="AG730" s="60">
        <f t="shared" si="1879"/>
        <v>14832652.800000001</v>
      </c>
      <c r="AH730" s="60">
        <f t="shared" si="1880"/>
        <v>14786652.800000001</v>
      </c>
      <c r="AI730" s="60">
        <f t="shared" ref="AI730:AK730" si="1942">AI731</f>
        <v>0</v>
      </c>
      <c r="AJ730" s="60">
        <f t="shared" si="1942"/>
        <v>0</v>
      </c>
      <c r="AK730" s="60">
        <f t="shared" si="1942"/>
        <v>0</v>
      </c>
      <c r="AL730" s="60">
        <f t="shared" si="1882"/>
        <v>14773530</v>
      </c>
      <c r="AM730" s="60">
        <f t="shared" si="1883"/>
        <v>14832652.800000001</v>
      </c>
      <c r="AN730" s="60">
        <f t="shared" si="1884"/>
        <v>14786652.800000001</v>
      </c>
    </row>
    <row r="731" spans="1:40" customFormat="1" ht="25.5">
      <c r="A731" s="114"/>
      <c r="B731" s="86" t="s">
        <v>34</v>
      </c>
      <c r="C731" s="35" t="s">
        <v>53</v>
      </c>
      <c r="D731" s="35" t="s">
        <v>21</v>
      </c>
      <c r="E731" s="35" t="s">
        <v>100</v>
      </c>
      <c r="F731" s="40" t="s">
        <v>124</v>
      </c>
      <c r="G731" s="41" t="s">
        <v>33</v>
      </c>
      <c r="H731" s="60">
        <v>14372530</v>
      </c>
      <c r="I731" s="60">
        <v>14832652.800000001</v>
      </c>
      <c r="J731" s="60">
        <v>14786652.800000001</v>
      </c>
      <c r="K731" s="60"/>
      <c r="L731" s="60"/>
      <c r="M731" s="60"/>
      <c r="N731" s="60">
        <f t="shared" si="1866"/>
        <v>14372530</v>
      </c>
      <c r="O731" s="60">
        <f t="shared" si="1867"/>
        <v>14832652.800000001</v>
      </c>
      <c r="P731" s="60">
        <f t="shared" si="1868"/>
        <v>14786652.800000001</v>
      </c>
      <c r="Q731" s="60"/>
      <c r="R731" s="60"/>
      <c r="S731" s="60"/>
      <c r="T731" s="60">
        <f t="shared" si="1836"/>
        <v>14372530</v>
      </c>
      <c r="U731" s="60">
        <f t="shared" si="1837"/>
        <v>14832652.800000001</v>
      </c>
      <c r="V731" s="60">
        <f t="shared" si="1838"/>
        <v>14786652.800000001</v>
      </c>
      <c r="W731" s="60">
        <v>-14000</v>
      </c>
      <c r="X731" s="60"/>
      <c r="Y731" s="60"/>
      <c r="Z731" s="60">
        <f t="shared" si="1874"/>
        <v>14358530</v>
      </c>
      <c r="AA731" s="60">
        <f t="shared" si="1875"/>
        <v>14832652.800000001</v>
      </c>
      <c r="AB731" s="60">
        <f t="shared" si="1876"/>
        <v>14786652.800000001</v>
      </c>
      <c r="AC731" s="60">
        <v>415000</v>
      </c>
      <c r="AD731" s="60"/>
      <c r="AE731" s="60"/>
      <c r="AF731" s="60">
        <f t="shared" si="1878"/>
        <v>14773530</v>
      </c>
      <c r="AG731" s="60">
        <f t="shared" si="1879"/>
        <v>14832652.800000001</v>
      </c>
      <c r="AH731" s="60">
        <f t="shared" si="1880"/>
        <v>14786652.800000001</v>
      </c>
      <c r="AI731" s="60"/>
      <c r="AJ731" s="60"/>
      <c r="AK731" s="60"/>
      <c r="AL731" s="60">
        <f t="shared" si="1882"/>
        <v>14773530</v>
      </c>
      <c r="AM731" s="60">
        <f t="shared" si="1883"/>
        <v>14832652.800000001</v>
      </c>
      <c r="AN731" s="60">
        <f t="shared" si="1884"/>
        <v>14786652.800000001</v>
      </c>
    </row>
    <row r="732" spans="1:40" customFormat="1">
      <c r="A732" s="114"/>
      <c r="B732" s="71" t="s">
        <v>47</v>
      </c>
      <c r="C732" s="35" t="s">
        <v>53</v>
      </c>
      <c r="D732" s="35" t="s">
        <v>21</v>
      </c>
      <c r="E732" s="35" t="s">
        <v>100</v>
      </c>
      <c r="F732" s="40" t="s">
        <v>124</v>
      </c>
      <c r="G732" s="70" t="s">
        <v>45</v>
      </c>
      <c r="H732" s="60">
        <f>H733</f>
        <v>33608</v>
      </c>
      <c r="I732" s="60">
        <f t="shared" ref="I732:M732" si="1943">I733</f>
        <v>33608</v>
      </c>
      <c r="J732" s="60">
        <f t="shared" si="1943"/>
        <v>33608</v>
      </c>
      <c r="K732" s="60">
        <f t="shared" si="1943"/>
        <v>0</v>
      </c>
      <c r="L732" s="60">
        <f t="shared" si="1943"/>
        <v>0</v>
      </c>
      <c r="M732" s="60">
        <f t="shared" si="1943"/>
        <v>0</v>
      </c>
      <c r="N732" s="60">
        <f t="shared" si="1866"/>
        <v>33608</v>
      </c>
      <c r="O732" s="60">
        <f t="shared" si="1867"/>
        <v>33608</v>
      </c>
      <c r="P732" s="60">
        <f t="shared" si="1868"/>
        <v>33608</v>
      </c>
      <c r="Q732" s="60">
        <f t="shared" ref="Q732:S732" si="1944">Q733</f>
        <v>0</v>
      </c>
      <c r="R732" s="60">
        <f t="shared" si="1944"/>
        <v>0</v>
      </c>
      <c r="S732" s="60">
        <f t="shared" si="1944"/>
        <v>0</v>
      </c>
      <c r="T732" s="60">
        <f t="shared" si="1836"/>
        <v>33608</v>
      </c>
      <c r="U732" s="60">
        <f t="shared" si="1837"/>
        <v>33608</v>
      </c>
      <c r="V732" s="60">
        <f t="shared" si="1838"/>
        <v>33608</v>
      </c>
      <c r="W732" s="60">
        <f t="shared" ref="W732:Y732" si="1945">W733</f>
        <v>14000</v>
      </c>
      <c r="X732" s="60">
        <f t="shared" si="1945"/>
        <v>0</v>
      </c>
      <c r="Y732" s="60">
        <f t="shared" si="1945"/>
        <v>0</v>
      </c>
      <c r="Z732" s="60">
        <f t="shared" si="1874"/>
        <v>47608</v>
      </c>
      <c r="AA732" s="60">
        <f t="shared" si="1875"/>
        <v>33608</v>
      </c>
      <c r="AB732" s="60">
        <f t="shared" si="1876"/>
        <v>33608</v>
      </c>
      <c r="AC732" s="60">
        <f t="shared" ref="AC732:AE732" si="1946">AC733</f>
        <v>0</v>
      </c>
      <c r="AD732" s="60">
        <f t="shared" si="1946"/>
        <v>0</v>
      </c>
      <c r="AE732" s="60">
        <f t="shared" si="1946"/>
        <v>0</v>
      </c>
      <c r="AF732" s="60">
        <f t="shared" si="1878"/>
        <v>47608</v>
      </c>
      <c r="AG732" s="60">
        <f t="shared" si="1879"/>
        <v>33608</v>
      </c>
      <c r="AH732" s="60">
        <f t="shared" si="1880"/>
        <v>33608</v>
      </c>
      <c r="AI732" s="60">
        <f t="shared" ref="AI732:AK732" si="1947">AI733</f>
        <v>0</v>
      </c>
      <c r="AJ732" s="60">
        <f t="shared" si="1947"/>
        <v>0</v>
      </c>
      <c r="AK732" s="60">
        <f t="shared" si="1947"/>
        <v>0</v>
      </c>
      <c r="AL732" s="60">
        <f t="shared" si="1882"/>
        <v>47608</v>
      </c>
      <c r="AM732" s="60">
        <f t="shared" si="1883"/>
        <v>33608</v>
      </c>
      <c r="AN732" s="60">
        <f t="shared" si="1884"/>
        <v>33608</v>
      </c>
    </row>
    <row r="733" spans="1:40" customFormat="1">
      <c r="A733" s="114"/>
      <c r="B733" s="71" t="s">
        <v>56</v>
      </c>
      <c r="C733" s="35" t="s">
        <v>53</v>
      </c>
      <c r="D733" s="35" t="s">
        <v>21</v>
      </c>
      <c r="E733" s="35" t="s">
        <v>100</v>
      </c>
      <c r="F733" s="40" t="s">
        <v>124</v>
      </c>
      <c r="G733" s="70" t="s">
        <v>57</v>
      </c>
      <c r="H733" s="60">
        <v>33608</v>
      </c>
      <c r="I733" s="60">
        <v>33608</v>
      </c>
      <c r="J733" s="60">
        <v>33608</v>
      </c>
      <c r="K733" s="60"/>
      <c r="L733" s="60"/>
      <c r="M733" s="60"/>
      <c r="N733" s="60">
        <f t="shared" si="1866"/>
        <v>33608</v>
      </c>
      <c r="O733" s="60">
        <f t="shared" si="1867"/>
        <v>33608</v>
      </c>
      <c r="P733" s="60">
        <f t="shared" si="1868"/>
        <v>33608</v>
      </c>
      <c r="Q733" s="60"/>
      <c r="R733" s="60"/>
      <c r="S733" s="60"/>
      <c r="T733" s="60">
        <f t="shared" si="1836"/>
        <v>33608</v>
      </c>
      <c r="U733" s="60">
        <f t="shared" si="1837"/>
        <v>33608</v>
      </c>
      <c r="V733" s="60">
        <f t="shared" si="1838"/>
        <v>33608</v>
      </c>
      <c r="W733" s="60">
        <v>14000</v>
      </c>
      <c r="X733" s="60"/>
      <c r="Y733" s="60"/>
      <c r="Z733" s="60">
        <f t="shared" si="1874"/>
        <v>47608</v>
      </c>
      <c r="AA733" s="60">
        <f t="shared" si="1875"/>
        <v>33608</v>
      </c>
      <c r="AB733" s="60">
        <f t="shared" si="1876"/>
        <v>33608</v>
      </c>
      <c r="AC733" s="60"/>
      <c r="AD733" s="60"/>
      <c r="AE733" s="60"/>
      <c r="AF733" s="60">
        <f t="shared" si="1878"/>
        <v>47608</v>
      </c>
      <c r="AG733" s="60">
        <f t="shared" si="1879"/>
        <v>33608</v>
      </c>
      <c r="AH733" s="60">
        <f t="shared" si="1880"/>
        <v>33608</v>
      </c>
      <c r="AI733" s="60"/>
      <c r="AJ733" s="60"/>
      <c r="AK733" s="60"/>
      <c r="AL733" s="60">
        <f t="shared" si="1882"/>
        <v>47608</v>
      </c>
      <c r="AM733" s="60">
        <f t="shared" si="1883"/>
        <v>33608</v>
      </c>
      <c r="AN733" s="60">
        <f t="shared" si="1884"/>
        <v>33608</v>
      </c>
    </row>
    <row r="734" spans="1:40" customFormat="1">
      <c r="A734" s="114"/>
      <c r="B734" s="86" t="s">
        <v>58</v>
      </c>
      <c r="C734" s="35" t="s">
        <v>53</v>
      </c>
      <c r="D734" s="35" t="s">
        <v>21</v>
      </c>
      <c r="E734" s="35" t="s">
        <v>100</v>
      </c>
      <c r="F734" s="35" t="s">
        <v>125</v>
      </c>
      <c r="G734" s="36"/>
      <c r="H734" s="60">
        <f>H735</f>
        <v>344000</v>
      </c>
      <c r="I734" s="60">
        <f t="shared" ref="I734:M735" si="1948">I735</f>
        <v>344000</v>
      </c>
      <c r="J734" s="60">
        <f t="shared" si="1948"/>
        <v>344000</v>
      </c>
      <c r="K734" s="60">
        <f t="shared" si="1948"/>
        <v>150000</v>
      </c>
      <c r="L734" s="60">
        <f t="shared" si="1948"/>
        <v>0</v>
      </c>
      <c r="M734" s="60">
        <f t="shared" si="1948"/>
        <v>0</v>
      </c>
      <c r="N734" s="60">
        <f t="shared" si="1866"/>
        <v>494000</v>
      </c>
      <c r="O734" s="60">
        <f t="shared" si="1867"/>
        <v>344000</v>
      </c>
      <c r="P734" s="60">
        <f t="shared" si="1868"/>
        <v>344000</v>
      </c>
      <c r="Q734" s="60">
        <f t="shared" ref="Q734:S735" si="1949">Q735</f>
        <v>0</v>
      </c>
      <c r="R734" s="60">
        <f t="shared" si="1949"/>
        <v>0</v>
      </c>
      <c r="S734" s="60">
        <f t="shared" si="1949"/>
        <v>0</v>
      </c>
      <c r="T734" s="60">
        <f t="shared" si="1836"/>
        <v>494000</v>
      </c>
      <c r="U734" s="60">
        <f t="shared" si="1837"/>
        <v>344000</v>
      </c>
      <c r="V734" s="60">
        <f t="shared" si="1838"/>
        <v>344000</v>
      </c>
      <c r="W734" s="60">
        <f t="shared" ref="W734:Y735" si="1950">W735</f>
        <v>250000</v>
      </c>
      <c r="X734" s="60">
        <f t="shared" si="1950"/>
        <v>0</v>
      </c>
      <c r="Y734" s="60">
        <f t="shared" si="1950"/>
        <v>0</v>
      </c>
      <c r="Z734" s="60">
        <f t="shared" si="1874"/>
        <v>744000</v>
      </c>
      <c r="AA734" s="60">
        <f t="shared" si="1875"/>
        <v>344000</v>
      </c>
      <c r="AB734" s="60">
        <f t="shared" si="1876"/>
        <v>344000</v>
      </c>
      <c r="AC734" s="60">
        <f t="shared" ref="AC734:AE735" si="1951">AC735</f>
        <v>0</v>
      </c>
      <c r="AD734" s="60">
        <f t="shared" si="1951"/>
        <v>0</v>
      </c>
      <c r="AE734" s="60">
        <f t="shared" si="1951"/>
        <v>0</v>
      </c>
      <c r="AF734" s="60">
        <f t="shared" si="1878"/>
        <v>744000</v>
      </c>
      <c r="AG734" s="60">
        <f t="shared" si="1879"/>
        <v>344000</v>
      </c>
      <c r="AH734" s="60">
        <f t="shared" si="1880"/>
        <v>344000</v>
      </c>
      <c r="AI734" s="60">
        <f t="shared" ref="AI734:AK735" si="1952">AI735</f>
        <v>0</v>
      </c>
      <c r="AJ734" s="60">
        <f t="shared" si="1952"/>
        <v>0</v>
      </c>
      <c r="AK734" s="60">
        <f t="shared" si="1952"/>
        <v>0</v>
      </c>
      <c r="AL734" s="60">
        <f t="shared" si="1882"/>
        <v>744000</v>
      </c>
      <c r="AM734" s="60">
        <f t="shared" si="1883"/>
        <v>344000</v>
      </c>
      <c r="AN734" s="60">
        <f t="shared" si="1884"/>
        <v>344000</v>
      </c>
    </row>
    <row r="735" spans="1:40" customFormat="1" ht="25.5">
      <c r="A735" s="114"/>
      <c r="B735" s="82" t="s">
        <v>186</v>
      </c>
      <c r="C735" s="35" t="s">
        <v>53</v>
      </c>
      <c r="D735" s="35" t="s">
        <v>21</v>
      </c>
      <c r="E735" s="35" t="s">
        <v>100</v>
      </c>
      <c r="F735" s="35" t="s">
        <v>125</v>
      </c>
      <c r="G735" s="36" t="s">
        <v>32</v>
      </c>
      <c r="H735" s="60">
        <f>H736</f>
        <v>344000</v>
      </c>
      <c r="I735" s="60">
        <f t="shared" si="1948"/>
        <v>344000</v>
      </c>
      <c r="J735" s="60">
        <f t="shared" si="1948"/>
        <v>344000</v>
      </c>
      <c r="K735" s="60">
        <f t="shared" si="1948"/>
        <v>150000</v>
      </c>
      <c r="L735" s="60">
        <f t="shared" si="1948"/>
        <v>0</v>
      </c>
      <c r="M735" s="60">
        <f t="shared" si="1948"/>
        <v>0</v>
      </c>
      <c r="N735" s="60">
        <f t="shared" si="1866"/>
        <v>494000</v>
      </c>
      <c r="O735" s="60">
        <f t="shared" si="1867"/>
        <v>344000</v>
      </c>
      <c r="P735" s="60">
        <f t="shared" si="1868"/>
        <v>344000</v>
      </c>
      <c r="Q735" s="60">
        <f t="shared" si="1949"/>
        <v>0</v>
      </c>
      <c r="R735" s="60">
        <f t="shared" si="1949"/>
        <v>0</v>
      </c>
      <c r="S735" s="60">
        <f t="shared" si="1949"/>
        <v>0</v>
      </c>
      <c r="T735" s="60">
        <f t="shared" si="1836"/>
        <v>494000</v>
      </c>
      <c r="U735" s="60">
        <f t="shared" si="1837"/>
        <v>344000</v>
      </c>
      <c r="V735" s="60">
        <f t="shared" si="1838"/>
        <v>344000</v>
      </c>
      <c r="W735" s="60">
        <f t="shared" si="1950"/>
        <v>250000</v>
      </c>
      <c r="X735" s="60">
        <f t="shared" si="1950"/>
        <v>0</v>
      </c>
      <c r="Y735" s="60">
        <f t="shared" si="1950"/>
        <v>0</v>
      </c>
      <c r="Z735" s="60">
        <f t="shared" si="1874"/>
        <v>744000</v>
      </c>
      <c r="AA735" s="60">
        <f t="shared" si="1875"/>
        <v>344000</v>
      </c>
      <c r="AB735" s="60">
        <f t="shared" si="1876"/>
        <v>344000</v>
      </c>
      <c r="AC735" s="60">
        <f t="shared" si="1951"/>
        <v>0</v>
      </c>
      <c r="AD735" s="60">
        <f t="shared" si="1951"/>
        <v>0</v>
      </c>
      <c r="AE735" s="60">
        <f t="shared" si="1951"/>
        <v>0</v>
      </c>
      <c r="AF735" s="60">
        <f t="shared" si="1878"/>
        <v>744000</v>
      </c>
      <c r="AG735" s="60">
        <f t="shared" si="1879"/>
        <v>344000</v>
      </c>
      <c r="AH735" s="60">
        <f t="shared" si="1880"/>
        <v>344000</v>
      </c>
      <c r="AI735" s="60">
        <f t="shared" si="1952"/>
        <v>0</v>
      </c>
      <c r="AJ735" s="60">
        <f t="shared" si="1952"/>
        <v>0</v>
      </c>
      <c r="AK735" s="60">
        <f t="shared" si="1952"/>
        <v>0</v>
      </c>
      <c r="AL735" s="60">
        <f t="shared" si="1882"/>
        <v>744000</v>
      </c>
      <c r="AM735" s="60">
        <f t="shared" si="1883"/>
        <v>344000</v>
      </c>
      <c r="AN735" s="60">
        <f t="shared" si="1884"/>
        <v>344000</v>
      </c>
    </row>
    <row r="736" spans="1:40" customFormat="1" ht="25.5">
      <c r="A736" s="114"/>
      <c r="B736" s="86" t="s">
        <v>34</v>
      </c>
      <c r="C736" s="35" t="s">
        <v>53</v>
      </c>
      <c r="D736" s="35" t="s">
        <v>21</v>
      </c>
      <c r="E736" s="35" t="s">
        <v>100</v>
      </c>
      <c r="F736" s="35" t="s">
        <v>125</v>
      </c>
      <c r="G736" s="36" t="s">
        <v>33</v>
      </c>
      <c r="H736" s="60">
        <v>344000</v>
      </c>
      <c r="I736" s="60">
        <v>344000</v>
      </c>
      <c r="J736" s="60">
        <v>344000</v>
      </c>
      <c r="K736" s="60">
        <v>150000</v>
      </c>
      <c r="L736" s="60"/>
      <c r="M736" s="60"/>
      <c r="N736" s="60">
        <f t="shared" si="1866"/>
        <v>494000</v>
      </c>
      <c r="O736" s="60">
        <f t="shared" si="1867"/>
        <v>344000</v>
      </c>
      <c r="P736" s="60">
        <f t="shared" si="1868"/>
        <v>344000</v>
      </c>
      <c r="Q736" s="60"/>
      <c r="R736" s="60"/>
      <c r="S736" s="60"/>
      <c r="T736" s="60">
        <f t="shared" si="1836"/>
        <v>494000</v>
      </c>
      <c r="U736" s="60">
        <f t="shared" si="1837"/>
        <v>344000</v>
      </c>
      <c r="V736" s="60">
        <f t="shared" si="1838"/>
        <v>344000</v>
      </c>
      <c r="W736" s="60">
        <v>250000</v>
      </c>
      <c r="X736" s="60"/>
      <c r="Y736" s="60"/>
      <c r="Z736" s="60">
        <f t="shared" si="1874"/>
        <v>744000</v>
      </c>
      <c r="AA736" s="60">
        <f t="shared" si="1875"/>
        <v>344000</v>
      </c>
      <c r="AB736" s="60">
        <f t="shared" si="1876"/>
        <v>344000</v>
      </c>
      <c r="AC736" s="60"/>
      <c r="AD736" s="60"/>
      <c r="AE736" s="60"/>
      <c r="AF736" s="60">
        <f t="shared" si="1878"/>
        <v>744000</v>
      </c>
      <c r="AG736" s="60">
        <f t="shared" si="1879"/>
        <v>344000</v>
      </c>
      <c r="AH736" s="60">
        <f t="shared" si="1880"/>
        <v>344000</v>
      </c>
      <c r="AI736" s="60"/>
      <c r="AJ736" s="60"/>
      <c r="AK736" s="60"/>
      <c r="AL736" s="60">
        <f t="shared" si="1882"/>
        <v>744000</v>
      </c>
      <c r="AM736" s="60">
        <f t="shared" si="1883"/>
        <v>344000</v>
      </c>
      <c r="AN736" s="60">
        <f t="shared" si="1884"/>
        <v>344000</v>
      </c>
    </row>
    <row r="737" spans="1:40" customFormat="1">
      <c r="A737" s="114"/>
      <c r="B737" s="118" t="s">
        <v>339</v>
      </c>
      <c r="C737" s="35" t="s">
        <v>53</v>
      </c>
      <c r="D737" s="35" t="s">
        <v>21</v>
      </c>
      <c r="E737" s="35" t="s">
        <v>100</v>
      </c>
      <c r="F737" s="37" t="s">
        <v>340</v>
      </c>
      <c r="G737" s="112"/>
      <c r="H737" s="60">
        <f>H738</f>
        <v>24893143.620000001</v>
      </c>
      <c r="I737" s="60">
        <f t="shared" ref="I737:M738" si="1953">I738</f>
        <v>25268879.060000002</v>
      </c>
      <c r="J737" s="60">
        <f t="shared" si="1953"/>
        <v>17473062.860000003</v>
      </c>
      <c r="K737" s="60">
        <f t="shared" si="1953"/>
        <v>0</v>
      </c>
      <c r="L737" s="60">
        <f t="shared" si="1953"/>
        <v>0</v>
      </c>
      <c r="M737" s="60">
        <f t="shared" si="1953"/>
        <v>0</v>
      </c>
      <c r="N737" s="60">
        <f t="shared" si="1866"/>
        <v>24893143.620000001</v>
      </c>
      <c r="O737" s="60">
        <f t="shared" si="1867"/>
        <v>25268879.060000002</v>
      </c>
      <c r="P737" s="60">
        <f t="shared" si="1868"/>
        <v>17473062.860000003</v>
      </c>
      <c r="Q737" s="60">
        <f t="shared" ref="Q737:S738" si="1954">Q738</f>
        <v>-4718718</v>
      </c>
      <c r="R737" s="60">
        <f t="shared" si="1954"/>
        <v>0</v>
      </c>
      <c r="S737" s="60">
        <f t="shared" si="1954"/>
        <v>0</v>
      </c>
      <c r="T737" s="60">
        <f t="shared" si="1836"/>
        <v>20174425.620000001</v>
      </c>
      <c r="U737" s="60">
        <f t="shared" si="1837"/>
        <v>25268879.060000002</v>
      </c>
      <c r="V737" s="60">
        <f t="shared" si="1838"/>
        <v>17473062.860000003</v>
      </c>
      <c r="W737" s="60">
        <f t="shared" ref="W737:Y738" si="1955">W738</f>
        <v>-542000</v>
      </c>
      <c r="X737" s="60">
        <f t="shared" si="1955"/>
        <v>0</v>
      </c>
      <c r="Y737" s="60">
        <f t="shared" si="1955"/>
        <v>0</v>
      </c>
      <c r="Z737" s="60">
        <f t="shared" si="1874"/>
        <v>19632425.620000001</v>
      </c>
      <c r="AA737" s="60">
        <f t="shared" si="1875"/>
        <v>25268879.060000002</v>
      </c>
      <c r="AB737" s="60">
        <f t="shared" si="1876"/>
        <v>17473062.860000003</v>
      </c>
      <c r="AC737" s="60">
        <f t="shared" ref="AC737:AE738" si="1956">AC738</f>
        <v>-2354000</v>
      </c>
      <c r="AD737" s="60">
        <f t="shared" si="1956"/>
        <v>-3600000</v>
      </c>
      <c r="AE737" s="60">
        <f t="shared" si="1956"/>
        <v>0</v>
      </c>
      <c r="AF737" s="60">
        <f t="shared" si="1878"/>
        <v>17278425.620000001</v>
      </c>
      <c r="AG737" s="60">
        <f t="shared" si="1879"/>
        <v>21668879.060000002</v>
      </c>
      <c r="AH737" s="60">
        <f t="shared" si="1880"/>
        <v>17473062.860000003</v>
      </c>
      <c r="AI737" s="60">
        <f t="shared" ref="AI737:AK738" si="1957">AI738</f>
        <v>-2961160</v>
      </c>
      <c r="AJ737" s="60">
        <f t="shared" si="1957"/>
        <v>0</v>
      </c>
      <c r="AK737" s="60">
        <f t="shared" si="1957"/>
        <v>0</v>
      </c>
      <c r="AL737" s="60">
        <f t="shared" si="1882"/>
        <v>14317265.620000001</v>
      </c>
      <c r="AM737" s="60">
        <f t="shared" si="1883"/>
        <v>21668879.060000002</v>
      </c>
      <c r="AN737" s="60">
        <f t="shared" si="1884"/>
        <v>17473062.860000003</v>
      </c>
    </row>
    <row r="738" spans="1:40" customFormat="1">
      <c r="A738" s="114"/>
      <c r="B738" s="82" t="s">
        <v>47</v>
      </c>
      <c r="C738" s="35" t="s">
        <v>53</v>
      </c>
      <c r="D738" s="35" t="s">
        <v>21</v>
      </c>
      <c r="E738" s="35" t="s">
        <v>100</v>
      </c>
      <c r="F738" s="37" t="s">
        <v>340</v>
      </c>
      <c r="G738" s="112" t="s">
        <v>45</v>
      </c>
      <c r="H738" s="60">
        <f>H739</f>
        <v>24893143.620000001</v>
      </c>
      <c r="I738" s="60">
        <f t="shared" si="1953"/>
        <v>25268879.060000002</v>
      </c>
      <c r="J738" s="60">
        <f t="shared" si="1953"/>
        <v>17473062.860000003</v>
      </c>
      <c r="K738" s="60">
        <f t="shared" si="1953"/>
        <v>0</v>
      </c>
      <c r="L738" s="60">
        <f t="shared" si="1953"/>
        <v>0</v>
      </c>
      <c r="M738" s="60">
        <f t="shared" si="1953"/>
        <v>0</v>
      </c>
      <c r="N738" s="60">
        <f t="shared" si="1866"/>
        <v>24893143.620000001</v>
      </c>
      <c r="O738" s="60">
        <f t="shared" si="1867"/>
        <v>25268879.060000002</v>
      </c>
      <c r="P738" s="60">
        <f t="shared" si="1868"/>
        <v>17473062.860000003</v>
      </c>
      <c r="Q738" s="60">
        <f t="shared" si="1954"/>
        <v>-4718718</v>
      </c>
      <c r="R738" s="60">
        <f t="shared" si="1954"/>
        <v>0</v>
      </c>
      <c r="S738" s="60">
        <f t="shared" si="1954"/>
        <v>0</v>
      </c>
      <c r="T738" s="60">
        <f t="shared" si="1836"/>
        <v>20174425.620000001</v>
      </c>
      <c r="U738" s="60">
        <f t="shared" si="1837"/>
        <v>25268879.060000002</v>
      </c>
      <c r="V738" s="60">
        <f t="shared" si="1838"/>
        <v>17473062.860000003</v>
      </c>
      <c r="W738" s="60">
        <f t="shared" si="1955"/>
        <v>-542000</v>
      </c>
      <c r="X738" s="60">
        <f t="shared" si="1955"/>
        <v>0</v>
      </c>
      <c r="Y738" s="60">
        <f t="shared" si="1955"/>
        <v>0</v>
      </c>
      <c r="Z738" s="60">
        <f t="shared" si="1874"/>
        <v>19632425.620000001</v>
      </c>
      <c r="AA738" s="60">
        <f t="shared" si="1875"/>
        <v>25268879.060000002</v>
      </c>
      <c r="AB738" s="60">
        <f t="shared" si="1876"/>
        <v>17473062.860000003</v>
      </c>
      <c r="AC738" s="60">
        <f t="shared" si="1956"/>
        <v>-2354000</v>
      </c>
      <c r="AD738" s="60">
        <f t="shared" si="1956"/>
        <v>-3600000</v>
      </c>
      <c r="AE738" s="60">
        <f t="shared" si="1956"/>
        <v>0</v>
      </c>
      <c r="AF738" s="60">
        <f t="shared" si="1878"/>
        <v>17278425.620000001</v>
      </c>
      <c r="AG738" s="60">
        <f t="shared" si="1879"/>
        <v>21668879.060000002</v>
      </c>
      <c r="AH738" s="60">
        <f t="shared" si="1880"/>
        <v>17473062.860000003</v>
      </c>
      <c r="AI738" s="60">
        <f t="shared" si="1957"/>
        <v>-2961160</v>
      </c>
      <c r="AJ738" s="60">
        <f t="shared" si="1957"/>
        <v>0</v>
      </c>
      <c r="AK738" s="60">
        <f t="shared" si="1957"/>
        <v>0</v>
      </c>
      <c r="AL738" s="60">
        <f t="shared" si="1882"/>
        <v>14317265.620000001</v>
      </c>
      <c r="AM738" s="60">
        <f t="shared" si="1883"/>
        <v>21668879.060000002</v>
      </c>
      <c r="AN738" s="60">
        <f t="shared" si="1884"/>
        <v>17473062.860000003</v>
      </c>
    </row>
    <row r="739" spans="1:40" customFormat="1">
      <c r="A739" s="114"/>
      <c r="B739" s="82" t="s">
        <v>61</v>
      </c>
      <c r="C739" s="35" t="s">
        <v>53</v>
      </c>
      <c r="D739" s="35" t="s">
        <v>21</v>
      </c>
      <c r="E739" s="35" t="s">
        <v>100</v>
      </c>
      <c r="F739" s="37" t="s">
        <v>340</v>
      </c>
      <c r="G739" s="112" t="s">
        <v>62</v>
      </c>
      <c r="H739" s="60">
        <v>24893143.620000001</v>
      </c>
      <c r="I739" s="60">
        <v>25268879.060000002</v>
      </c>
      <c r="J739" s="60">
        <v>17473062.860000003</v>
      </c>
      <c r="K739" s="60"/>
      <c r="L739" s="60"/>
      <c r="M739" s="60"/>
      <c r="N739" s="60">
        <f t="shared" si="1866"/>
        <v>24893143.620000001</v>
      </c>
      <c r="O739" s="60">
        <f t="shared" si="1867"/>
        <v>25268879.060000002</v>
      </c>
      <c r="P739" s="60">
        <f t="shared" si="1868"/>
        <v>17473062.860000003</v>
      </c>
      <c r="Q739" s="60">
        <v>-4718718</v>
      </c>
      <c r="R739" s="60"/>
      <c r="S739" s="60"/>
      <c r="T739" s="60">
        <f t="shared" si="1836"/>
        <v>20174425.620000001</v>
      </c>
      <c r="U739" s="60">
        <f t="shared" si="1837"/>
        <v>25268879.060000002</v>
      </c>
      <c r="V739" s="60">
        <f t="shared" si="1838"/>
        <v>17473062.860000003</v>
      </c>
      <c r="W739" s="60">
        <f>-512000-30000</f>
        <v>-542000</v>
      </c>
      <c r="X739" s="60"/>
      <c r="Y739" s="60"/>
      <c r="Z739" s="60">
        <f t="shared" si="1874"/>
        <v>19632425.620000001</v>
      </c>
      <c r="AA739" s="60">
        <f t="shared" si="1875"/>
        <v>25268879.060000002</v>
      </c>
      <c r="AB739" s="60">
        <f t="shared" si="1876"/>
        <v>17473062.860000003</v>
      </c>
      <c r="AC739" s="60">
        <v>-2354000</v>
      </c>
      <c r="AD739" s="60">
        <v>-3600000</v>
      </c>
      <c r="AE739" s="60"/>
      <c r="AF739" s="60">
        <f t="shared" si="1878"/>
        <v>17278425.620000001</v>
      </c>
      <c r="AG739" s="60">
        <f t="shared" si="1879"/>
        <v>21668879.060000002</v>
      </c>
      <c r="AH739" s="60">
        <f t="shared" si="1880"/>
        <v>17473062.860000003</v>
      </c>
      <c r="AI739" s="60">
        <v>-2961160</v>
      </c>
      <c r="AJ739" s="60"/>
      <c r="AK739" s="60"/>
      <c r="AL739" s="60">
        <f t="shared" si="1882"/>
        <v>14317265.620000001</v>
      </c>
      <c r="AM739" s="60">
        <f t="shared" si="1883"/>
        <v>21668879.060000002</v>
      </c>
      <c r="AN739" s="60">
        <f t="shared" si="1884"/>
        <v>17473062.860000003</v>
      </c>
    </row>
    <row r="740" spans="1:40" customFormat="1">
      <c r="A740" s="114"/>
      <c r="B740" s="102" t="s">
        <v>194</v>
      </c>
      <c r="C740" s="35" t="s">
        <v>53</v>
      </c>
      <c r="D740" s="35" t="s">
        <v>21</v>
      </c>
      <c r="E740" s="35" t="s">
        <v>100</v>
      </c>
      <c r="F740" s="35" t="s">
        <v>195</v>
      </c>
      <c r="G740" s="36"/>
      <c r="H740" s="60">
        <f>H741+H743</f>
        <v>1901802</v>
      </c>
      <c r="I740" s="60">
        <f t="shared" ref="I740:J740" si="1958">I741+I743</f>
        <v>1901802</v>
      </c>
      <c r="J740" s="60">
        <f t="shared" si="1958"/>
        <v>1901802</v>
      </c>
      <c r="K740" s="60">
        <f t="shared" ref="K740:M740" si="1959">K741+K743</f>
        <v>0</v>
      </c>
      <c r="L740" s="60">
        <f t="shared" si="1959"/>
        <v>0</v>
      </c>
      <c r="M740" s="60">
        <f t="shared" si="1959"/>
        <v>0</v>
      </c>
      <c r="N740" s="60">
        <f t="shared" ref="N740:P744" si="1960">H740+K740</f>
        <v>1901802</v>
      </c>
      <c r="O740" s="60">
        <f t="shared" si="1960"/>
        <v>1901802</v>
      </c>
      <c r="P740" s="60">
        <f t="shared" si="1960"/>
        <v>1901802</v>
      </c>
      <c r="Q740" s="60">
        <f>Q741+Q743+Q745</f>
        <v>0</v>
      </c>
      <c r="R740" s="60">
        <f t="shared" ref="R740:S740" si="1961">R741+R743+R745</f>
        <v>0</v>
      </c>
      <c r="S740" s="60">
        <f t="shared" si="1961"/>
        <v>0</v>
      </c>
      <c r="T740" s="60">
        <f t="shared" si="1836"/>
        <v>1901802</v>
      </c>
      <c r="U740" s="60">
        <f t="shared" si="1837"/>
        <v>1901802</v>
      </c>
      <c r="V740" s="60">
        <f t="shared" si="1838"/>
        <v>1901802</v>
      </c>
      <c r="W740" s="60">
        <f>W741+W743+W745</f>
        <v>0</v>
      </c>
      <c r="X740" s="60">
        <f t="shared" ref="X740:Y740" si="1962">X741+X743+X745</f>
        <v>0</v>
      </c>
      <c r="Y740" s="60">
        <f t="shared" si="1962"/>
        <v>0</v>
      </c>
      <c r="Z740" s="60">
        <f t="shared" si="1874"/>
        <v>1901802</v>
      </c>
      <c r="AA740" s="60">
        <f t="shared" si="1875"/>
        <v>1901802</v>
      </c>
      <c r="AB740" s="60">
        <f t="shared" si="1876"/>
        <v>1901802</v>
      </c>
      <c r="AC740" s="60">
        <f>AC741+AC743+AC745</f>
        <v>0</v>
      </c>
      <c r="AD740" s="60">
        <f t="shared" ref="AD740:AE740" si="1963">AD741+AD743+AD745</f>
        <v>0</v>
      </c>
      <c r="AE740" s="60">
        <f t="shared" si="1963"/>
        <v>0</v>
      </c>
      <c r="AF740" s="60">
        <f t="shared" si="1878"/>
        <v>1901802</v>
      </c>
      <c r="AG740" s="60">
        <f t="shared" si="1879"/>
        <v>1901802</v>
      </c>
      <c r="AH740" s="60">
        <f t="shared" si="1880"/>
        <v>1901802</v>
      </c>
      <c r="AI740" s="60">
        <f>AI741+AI743+AI745</f>
        <v>0</v>
      </c>
      <c r="AJ740" s="60">
        <f t="shared" ref="AJ740:AK740" si="1964">AJ741+AJ743+AJ745</f>
        <v>0</v>
      </c>
      <c r="AK740" s="60">
        <f t="shared" si="1964"/>
        <v>0</v>
      </c>
      <c r="AL740" s="60">
        <f t="shared" si="1882"/>
        <v>1901802</v>
      </c>
      <c r="AM740" s="60">
        <f t="shared" si="1883"/>
        <v>1901802</v>
      </c>
      <c r="AN740" s="60">
        <f t="shared" si="1884"/>
        <v>1901802</v>
      </c>
    </row>
    <row r="741" spans="1:40" customFormat="1" ht="38.25">
      <c r="A741" s="114"/>
      <c r="B741" s="86" t="s">
        <v>51</v>
      </c>
      <c r="C741" s="35" t="s">
        <v>53</v>
      </c>
      <c r="D741" s="35" t="s">
        <v>21</v>
      </c>
      <c r="E741" s="35" t="s">
        <v>100</v>
      </c>
      <c r="F741" s="35" t="s">
        <v>195</v>
      </c>
      <c r="G741" s="36" t="s">
        <v>49</v>
      </c>
      <c r="H741" s="60">
        <f>H742</f>
        <v>1844302</v>
      </c>
      <c r="I741" s="60">
        <f t="shared" ref="I741:M741" si="1965">I742</f>
        <v>1844302</v>
      </c>
      <c r="J741" s="60">
        <f t="shared" si="1965"/>
        <v>1844302</v>
      </c>
      <c r="K741" s="60">
        <f t="shared" si="1965"/>
        <v>0</v>
      </c>
      <c r="L741" s="60">
        <f t="shared" si="1965"/>
        <v>0</v>
      </c>
      <c r="M741" s="60">
        <f t="shared" si="1965"/>
        <v>0</v>
      </c>
      <c r="N741" s="60">
        <f t="shared" si="1960"/>
        <v>1844302</v>
      </c>
      <c r="O741" s="60">
        <f t="shared" si="1960"/>
        <v>1844302</v>
      </c>
      <c r="P741" s="60">
        <f t="shared" si="1960"/>
        <v>1844302</v>
      </c>
      <c r="Q741" s="60">
        <f t="shared" ref="Q741:S741" si="1966">Q742</f>
        <v>0</v>
      </c>
      <c r="R741" s="60">
        <f t="shared" si="1966"/>
        <v>0</v>
      </c>
      <c r="S741" s="60">
        <f t="shared" si="1966"/>
        <v>0</v>
      </c>
      <c r="T741" s="60">
        <f t="shared" si="1836"/>
        <v>1844302</v>
      </c>
      <c r="U741" s="60">
        <f t="shared" si="1837"/>
        <v>1844302</v>
      </c>
      <c r="V741" s="60">
        <f t="shared" si="1838"/>
        <v>1844302</v>
      </c>
      <c r="W741" s="60">
        <f t="shared" ref="W741:Y741" si="1967">W742</f>
        <v>0</v>
      </c>
      <c r="X741" s="60">
        <f t="shared" si="1967"/>
        <v>0</v>
      </c>
      <c r="Y741" s="60">
        <f t="shared" si="1967"/>
        <v>0</v>
      </c>
      <c r="Z741" s="60">
        <f t="shared" si="1874"/>
        <v>1844302</v>
      </c>
      <c r="AA741" s="60">
        <f t="shared" si="1875"/>
        <v>1844302</v>
      </c>
      <c r="AB741" s="60">
        <f t="shared" si="1876"/>
        <v>1844302</v>
      </c>
      <c r="AC741" s="60">
        <f t="shared" ref="AC741:AE741" si="1968">AC742</f>
        <v>0</v>
      </c>
      <c r="AD741" s="60">
        <f t="shared" si="1968"/>
        <v>0</v>
      </c>
      <c r="AE741" s="60">
        <f t="shared" si="1968"/>
        <v>0</v>
      </c>
      <c r="AF741" s="60">
        <f t="shared" si="1878"/>
        <v>1844302</v>
      </c>
      <c r="AG741" s="60">
        <f t="shared" si="1879"/>
        <v>1844302</v>
      </c>
      <c r="AH741" s="60">
        <f t="shared" si="1880"/>
        <v>1844302</v>
      </c>
      <c r="AI741" s="60">
        <f t="shared" ref="AI741:AK741" si="1969">AI742</f>
        <v>0</v>
      </c>
      <c r="AJ741" s="60">
        <f t="shared" si="1969"/>
        <v>0</v>
      </c>
      <c r="AK741" s="60">
        <f t="shared" si="1969"/>
        <v>0</v>
      </c>
      <c r="AL741" s="60">
        <f t="shared" si="1882"/>
        <v>1844302</v>
      </c>
      <c r="AM741" s="60">
        <f t="shared" si="1883"/>
        <v>1844302</v>
      </c>
      <c r="AN741" s="60">
        <f t="shared" si="1884"/>
        <v>1844302</v>
      </c>
    </row>
    <row r="742" spans="1:40" customFormat="1">
      <c r="A742" s="114"/>
      <c r="B742" s="86" t="s">
        <v>52</v>
      </c>
      <c r="C742" s="35" t="s">
        <v>53</v>
      </c>
      <c r="D742" s="35" t="s">
        <v>21</v>
      </c>
      <c r="E742" s="35" t="s">
        <v>100</v>
      </c>
      <c r="F742" s="35" t="s">
        <v>195</v>
      </c>
      <c r="G742" s="36" t="s">
        <v>50</v>
      </c>
      <c r="H742" s="60">
        <v>1844302</v>
      </c>
      <c r="I742" s="60">
        <v>1844302</v>
      </c>
      <c r="J742" s="60">
        <v>1844302</v>
      </c>
      <c r="K742" s="60"/>
      <c r="L742" s="60"/>
      <c r="M742" s="60"/>
      <c r="N742" s="60">
        <f t="shared" si="1960"/>
        <v>1844302</v>
      </c>
      <c r="O742" s="60">
        <f t="shared" si="1960"/>
        <v>1844302</v>
      </c>
      <c r="P742" s="60">
        <f t="shared" si="1960"/>
        <v>1844302</v>
      </c>
      <c r="Q742" s="60"/>
      <c r="R742" s="60"/>
      <c r="S742" s="60"/>
      <c r="T742" s="60">
        <f t="shared" si="1836"/>
        <v>1844302</v>
      </c>
      <c r="U742" s="60">
        <f t="shared" si="1837"/>
        <v>1844302</v>
      </c>
      <c r="V742" s="60">
        <f t="shared" si="1838"/>
        <v>1844302</v>
      </c>
      <c r="W742" s="60"/>
      <c r="X742" s="60"/>
      <c r="Y742" s="60"/>
      <c r="Z742" s="60">
        <f t="shared" si="1874"/>
        <v>1844302</v>
      </c>
      <c r="AA742" s="60">
        <f t="shared" si="1875"/>
        <v>1844302</v>
      </c>
      <c r="AB742" s="60">
        <f t="shared" si="1876"/>
        <v>1844302</v>
      </c>
      <c r="AC742" s="60"/>
      <c r="AD742" s="60"/>
      <c r="AE742" s="60"/>
      <c r="AF742" s="60">
        <f t="shared" si="1878"/>
        <v>1844302</v>
      </c>
      <c r="AG742" s="60">
        <f t="shared" si="1879"/>
        <v>1844302</v>
      </c>
      <c r="AH742" s="60">
        <f t="shared" si="1880"/>
        <v>1844302</v>
      </c>
      <c r="AI742" s="60"/>
      <c r="AJ742" s="60"/>
      <c r="AK742" s="60"/>
      <c r="AL742" s="60">
        <f t="shared" si="1882"/>
        <v>1844302</v>
      </c>
      <c r="AM742" s="60">
        <f t="shared" si="1883"/>
        <v>1844302</v>
      </c>
      <c r="AN742" s="60">
        <f t="shared" si="1884"/>
        <v>1844302</v>
      </c>
    </row>
    <row r="743" spans="1:40" customFormat="1" ht="25.5">
      <c r="A743" s="114"/>
      <c r="B743" s="82" t="s">
        <v>186</v>
      </c>
      <c r="C743" s="35" t="s">
        <v>53</v>
      </c>
      <c r="D743" s="35" t="s">
        <v>21</v>
      </c>
      <c r="E743" s="35" t="s">
        <v>100</v>
      </c>
      <c r="F743" s="35" t="s">
        <v>195</v>
      </c>
      <c r="G743" s="36" t="s">
        <v>32</v>
      </c>
      <c r="H743" s="60">
        <f>H744</f>
        <v>57500</v>
      </c>
      <c r="I743" s="60">
        <f t="shared" ref="I743:M743" si="1970">I744</f>
        <v>57500</v>
      </c>
      <c r="J743" s="60">
        <f t="shared" si="1970"/>
        <v>57500</v>
      </c>
      <c r="K743" s="60">
        <f t="shared" si="1970"/>
        <v>0</v>
      </c>
      <c r="L743" s="60">
        <f t="shared" si="1970"/>
        <v>0</v>
      </c>
      <c r="M743" s="60">
        <f t="shared" si="1970"/>
        <v>0</v>
      </c>
      <c r="N743" s="60">
        <f t="shared" si="1960"/>
        <v>57500</v>
      </c>
      <c r="O743" s="60">
        <f t="shared" si="1960"/>
        <v>57500</v>
      </c>
      <c r="P743" s="60">
        <f t="shared" si="1960"/>
        <v>57500</v>
      </c>
      <c r="Q743" s="60">
        <f t="shared" ref="Q743:S743" si="1971">Q744</f>
        <v>-3000</v>
      </c>
      <c r="R743" s="60">
        <f t="shared" si="1971"/>
        <v>0</v>
      </c>
      <c r="S743" s="60">
        <f t="shared" si="1971"/>
        <v>0</v>
      </c>
      <c r="T743" s="60">
        <f t="shared" si="1836"/>
        <v>54500</v>
      </c>
      <c r="U743" s="60">
        <f t="shared" si="1837"/>
        <v>57500</v>
      </c>
      <c r="V743" s="60">
        <f t="shared" si="1838"/>
        <v>57500</v>
      </c>
      <c r="W743" s="60">
        <f t="shared" ref="W743:Y743" si="1972">W744</f>
        <v>0</v>
      </c>
      <c r="X743" s="60">
        <f t="shared" si="1972"/>
        <v>0</v>
      </c>
      <c r="Y743" s="60">
        <f t="shared" si="1972"/>
        <v>0</v>
      </c>
      <c r="Z743" s="60">
        <f t="shared" si="1874"/>
        <v>54500</v>
      </c>
      <c r="AA743" s="60">
        <f t="shared" si="1875"/>
        <v>57500</v>
      </c>
      <c r="AB743" s="60">
        <f t="shared" si="1876"/>
        <v>57500</v>
      </c>
      <c r="AC743" s="60">
        <f t="shared" ref="AC743:AE743" si="1973">AC744</f>
        <v>0</v>
      </c>
      <c r="AD743" s="60">
        <f t="shared" si="1973"/>
        <v>0</v>
      </c>
      <c r="AE743" s="60">
        <f t="shared" si="1973"/>
        <v>0</v>
      </c>
      <c r="AF743" s="60">
        <f t="shared" si="1878"/>
        <v>54500</v>
      </c>
      <c r="AG743" s="60">
        <f t="shared" si="1879"/>
        <v>57500</v>
      </c>
      <c r="AH743" s="60">
        <f t="shared" si="1880"/>
        <v>57500</v>
      </c>
      <c r="AI743" s="60">
        <f t="shared" ref="AI743:AK743" si="1974">AI744</f>
        <v>0</v>
      </c>
      <c r="AJ743" s="60">
        <f t="shared" si="1974"/>
        <v>0</v>
      </c>
      <c r="AK743" s="60">
        <f t="shared" si="1974"/>
        <v>0</v>
      </c>
      <c r="AL743" s="60">
        <f t="shared" si="1882"/>
        <v>54500</v>
      </c>
      <c r="AM743" s="60">
        <f t="shared" si="1883"/>
        <v>57500</v>
      </c>
      <c r="AN743" s="60">
        <f t="shared" si="1884"/>
        <v>57500</v>
      </c>
    </row>
    <row r="744" spans="1:40" customFormat="1" ht="25.5">
      <c r="A744" s="114"/>
      <c r="B744" s="86" t="s">
        <v>34</v>
      </c>
      <c r="C744" s="35" t="s">
        <v>53</v>
      </c>
      <c r="D744" s="35" t="s">
        <v>21</v>
      </c>
      <c r="E744" s="35" t="s">
        <v>100</v>
      </c>
      <c r="F744" s="35" t="s">
        <v>195</v>
      </c>
      <c r="G744" s="36" t="s">
        <v>33</v>
      </c>
      <c r="H744" s="60">
        <v>57500</v>
      </c>
      <c r="I744" s="60">
        <v>57500</v>
      </c>
      <c r="J744" s="60">
        <v>57500</v>
      </c>
      <c r="K744" s="60"/>
      <c r="L744" s="60"/>
      <c r="M744" s="60"/>
      <c r="N744" s="60">
        <f t="shared" si="1960"/>
        <v>57500</v>
      </c>
      <c r="O744" s="60">
        <f t="shared" si="1960"/>
        <v>57500</v>
      </c>
      <c r="P744" s="60">
        <f t="shared" si="1960"/>
        <v>57500</v>
      </c>
      <c r="Q744" s="60">
        <v>-3000</v>
      </c>
      <c r="R744" s="60"/>
      <c r="S744" s="60"/>
      <c r="T744" s="60">
        <f t="shared" si="1836"/>
        <v>54500</v>
      </c>
      <c r="U744" s="60">
        <f t="shared" si="1837"/>
        <v>57500</v>
      </c>
      <c r="V744" s="60">
        <f t="shared" si="1838"/>
        <v>57500</v>
      </c>
      <c r="W744" s="60"/>
      <c r="X744" s="60"/>
      <c r="Y744" s="60"/>
      <c r="Z744" s="60">
        <f t="shared" si="1874"/>
        <v>54500</v>
      </c>
      <c r="AA744" s="60">
        <f t="shared" si="1875"/>
        <v>57500</v>
      </c>
      <c r="AB744" s="60">
        <f t="shared" si="1876"/>
        <v>57500</v>
      </c>
      <c r="AC744" s="60"/>
      <c r="AD744" s="60"/>
      <c r="AE744" s="60"/>
      <c r="AF744" s="60">
        <f t="shared" si="1878"/>
        <v>54500</v>
      </c>
      <c r="AG744" s="60">
        <f t="shared" si="1879"/>
        <v>57500</v>
      </c>
      <c r="AH744" s="60">
        <f t="shared" si="1880"/>
        <v>57500</v>
      </c>
      <c r="AI744" s="60"/>
      <c r="AJ744" s="60"/>
      <c r="AK744" s="60"/>
      <c r="AL744" s="60">
        <f t="shared" si="1882"/>
        <v>54500</v>
      </c>
      <c r="AM744" s="60">
        <f t="shared" si="1883"/>
        <v>57500</v>
      </c>
      <c r="AN744" s="60">
        <f t="shared" si="1884"/>
        <v>57500</v>
      </c>
    </row>
    <row r="745" spans="1:40" customFormat="1">
      <c r="A745" s="114"/>
      <c r="B745" s="86" t="s">
        <v>47</v>
      </c>
      <c r="C745" s="35" t="s">
        <v>53</v>
      </c>
      <c r="D745" s="35" t="s">
        <v>21</v>
      </c>
      <c r="E745" s="35" t="s">
        <v>100</v>
      </c>
      <c r="F745" s="35" t="s">
        <v>195</v>
      </c>
      <c r="G745" s="37" t="s">
        <v>45</v>
      </c>
      <c r="H745" s="60"/>
      <c r="I745" s="60"/>
      <c r="J745" s="60"/>
      <c r="K745" s="60"/>
      <c r="L745" s="60"/>
      <c r="M745" s="60"/>
      <c r="N745" s="60"/>
      <c r="O745" s="60"/>
      <c r="P745" s="60"/>
      <c r="Q745" s="60">
        <f>Q746</f>
        <v>3000</v>
      </c>
      <c r="R745" s="60">
        <f t="shared" ref="R745:S745" si="1975">R746</f>
        <v>0</v>
      </c>
      <c r="S745" s="60">
        <f t="shared" si="1975"/>
        <v>0</v>
      </c>
      <c r="T745" s="60">
        <f t="shared" ref="T745:T746" si="1976">N745+Q745</f>
        <v>3000</v>
      </c>
      <c r="U745" s="60">
        <f t="shared" ref="U745:U746" si="1977">O745+R745</f>
        <v>0</v>
      </c>
      <c r="V745" s="60">
        <f t="shared" ref="V745:V746" si="1978">P745+S745</f>
        <v>0</v>
      </c>
      <c r="W745" s="60">
        <f>W746</f>
        <v>0</v>
      </c>
      <c r="X745" s="60">
        <f t="shared" ref="X745:Y745" si="1979">X746</f>
        <v>0</v>
      </c>
      <c r="Y745" s="60">
        <f t="shared" si="1979"/>
        <v>0</v>
      </c>
      <c r="Z745" s="60">
        <f t="shared" si="1874"/>
        <v>3000</v>
      </c>
      <c r="AA745" s="60">
        <f t="shared" si="1875"/>
        <v>0</v>
      </c>
      <c r="AB745" s="60">
        <f t="shared" si="1876"/>
        <v>0</v>
      </c>
      <c r="AC745" s="60">
        <f>AC746</f>
        <v>0</v>
      </c>
      <c r="AD745" s="60">
        <f t="shared" ref="AD745:AE745" si="1980">AD746</f>
        <v>0</v>
      </c>
      <c r="AE745" s="60">
        <f t="shared" si="1980"/>
        <v>0</v>
      </c>
      <c r="AF745" s="60">
        <f t="shared" si="1878"/>
        <v>3000</v>
      </c>
      <c r="AG745" s="60">
        <f t="shared" si="1879"/>
        <v>0</v>
      </c>
      <c r="AH745" s="60">
        <f t="shared" si="1880"/>
        <v>0</v>
      </c>
      <c r="AI745" s="60">
        <f>AI746</f>
        <v>0</v>
      </c>
      <c r="AJ745" s="60">
        <f t="shared" ref="AJ745:AK745" si="1981">AJ746</f>
        <v>0</v>
      </c>
      <c r="AK745" s="60">
        <f t="shared" si="1981"/>
        <v>0</v>
      </c>
      <c r="AL745" s="60">
        <f t="shared" si="1882"/>
        <v>3000</v>
      </c>
      <c r="AM745" s="60">
        <f t="shared" si="1883"/>
        <v>0</v>
      </c>
      <c r="AN745" s="60">
        <f t="shared" si="1884"/>
        <v>0</v>
      </c>
    </row>
    <row r="746" spans="1:40" customFormat="1">
      <c r="A746" s="114"/>
      <c r="B746" s="86" t="s">
        <v>56</v>
      </c>
      <c r="C746" s="35" t="s">
        <v>53</v>
      </c>
      <c r="D746" s="35" t="s">
        <v>21</v>
      </c>
      <c r="E746" s="35" t="s">
        <v>100</v>
      </c>
      <c r="F746" s="35" t="s">
        <v>195</v>
      </c>
      <c r="G746" s="37" t="s">
        <v>57</v>
      </c>
      <c r="H746" s="60"/>
      <c r="I746" s="60"/>
      <c r="J746" s="60"/>
      <c r="K746" s="60"/>
      <c r="L746" s="60"/>
      <c r="M746" s="60"/>
      <c r="N746" s="60"/>
      <c r="O746" s="60"/>
      <c r="P746" s="60"/>
      <c r="Q746" s="60">
        <v>3000</v>
      </c>
      <c r="R746" s="60"/>
      <c r="S746" s="60"/>
      <c r="T746" s="60">
        <f t="shared" si="1976"/>
        <v>3000</v>
      </c>
      <c r="U746" s="60">
        <f t="shared" si="1977"/>
        <v>0</v>
      </c>
      <c r="V746" s="60">
        <f t="shared" si="1978"/>
        <v>0</v>
      </c>
      <c r="W746" s="60"/>
      <c r="X746" s="60"/>
      <c r="Y746" s="60"/>
      <c r="Z746" s="60">
        <f t="shared" si="1874"/>
        <v>3000</v>
      </c>
      <c r="AA746" s="60">
        <f t="shared" si="1875"/>
        <v>0</v>
      </c>
      <c r="AB746" s="60">
        <f t="shared" si="1876"/>
        <v>0</v>
      </c>
      <c r="AC746" s="60"/>
      <c r="AD746" s="60"/>
      <c r="AE746" s="60"/>
      <c r="AF746" s="60">
        <f t="shared" si="1878"/>
        <v>3000</v>
      </c>
      <c r="AG746" s="60">
        <f t="shared" si="1879"/>
        <v>0</v>
      </c>
      <c r="AH746" s="60">
        <f t="shared" si="1880"/>
        <v>0</v>
      </c>
      <c r="AI746" s="60"/>
      <c r="AJ746" s="60"/>
      <c r="AK746" s="60"/>
      <c r="AL746" s="60">
        <f t="shared" si="1882"/>
        <v>3000</v>
      </c>
      <c r="AM746" s="60">
        <f t="shared" si="1883"/>
        <v>0</v>
      </c>
      <c r="AN746" s="60">
        <f t="shared" si="1884"/>
        <v>0</v>
      </c>
    </row>
    <row r="747" spans="1:40" customFormat="1" ht="25.5">
      <c r="A747" s="114"/>
      <c r="B747" s="71" t="s">
        <v>395</v>
      </c>
      <c r="C747" s="35" t="s">
        <v>53</v>
      </c>
      <c r="D747" s="35" t="s">
        <v>21</v>
      </c>
      <c r="E747" s="35" t="s">
        <v>100</v>
      </c>
      <c r="F747" s="35" t="s">
        <v>394</v>
      </c>
      <c r="G747" s="37"/>
      <c r="H747" s="60"/>
      <c r="I747" s="60"/>
      <c r="J747" s="60"/>
      <c r="K747" s="60">
        <f>K748</f>
        <v>5165288.76</v>
      </c>
      <c r="L747" s="60">
        <f t="shared" ref="L747:M748" si="1982">L748</f>
        <v>0</v>
      </c>
      <c r="M747" s="60">
        <f t="shared" si="1982"/>
        <v>0</v>
      </c>
      <c r="N747" s="60">
        <f t="shared" ref="N747:N749" si="1983">H747+K747</f>
        <v>5165288.76</v>
      </c>
      <c r="O747" s="60">
        <f t="shared" ref="O747:O749" si="1984">I747+L747</f>
        <v>0</v>
      </c>
      <c r="P747" s="60">
        <f t="shared" ref="P747:P749" si="1985">J747+M747</f>
        <v>0</v>
      </c>
      <c r="Q747" s="60">
        <f>Q748</f>
        <v>0</v>
      </c>
      <c r="R747" s="60">
        <f t="shared" ref="R747:S748" si="1986">R748</f>
        <v>0</v>
      </c>
      <c r="S747" s="60">
        <f t="shared" si="1986"/>
        <v>0</v>
      </c>
      <c r="T747" s="60">
        <f t="shared" si="1836"/>
        <v>5165288.76</v>
      </c>
      <c r="U747" s="60">
        <f t="shared" si="1837"/>
        <v>0</v>
      </c>
      <c r="V747" s="60">
        <f t="shared" si="1838"/>
        <v>0</v>
      </c>
      <c r="W747" s="60">
        <f>W748</f>
        <v>-286563.5</v>
      </c>
      <c r="X747" s="60">
        <f t="shared" ref="X747:Y748" si="1987">X748</f>
        <v>0</v>
      </c>
      <c r="Y747" s="60">
        <f t="shared" si="1987"/>
        <v>0</v>
      </c>
      <c r="Z747" s="60">
        <f t="shared" si="1874"/>
        <v>4878725.26</v>
      </c>
      <c r="AA747" s="60">
        <f t="shared" si="1875"/>
        <v>0</v>
      </c>
      <c r="AB747" s="60">
        <f t="shared" si="1876"/>
        <v>0</v>
      </c>
      <c r="AC747" s="60">
        <f>AC748</f>
        <v>0</v>
      </c>
      <c r="AD747" s="60">
        <f t="shared" ref="AD747:AE748" si="1988">AD748</f>
        <v>0</v>
      </c>
      <c r="AE747" s="60">
        <f t="shared" si="1988"/>
        <v>0</v>
      </c>
      <c r="AF747" s="60">
        <f t="shared" si="1878"/>
        <v>4878725.26</v>
      </c>
      <c r="AG747" s="60">
        <f t="shared" si="1879"/>
        <v>0</v>
      </c>
      <c r="AH747" s="60">
        <f t="shared" si="1880"/>
        <v>0</v>
      </c>
      <c r="AI747" s="60">
        <f>AI748</f>
        <v>0</v>
      </c>
      <c r="AJ747" s="60">
        <f t="shared" ref="AJ747:AK748" si="1989">AJ748</f>
        <v>0</v>
      </c>
      <c r="AK747" s="60">
        <f t="shared" si="1989"/>
        <v>0</v>
      </c>
      <c r="AL747" s="60">
        <f t="shared" si="1882"/>
        <v>4878725.26</v>
      </c>
      <c r="AM747" s="60">
        <f t="shared" si="1883"/>
        <v>0</v>
      </c>
      <c r="AN747" s="60">
        <f t="shared" si="1884"/>
        <v>0</v>
      </c>
    </row>
    <row r="748" spans="1:40" customFormat="1">
      <c r="A748" s="114"/>
      <c r="B748" s="82" t="s">
        <v>47</v>
      </c>
      <c r="C748" s="35" t="s">
        <v>53</v>
      </c>
      <c r="D748" s="35" t="s">
        <v>21</v>
      </c>
      <c r="E748" s="35" t="s">
        <v>100</v>
      </c>
      <c r="F748" s="35" t="s">
        <v>394</v>
      </c>
      <c r="G748" s="37" t="s">
        <v>45</v>
      </c>
      <c r="H748" s="60"/>
      <c r="I748" s="60"/>
      <c r="J748" s="60"/>
      <c r="K748" s="60">
        <f>K749</f>
        <v>5165288.76</v>
      </c>
      <c r="L748" s="60">
        <f t="shared" si="1982"/>
        <v>0</v>
      </c>
      <c r="M748" s="60">
        <f t="shared" si="1982"/>
        <v>0</v>
      </c>
      <c r="N748" s="60">
        <f t="shared" si="1983"/>
        <v>5165288.76</v>
      </c>
      <c r="O748" s="60">
        <f t="shared" si="1984"/>
        <v>0</v>
      </c>
      <c r="P748" s="60">
        <f t="shared" si="1985"/>
        <v>0</v>
      </c>
      <c r="Q748" s="60">
        <f>Q749</f>
        <v>0</v>
      </c>
      <c r="R748" s="60">
        <f t="shared" si="1986"/>
        <v>0</v>
      </c>
      <c r="S748" s="60">
        <f t="shared" si="1986"/>
        <v>0</v>
      </c>
      <c r="T748" s="60">
        <f t="shared" si="1836"/>
        <v>5165288.76</v>
      </c>
      <c r="U748" s="60">
        <f t="shared" si="1837"/>
        <v>0</v>
      </c>
      <c r="V748" s="60">
        <f t="shared" si="1838"/>
        <v>0</v>
      </c>
      <c r="W748" s="60">
        <f>W749</f>
        <v>-286563.5</v>
      </c>
      <c r="X748" s="60">
        <f t="shared" si="1987"/>
        <v>0</v>
      </c>
      <c r="Y748" s="60">
        <f t="shared" si="1987"/>
        <v>0</v>
      </c>
      <c r="Z748" s="60">
        <f t="shared" si="1874"/>
        <v>4878725.26</v>
      </c>
      <c r="AA748" s="60">
        <f t="shared" si="1875"/>
        <v>0</v>
      </c>
      <c r="AB748" s="60">
        <f t="shared" si="1876"/>
        <v>0</v>
      </c>
      <c r="AC748" s="60">
        <f>AC749</f>
        <v>0</v>
      </c>
      <c r="AD748" s="60">
        <f t="shared" si="1988"/>
        <v>0</v>
      </c>
      <c r="AE748" s="60">
        <f t="shared" si="1988"/>
        <v>0</v>
      </c>
      <c r="AF748" s="60">
        <f t="shared" si="1878"/>
        <v>4878725.26</v>
      </c>
      <c r="AG748" s="60">
        <f t="shared" si="1879"/>
        <v>0</v>
      </c>
      <c r="AH748" s="60">
        <f t="shared" si="1880"/>
        <v>0</v>
      </c>
      <c r="AI748" s="60">
        <f>AI749</f>
        <v>0</v>
      </c>
      <c r="AJ748" s="60">
        <f t="shared" si="1989"/>
        <v>0</v>
      </c>
      <c r="AK748" s="60">
        <f t="shared" si="1989"/>
        <v>0</v>
      </c>
      <c r="AL748" s="60">
        <f t="shared" si="1882"/>
        <v>4878725.26</v>
      </c>
      <c r="AM748" s="60">
        <f t="shared" si="1883"/>
        <v>0</v>
      </c>
      <c r="AN748" s="60">
        <f t="shared" si="1884"/>
        <v>0</v>
      </c>
    </row>
    <row r="749" spans="1:40" customFormat="1">
      <c r="A749" s="114"/>
      <c r="B749" s="82" t="s">
        <v>61</v>
      </c>
      <c r="C749" s="35" t="s">
        <v>53</v>
      </c>
      <c r="D749" s="35" t="s">
        <v>21</v>
      </c>
      <c r="E749" s="35" t="s">
        <v>100</v>
      </c>
      <c r="F749" s="35" t="s">
        <v>394</v>
      </c>
      <c r="G749" s="37" t="s">
        <v>62</v>
      </c>
      <c r="H749" s="60"/>
      <c r="I749" s="60"/>
      <c r="J749" s="60"/>
      <c r="K749" s="60">
        <v>5165288.76</v>
      </c>
      <c r="L749" s="60"/>
      <c r="M749" s="60"/>
      <c r="N749" s="60">
        <f t="shared" si="1983"/>
        <v>5165288.76</v>
      </c>
      <c r="O749" s="60">
        <f t="shared" si="1984"/>
        <v>0</v>
      </c>
      <c r="P749" s="60">
        <f t="shared" si="1985"/>
        <v>0</v>
      </c>
      <c r="Q749" s="60"/>
      <c r="R749" s="60"/>
      <c r="S749" s="60"/>
      <c r="T749" s="60">
        <f t="shared" si="1836"/>
        <v>5165288.76</v>
      </c>
      <c r="U749" s="60">
        <f t="shared" si="1837"/>
        <v>0</v>
      </c>
      <c r="V749" s="60">
        <f t="shared" si="1838"/>
        <v>0</v>
      </c>
      <c r="W749" s="60">
        <v>-286563.5</v>
      </c>
      <c r="X749" s="60"/>
      <c r="Y749" s="60"/>
      <c r="Z749" s="60">
        <f t="shared" si="1874"/>
        <v>4878725.26</v>
      </c>
      <c r="AA749" s="60">
        <f t="shared" si="1875"/>
        <v>0</v>
      </c>
      <c r="AB749" s="60">
        <f t="shared" si="1876"/>
        <v>0</v>
      </c>
      <c r="AC749" s="60"/>
      <c r="AD749" s="60"/>
      <c r="AE749" s="60"/>
      <c r="AF749" s="60">
        <f t="shared" si="1878"/>
        <v>4878725.26</v>
      </c>
      <c r="AG749" s="60">
        <f t="shared" si="1879"/>
        <v>0</v>
      </c>
      <c r="AH749" s="60">
        <f t="shared" si="1880"/>
        <v>0</v>
      </c>
      <c r="AI749" s="60"/>
      <c r="AJ749" s="60"/>
      <c r="AK749" s="60"/>
      <c r="AL749" s="60">
        <f t="shared" si="1882"/>
        <v>4878725.26</v>
      </c>
      <c r="AM749" s="60">
        <f t="shared" si="1883"/>
        <v>0</v>
      </c>
      <c r="AN749" s="60">
        <f t="shared" si="1884"/>
        <v>0</v>
      </c>
    </row>
    <row r="750" spans="1:40" customFormat="1">
      <c r="A750" s="114"/>
      <c r="B750" s="82" t="s">
        <v>267</v>
      </c>
      <c r="C750" s="34" t="s">
        <v>53</v>
      </c>
      <c r="D750" s="34" t="s">
        <v>21</v>
      </c>
      <c r="E750" s="34" t="s">
        <v>100</v>
      </c>
      <c r="F750" s="100" t="s">
        <v>268</v>
      </c>
      <c r="G750" s="37"/>
      <c r="H750" s="60">
        <f>H751</f>
        <v>4616574</v>
      </c>
      <c r="I750" s="60">
        <f t="shared" ref="I750:M751" si="1990">I751</f>
        <v>4713601.63</v>
      </c>
      <c r="J750" s="60">
        <f t="shared" si="1990"/>
        <v>4813633.66</v>
      </c>
      <c r="K750" s="60">
        <f t="shared" si="1990"/>
        <v>0</v>
      </c>
      <c r="L750" s="60">
        <f t="shared" si="1990"/>
        <v>0</v>
      </c>
      <c r="M750" s="60">
        <f t="shared" si="1990"/>
        <v>0</v>
      </c>
      <c r="N750" s="60">
        <f t="shared" si="1866"/>
        <v>4616574</v>
      </c>
      <c r="O750" s="60">
        <f t="shared" si="1867"/>
        <v>4713601.63</v>
      </c>
      <c r="P750" s="60">
        <f t="shared" si="1868"/>
        <v>4813633.66</v>
      </c>
      <c r="Q750" s="60">
        <f t="shared" ref="Q750:S751" si="1991">Q751</f>
        <v>497000</v>
      </c>
      <c r="R750" s="60">
        <f t="shared" si="1991"/>
        <v>0</v>
      </c>
      <c r="S750" s="60">
        <f t="shared" si="1991"/>
        <v>0</v>
      </c>
      <c r="T750" s="60">
        <f t="shared" si="1836"/>
        <v>5113574</v>
      </c>
      <c r="U750" s="60">
        <f t="shared" si="1837"/>
        <v>4713601.63</v>
      </c>
      <c r="V750" s="60">
        <f t="shared" si="1838"/>
        <v>4813633.66</v>
      </c>
      <c r="W750" s="60">
        <f t="shared" ref="W750:Y751" si="1992">W751</f>
        <v>0</v>
      </c>
      <c r="X750" s="60">
        <f t="shared" si="1992"/>
        <v>0</v>
      </c>
      <c r="Y750" s="60">
        <f t="shared" si="1992"/>
        <v>0</v>
      </c>
      <c r="Z750" s="60">
        <f t="shared" si="1874"/>
        <v>5113574</v>
      </c>
      <c r="AA750" s="60">
        <f t="shared" si="1875"/>
        <v>4713601.63</v>
      </c>
      <c r="AB750" s="60">
        <f t="shared" si="1876"/>
        <v>4813633.66</v>
      </c>
      <c r="AC750" s="60">
        <f t="shared" ref="AC750:AE751" si="1993">AC751</f>
        <v>0</v>
      </c>
      <c r="AD750" s="60">
        <f t="shared" si="1993"/>
        <v>0</v>
      </c>
      <c r="AE750" s="60">
        <f t="shared" si="1993"/>
        <v>0</v>
      </c>
      <c r="AF750" s="60">
        <f t="shared" si="1878"/>
        <v>5113574</v>
      </c>
      <c r="AG750" s="60">
        <f t="shared" si="1879"/>
        <v>4713601.63</v>
      </c>
      <c r="AH750" s="60">
        <f t="shared" si="1880"/>
        <v>4813633.66</v>
      </c>
      <c r="AI750" s="60">
        <f t="shared" ref="AI750:AK751" si="1994">AI751</f>
        <v>0</v>
      </c>
      <c r="AJ750" s="60">
        <f t="shared" si="1994"/>
        <v>0</v>
      </c>
      <c r="AK750" s="60">
        <f t="shared" si="1994"/>
        <v>0</v>
      </c>
      <c r="AL750" s="60">
        <f t="shared" si="1882"/>
        <v>5113574</v>
      </c>
      <c r="AM750" s="60">
        <f t="shared" si="1883"/>
        <v>4713601.63</v>
      </c>
      <c r="AN750" s="60">
        <f t="shared" si="1884"/>
        <v>4813633.66</v>
      </c>
    </row>
    <row r="751" spans="1:40" customFormat="1" ht="25.5">
      <c r="A751" s="114"/>
      <c r="B751" s="74" t="s">
        <v>41</v>
      </c>
      <c r="C751" s="34" t="s">
        <v>53</v>
      </c>
      <c r="D751" s="34" t="s">
        <v>21</v>
      </c>
      <c r="E751" s="34" t="s">
        <v>100</v>
      </c>
      <c r="F751" s="100" t="s">
        <v>268</v>
      </c>
      <c r="G751" s="36" t="s">
        <v>39</v>
      </c>
      <c r="H751" s="60">
        <f>H752</f>
        <v>4616574</v>
      </c>
      <c r="I751" s="60">
        <f t="shared" si="1990"/>
        <v>4713601.63</v>
      </c>
      <c r="J751" s="60">
        <f t="shared" si="1990"/>
        <v>4813633.66</v>
      </c>
      <c r="K751" s="60">
        <f t="shared" si="1990"/>
        <v>0</v>
      </c>
      <c r="L751" s="60">
        <f t="shared" si="1990"/>
        <v>0</v>
      </c>
      <c r="M751" s="60">
        <f t="shared" si="1990"/>
        <v>0</v>
      </c>
      <c r="N751" s="60">
        <f t="shared" si="1866"/>
        <v>4616574</v>
      </c>
      <c r="O751" s="60">
        <f t="shared" si="1867"/>
        <v>4713601.63</v>
      </c>
      <c r="P751" s="60">
        <f t="shared" si="1868"/>
        <v>4813633.66</v>
      </c>
      <c r="Q751" s="60">
        <f t="shared" si="1991"/>
        <v>497000</v>
      </c>
      <c r="R751" s="60">
        <f t="shared" si="1991"/>
        <v>0</v>
      </c>
      <c r="S751" s="60">
        <f t="shared" si="1991"/>
        <v>0</v>
      </c>
      <c r="T751" s="60">
        <f t="shared" si="1836"/>
        <v>5113574</v>
      </c>
      <c r="U751" s="60">
        <f t="shared" si="1837"/>
        <v>4713601.63</v>
      </c>
      <c r="V751" s="60">
        <f t="shared" si="1838"/>
        <v>4813633.66</v>
      </c>
      <c r="W751" s="60">
        <f t="shared" si="1992"/>
        <v>0</v>
      </c>
      <c r="X751" s="60">
        <f t="shared" si="1992"/>
        <v>0</v>
      </c>
      <c r="Y751" s="60">
        <f t="shared" si="1992"/>
        <v>0</v>
      </c>
      <c r="Z751" s="60">
        <f t="shared" si="1874"/>
        <v>5113574</v>
      </c>
      <c r="AA751" s="60">
        <f t="shared" si="1875"/>
        <v>4713601.63</v>
      </c>
      <c r="AB751" s="60">
        <f t="shared" si="1876"/>
        <v>4813633.66</v>
      </c>
      <c r="AC751" s="60">
        <f t="shared" si="1993"/>
        <v>0</v>
      </c>
      <c r="AD751" s="60">
        <f t="shared" si="1993"/>
        <v>0</v>
      </c>
      <c r="AE751" s="60">
        <f t="shared" si="1993"/>
        <v>0</v>
      </c>
      <c r="AF751" s="60">
        <f t="shared" si="1878"/>
        <v>5113574</v>
      </c>
      <c r="AG751" s="60">
        <f t="shared" si="1879"/>
        <v>4713601.63</v>
      </c>
      <c r="AH751" s="60">
        <f t="shared" si="1880"/>
        <v>4813633.66</v>
      </c>
      <c r="AI751" s="60">
        <f t="shared" si="1994"/>
        <v>0</v>
      </c>
      <c r="AJ751" s="60">
        <f t="shared" si="1994"/>
        <v>0</v>
      </c>
      <c r="AK751" s="60">
        <f t="shared" si="1994"/>
        <v>0</v>
      </c>
      <c r="AL751" s="60">
        <f t="shared" si="1882"/>
        <v>5113574</v>
      </c>
      <c r="AM751" s="60">
        <f t="shared" si="1883"/>
        <v>4713601.63</v>
      </c>
      <c r="AN751" s="60">
        <f t="shared" si="1884"/>
        <v>4813633.66</v>
      </c>
    </row>
    <row r="752" spans="1:40" customFormat="1">
      <c r="A752" s="114"/>
      <c r="B752" s="82" t="s">
        <v>175</v>
      </c>
      <c r="C752" s="34" t="s">
        <v>53</v>
      </c>
      <c r="D752" s="34" t="s">
        <v>21</v>
      </c>
      <c r="E752" s="34" t="s">
        <v>100</v>
      </c>
      <c r="F752" s="100" t="s">
        <v>268</v>
      </c>
      <c r="G752" s="36" t="s">
        <v>172</v>
      </c>
      <c r="H752" s="60">
        <v>4616574</v>
      </c>
      <c r="I752" s="60">
        <v>4713601.63</v>
      </c>
      <c r="J752" s="60">
        <v>4813633.66</v>
      </c>
      <c r="K752" s="60"/>
      <c r="L752" s="60"/>
      <c r="M752" s="60"/>
      <c r="N752" s="60">
        <f t="shared" si="1866"/>
        <v>4616574</v>
      </c>
      <c r="O752" s="60">
        <f t="shared" si="1867"/>
        <v>4713601.63</v>
      </c>
      <c r="P752" s="60">
        <f t="shared" si="1868"/>
        <v>4813633.66</v>
      </c>
      <c r="Q752" s="60">
        <v>497000</v>
      </c>
      <c r="R752" s="60"/>
      <c r="S752" s="60"/>
      <c r="T752" s="60">
        <f t="shared" si="1836"/>
        <v>5113574</v>
      </c>
      <c r="U752" s="60">
        <f t="shared" si="1837"/>
        <v>4713601.63</v>
      </c>
      <c r="V752" s="60">
        <f t="shared" si="1838"/>
        <v>4813633.66</v>
      </c>
      <c r="W752" s="60"/>
      <c r="X752" s="60"/>
      <c r="Y752" s="60"/>
      <c r="Z752" s="60">
        <f t="shared" si="1874"/>
        <v>5113574</v>
      </c>
      <c r="AA752" s="60">
        <f t="shared" si="1875"/>
        <v>4713601.63</v>
      </c>
      <c r="AB752" s="60">
        <f t="shared" si="1876"/>
        <v>4813633.66</v>
      </c>
      <c r="AC752" s="60"/>
      <c r="AD752" s="60"/>
      <c r="AE752" s="60"/>
      <c r="AF752" s="60">
        <f t="shared" si="1878"/>
        <v>5113574</v>
      </c>
      <c r="AG752" s="60">
        <f t="shared" si="1879"/>
        <v>4713601.63</v>
      </c>
      <c r="AH752" s="60">
        <f t="shared" si="1880"/>
        <v>4813633.66</v>
      </c>
      <c r="AI752" s="60"/>
      <c r="AJ752" s="60"/>
      <c r="AK752" s="60"/>
      <c r="AL752" s="60">
        <f t="shared" si="1882"/>
        <v>5113574</v>
      </c>
      <c r="AM752" s="60">
        <f t="shared" si="1883"/>
        <v>4713601.63</v>
      </c>
      <c r="AN752" s="60">
        <f t="shared" si="1884"/>
        <v>4813633.66</v>
      </c>
    </row>
    <row r="753" spans="1:40" customFormat="1">
      <c r="A753" s="114"/>
      <c r="B753" s="74" t="s">
        <v>269</v>
      </c>
      <c r="C753" s="35" t="s">
        <v>53</v>
      </c>
      <c r="D753" s="35" t="s">
        <v>21</v>
      </c>
      <c r="E753" s="35" t="s">
        <v>100</v>
      </c>
      <c r="F753" s="35" t="s">
        <v>270</v>
      </c>
      <c r="G753" s="36"/>
      <c r="H753" s="60">
        <f>H754</f>
        <v>1857465</v>
      </c>
      <c r="I753" s="60">
        <f t="shared" ref="I753:M754" si="1995">I754</f>
        <v>1925763.5999999999</v>
      </c>
      <c r="J753" s="60">
        <f t="shared" si="1995"/>
        <v>1996794.14</v>
      </c>
      <c r="K753" s="60">
        <f t="shared" si="1995"/>
        <v>0</v>
      </c>
      <c r="L753" s="60">
        <f t="shared" si="1995"/>
        <v>0</v>
      </c>
      <c r="M753" s="60">
        <f t="shared" si="1995"/>
        <v>0</v>
      </c>
      <c r="N753" s="60">
        <f t="shared" si="1866"/>
        <v>1857465</v>
      </c>
      <c r="O753" s="60">
        <f t="shared" si="1867"/>
        <v>1925763.5999999999</v>
      </c>
      <c r="P753" s="60">
        <f t="shared" si="1868"/>
        <v>1996794.14</v>
      </c>
      <c r="Q753" s="60">
        <f t="shared" ref="Q753:S754" si="1996">Q754</f>
        <v>0</v>
      </c>
      <c r="R753" s="60">
        <f t="shared" si="1996"/>
        <v>0</v>
      </c>
      <c r="S753" s="60">
        <f t="shared" si="1996"/>
        <v>0</v>
      </c>
      <c r="T753" s="60">
        <f t="shared" si="1836"/>
        <v>1857465</v>
      </c>
      <c r="U753" s="60">
        <f t="shared" si="1837"/>
        <v>1925763.5999999999</v>
      </c>
      <c r="V753" s="60">
        <f t="shared" si="1838"/>
        <v>1996794.14</v>
      </c>
      <c r="W753" s="60">
        <f t="shared" ref="W753:Y754" si="1997">W754</f>
        <v>30000</v>
      </c>
      <c r="X753" s="60">
        <f t="shared" si="1997"/>
        <v>0</v>
      </c>
      <c r="Y753" s="60">
        <f t="shared" si="1997"/>
        <v>0</v>
      </c>
      <c r="Z753" s="60">
        <f t="shared" si="1874"/>
        <v>1887465</v>
      </c>
      <c r="AA753" s="60">
        <f t="shared" si="1875"/>
        <v>1925763.5999999999</v>
      </c>
      <c r="AB753" s="60">
        <f t="shared" si="1876"/>
        <v>1996794.14</v>
      </c>
      <c r="AC753" s="60">
        <f t="shared" ref="AC753:AE754" si="1998">AC754</f>
        <v>346000</v>
      </c>
      <c r="AD753" s="60">
        <f t="shared" si="1998"/>
        <v>0</v>
      </c>
      <c r="AE753" s="60">
        <f t="shared" si="1998"/>
        <v>0</v>
      </c>
      <c r="AF753" s="60">
        <f t="shared" si="1878"/>
        <v>2233465</v>
      </c>
      <c r="AG753" s="60">
        <f t="shared" si="1879"/>
        <v>1925763.5999999999</v>
      </c>
      <c r="AH753" s="60">
        <f t="shared" si="1880"/>
        <v>1996794.14</v>
      </c>
      <c r="AI753" s="60">
        <f t="shared" ref="AI753:AK754" si="1999">AI754</f>
        <v>0</v>
      </c>
      <c r="AJ753" s="60">
        <f t="shared" si="1999"/>
        <v>0</v>
      </c>
      <c r="AK753" s="60">
        <f t="shared" si="1999"/>
        <v>0</v>
      </c>
      <c r="AL753" s="60">
        <f t="shared" si="1882"/>
        <v>2233465</v>
      </c>
      <c r="AM753" s="60">
        <f t="shared" si="1883"/>
        <v>1925763.5999999999</v>
      </c>
      <c r="AN753" s="60">
        <f t="shared" si="1884"/>
        <v>1996794.14</v>
      </c>
    </row>
    <row r="754" spans="1:40" customFormat="1" ht="25.5">
      <c r="A754" s="114"/>
      <c r="B754" s="126" t="s">
        <v>186</v>
      </c>
      <c r="C754" s="35" t="s">
        <v>53</v>
      </c>
      <c r="D754" s="35" t="s">
        <v>21</v>
      </c>
      <c r="E754" s="35" t="s">
        <v>100</v>
      </c>
      <c r="F754" s="35" t="s">
        <v>270</v>
      </c>
      <c r="G754" s="36" t="s">
        <v>32</v>
      </c>
      <c r="H754" s="60">
        <f>H755</f>
        <v>1857465</v>
      </c>
      <c r="I754" s="60">
        <f t="shared" si="1995"/>
        <v>1925763.5999999999</v>
      </c>
      <c r="J754" s="60">
        <f t="shared" si="1995"/>
        <v>1996794.14</v>
      </c>
      <c r="K754" s="60">
        <f t="shared" si="1995"/>
        <v>0</v>
      </c>
      <c r="L754" s="60">
        <f t="shared" si="1995"/>
        <v>0</v>
      </c>
      <c r="M754" s="60">
        <f t="shared" si="1995"/>
        <v>0</v>
      </c>
      <c r="N754" s="60">
        <f t="shared" si="1866"/>
        <v>1857465</v>
      </c>
      <c r="O754" s="60">
        <f t="shared" si="1867"/>
        <v>1925763.5999999999</v>
      </c>
      <c r="P754" s="60">
        <f t="shared" si="1868"/>
        <v>1996794.14</v>
      </c>
      <c r="Q754" s="60">
        <f t="shared" si="1996"/>
        <v>0</v>
      </c>
      <c r="R754" s="60">
        <f t="shared" si="1996"/>
        <v>0</v>
      </c>
      <c r="S754" s="60">
        <f t="shared" si="1996"/>
        <v>0</v>
      </c>
      <c r="T754" s="60">
        <f t="shared" si="1836"/>
        <v>1857465</v>
      </c>
      <c r="U754" s="60">
        <f t="shared" si="1837"/>
        <v>1925763.5999999999</v>
      </c>
      <c r="V754" s="60">
        <f t="shared" si="1838"/>
        <v>1996794.14</v>
      </c>
      <c r="W754" s="60">
        <f t="shared" si="1997"/>
        <v>30000</v>
      </c>
      <c r="X754" s="60">
        <f t="shared" si="1997"/>
        <v>0</v>
      </c>
      <c r="Y754" s="60">
        <f t="shared" si="1997"/>
        <v>0</v>
      </c>
      <c r="Z754" s="60">
        <f t="shared" si="1874"/>
        <v>1887465</v>
      </c>
      <c r="AA754" s="60">
        <f t="shared" si="1875"/>
        <v>1925763.5999999999</v>
      </c>
      <c r="AB754" s="60">
        <f t="shared" si="1876"/>
        <v>1996794.14</v>
      </c>
      <c r="AC754" s="60">
        <f t="shared" si="1998"/>
        <v>346000</v>
      </c>
      <c r="AD754" s="60">
        <f t="shared" si="1998"/>
        <v>0</v>
      </c>
      <c r="AE754" s="60">
        <f t="shared" si="1998"/>
        <v>0</v>
      </c>
      <c r="AF754" s="60">
        <f t="shared" si="1878"/>
        <v>2233465</v>
      </c>
      <c r="AG754" s="60">
        <f t="shared" si="1879"/>
        <v>1925763.5999999999</v>
      </c>
      <c r="AH754" s="60">
        <f t="shared" si="1880"/>
        <v>1996794.14</v>
      </c>
      <c r="AI754" s="60">
        <f t="shared" si="1999"/>
        <v>0</v>
      </c>
      <c r="AJ754" s="60">
        <f t="shared" si="1999"/>
        <v>0</v>
      </c>
      <c r="AK754" s="60">
        <f t="shared" si="1999"/>
        <v>0</v>
      </c>
      <c r="AL754" s="60">
        <f t="shared" si="1882"/>
        <v>2233465</v>
      </c>
      <c r="AM754" s="60">
        <f t="shared" si="1883"/>
        <v>1925763.5999999999</v>
      </c>
      <c r="AN754" s="60">
        <f t="shared" si="1884"/>
        <v>1996794.14</v>
      </c>
    </row>
    <row r="755" spans="1:40" customFormat="1" ht="25.5">
      <c r="A755" s="114"/>
      <c r="B755" s="71" t="s">
        <v>34</v>
      </c>
      <c r="C755" s="35" t="s">
        <v>53</v>
      </c>
      <c r="D755" s="35" t="s">
        <v>21</v>
      </c>
      <c r="E755" s="35" t="s">
        <v>100</v>
      </c>
      <c r="F755" s="35" t="s">
        <v>270</v>
      </c>
      <c r="G755" s="36" t="s">
        <v>33</v>
      </c>
      <c r="H755" s="60">
        <v>1857465</v>
      </c>
      <c r="I755" s="60">
        <v>1925763.5999999999</v>
      </c>
      <c r="J755" s="60">
        <v>1996794.14</v>
      </c>
      <c r="K755" s="60"/>
      <c r="L755" s="60"/>
      <c r="M755" s="60"/>
      <c r="N755" s="60">
        <f t="shared" si="1866"/>
        <v>1857465</v>
      </c>
      <c r="O755" s="60">
        <f t="shared" si="1867"/>
        <v>1925763.5999999999</v>
      </c>
      <c r="P755" s="60">
        <f t="shared" si="1868"/>
        <v>1996794.14</v>
      </c>
      <c r="Q755" s="60"/>
      <c r="R755" s="60"/>
      <c r="S755" s="60"/>
      <c r="T755" s="60">
        <f t="shared" si="1836"/>
        <v>1857465</v>
      </c>
      <c r="U755" s="60">
        <f t="shared" si="1837"/>
        <v>1925763.5999999999</v>
      </c>
      <c r="V755" s="60">
        <f t="shared" si="1838"/>
        <v>1996794.14</v>
      </c>
      <c r="W755" s="60">
        <v>30000</v>
      </c>
      <c r="X755" s="60"/>
      <c r="Y755" s="60"/>
      <c r="Z755" s="60">
        <f t="shared" si="1874"/>
        <v>1887465</v>
      </c>
      <c r="AA755" s="60">
        <f t="shared" si="1875"/>
        <v>1925763.5999999999</v>
      </c>
      <c r="AB755" s="60">
        <f t="shared" si="1876"/>
        <v>1996794.14</v>
      </c>
      <c r="AC755" s="60">
        <v>346000</v>
      </c>
      <c r="AD755" s="60"/>
      <c r="AE755" s="60"/>
      <c r="AF755" s="60">
        <f t="shared" si="1878"/>
        <v>2233465</v>
      </c>
      <c r="AG755" s="60">
        <f t="shared" si="1879"/>
        <v>1925763.5999999999</v>
      </c>
      <c r="AH755" s="60">
        <f t="shared" si="1880"/>
        <v>1996794.14</v>
      </c>
      <c r="AI755" s="60"/>
      <c r="AJ755" s="60"/>
      <c r="AK755" s="60"/>
      <c r="AL755" s="60">
        <f t="shared" si="1882"/>
        <v>2233465</v>
      </c>
      <c r="AM755" s="60">
        <f t="shared" si="1883"/>
        <v>1925763.5999999999</v>
      </c>
      <c r="AN755" s="60">
        <f t="shared" si="1884"/>
        <v>1996794.14</v>
      </c>
    </row>
    <row r="756" spans="1:40" customFormat="1">
      <c r="A756" s="114"/>
      <c r="B756" s="104" t="s">
        <v>271</v>
      </c>
      <c r="C756" s="35" t="s">
        <v>53</v>
      </c>
      <c r="D756" s="35" t="s">
        <v>21</v>
      </c>
      <c r="E756" s="35" t="s">
        <v>100</v>
      </c>
      <c r="F756" s="35" t="s">
        <v>272</v>
      </c>
      <c r="G756" s="36"/>
      <c r="H756" s="60">
        <f>H757</f>
        <v>283176</v>
      </c>
      <c r="I756" s="60">
        <f t="shared" ref="I756:M757" si="2000">I757</f>
        <v>283176</v>
      </c>
      <c r="J756" s="60">
        <f t="shared" si="2000"/>
        <v>283176</v>
      </c>
      <c r="K756" s="60">
        <f t="shared" si="2000"/>
        <v>0</v>
      </c>
      <c r="L756" s="60">
        <f t="shared" si="2000"/>
        <v>0</v>
      </c>
      <c r="M756" s="60">
        <f t="shared" si="2000"/>
        <v>0</v>
      </c>
      <c r="N756" s="60">
        <f t="shared" si="1866"/>
        <v>283176</v>
      </c>
      <c r="O756" s="60">
        <f t="shared" si="1867"/>
        <v>283176</v>
      </c>
      <c r="P756" s="60">
        <f t="shared" si="1868"/>
        <v>283176</v>
      </c>
      <c r="Q756" s="60">
        <f t="shared" ref="Q756:S757" si="2001">Q757</f>
        <v>0</v>
      </c>
      <c r="R756" s="60">
        <f t="shared" si="2001"/>
        <v>0</v>
      </c>
      <c r="S756" s="60">
        <f t="shared" si="2001"/>
        <v>0</v>
      </c>
      <c r="T756" s="60">
        <f t="shared" si="1836"/>
        <v>283176</v>
      </c>
      <c r="U756" s="60">
        <f t="shared" si="1837"/>
        <v>283176</v>
      </c>
      <c r="V756" s="60">
        <f t="shared" si="1838"/>
        <v>283176</v>
      </c>
      <c r="W756" s="60">
        <f t="shared" ref="W756:Y757" si="2002">W757</f>
        <v>0</v>
      </c>
      <c r="X756" s="60">
        <f t="shared" si="2002"/>
        <v>0</v>
      </c>
      <c r="Y756" s="60">
        <f t="shared" si="2002"/>
        <v>0</v>
      </c>
      <c r="Z756" s="60">
        <f t="shared" si="1874"/>
        <v>283176</v>
      </c>
      <c r="AA756" s="60">
        <f t="shared" si="1875"/>
        <v>283176</v>
      </c>
      <c r="AB756" s="60">
        <f t="shared" si="1876"/>
        <v>283176</v>
      </c>
      <c r="AC756" s="60">
        <f t="shared" ref="AC756:AE757" si="2003">AC757</f>
        <v>0</v>
      </c>
      <c r="AD756" s="60">
        <f t="shared" si="2003"/>
        <v>0</v>
      </c>
      <c r="AE756" s="60">
        <f t="shared" si="2003"/>
        <v>0</v>
      </c>
      <c r="AF756" s="60">
        <f t="shared" si="1878"/>
        <v>283176</v>
      </c>
      <c r="AG756" s="60">
        <f t="shared" si="1879"/>
        <v>283176</v>
      </c>
      <c r="AH756" s="60">
        <f t="shared" si="1880"/>
        <v>283176</v>
      </c>
      <c r="AI756" s="60">
        <f t="shared" ref="AI756:AK757" si="2004">AI757</f>
        <v>-50000</v>
      </c>
      <c r="AJ756" s="60">
        <f t="shared" si="2004"/>
        <v>0</v>
      </c>
      <c r="AK756" s="60">
        <f t="shared" si="2004"/>
        <v>0</v>
      </c>
      <c r="AL756" s="60">
        <f t="shared" si="1882"/>
        <v>233176</v>
      </c>
      <c r="AM756" s="60">
        <f t="shared" si="1883"/>
        <v>283176</v>
      </c>
      <c r="AN756" s="60">
        <f t="shared" si="1884"/>
        <v>283176</v>
      </c>
    </row>
    <row r="757" spans="1:40" customFormat="1" ht="25.5">
      <c r="A757" s="114"/>
      <c r="B757" s="126" t="s">
        <v>186</v>
      </c>
      <c r="C757" s="35" t="s">
        <v>53</v>
      </c>
      <c r="D757" s="35" t="s">
        <v>21</v>
      </c>
      <c r="E757" s="35" t="s">
        <v>100</v>
      </c>
      <c r="F757" s="35" t="s">
        <v>272</v>
      </c>
      <c r="G757" s="36" t="s">
        <v>32</v>
      </c>
      <c r="H757" s="60">
        <f>H758</f>
        <v>283176</v>
      </c>
      <c r="I757" s="60">
        <f t="shared" si="2000"/>
        <v>283176</v>
      </c>
      <c r="J757" s="60">
        <f t="shared" si="2000"/>
        <v>283176</v>
      </c>
      <c r="K757" s="60">
        <f t="shared" si="2000"/>
        <v>0</v>
      </c>
      <c r="L757" s="60">
        <f t="shared" si="2000"/>
        <v>0</v>
      </c>
      <c r="M757" s="60">
        <f t="shared" si="2000"/>
        <v>0</v>
      </c>
      <c r="N757" s="60">
        <f t="shared" si="1866"/>
        <v>283176</v>
      </c>
      <c r="O757" s="60">
        <f t="shared" si="1867"/>
        <v>283176</v>
      </c>
      <c r="P757" s="60">
        <f t="shared" si="1868"/>
        <v>283176</v>
      </c>
      <c r="Q757" s="60">
        <f t="shared" si="2001"/>
        <v>0</v>
      </c>
      <c r="R757" s="60">
        <f t="shared" si="2001"/>
        <v>0</v>
      </c>
      <c r="S757" s="60">
        <f t="shared" si="2001"/>
        <v>0</v>
      </c>
      <c r="T757" s="60">
        <f t="shared" si="1836"/>
        <v>283176</v>
      </c>
      <c r="U757" s="60">
        <f t="shared" si="1837"/>
        <v>283176</v>
      </c>
      <c r="V757" s="60">
        <f t="shared" si="1838"/>
        <v>283176</v>
      </c>
      <c r="W757" s="60">
        <f t="shared" si="2002"/>
        <v>0</v>
      </c>
      <c r="X757" s="60">
        <f t="shared" si="2002"/>
        <v>0</v>
      </c>
      <c r="Y757" s="60">
        <f t="shared" si="2002"/>
        <v>0</v>
      </c>
      <c r="Z757" s="60">
        <f t="shared" si="1874"/>
        <v>283176</v>
      </c>
      <c r="AA757" s="60">
        <f t="shared" si="1875"/>
        <v>283176</v>
      </c>
      <c r="AB757" s="60">
        <f t="shared" si="1876"/>
        <v>283176</v>
      </c>
      <c r="AC757" s="60">
        <f t="shared" si="2003"/>
        <v>0</v>
      </c>
      <c r="AD757" s="60">
        <f t="shared" si="2003"/>
        <v>0</v>
      </c>
      <c r="AE757" s="60">
        <f t="shared" si="2003"/>
        <v>0</v>
      </c>
      <c r="AF757" s="60">
        <f t="shared" si="1878"/>
        <v>283176</v>
      </c>
      <c r="AG757" s="60">
        <f t="shared" si="1879"/>
        <v>283176</v>
      </c>
      <c r="AH757" s="60">
        <f t="shared" si="1880"/>
        <v>283176</v>
      </c>
      <c r="AI757" s="60">
        <f t="shared" si="2004"/>
        <v>-50000</v>
      </c>
      <c r="AJ757" s="60">
        <f t="shared" si="2004"/>
        <v>0</v>
      </c>
      <c r="AK757" s="60">
        <f t="shared" si="2004"/>
        <v>0</v>
      </c>
      <c r="AL757" s="60">
        <f t="shared" si="1882"/>
        <v>233176</v>
      </c>
      <c r="AM757" s="60">
        <f t="shared" si="1883"/>
        <v>283176</v>
      </c>
      <c r="AN757" s="60">
        <f t="shared" si="1884"/>
        <v>283176</v>
      </c>
    </row>
    <row r="758" spans="1:40" customFormat="1" ht="25.5">
      <c r="A758" s="114"/>
      <c r="B758" s="71" t="s">
        <v>34</v>
      </c>
      <c r="C758" s="35" t="s">
        <v>53</v>
      </c>
      <c r="D758" s="35" t="s">
        <v>21</v>
      </c>
      <c r="E758" s="35" t="s">
        <v>100</v>
      </c>
      <c r="F758" s="35" t="s">
        <v>272</v>
      </c>
      <c r="G758" s="36" t="s">
        <v>33</v>
      </c>
      <c r="H758" s="60">
        <v>283176</v>
      </c>
      <c r="I758" s="60">
        <v>283176</v>
      </c>
      <c r="J758" s="60">
        <v>283176</v>
      </c>
      <c r="K758" s="60"/>
      <c r="L758" s="60"/>
      <c r="M758" s="60"/>
      <c r="N758" s="60">
        <f t="shared" si="1866"/>
        <v>283176</v>
      </c>
      <c r="O758" s="60">
        <f t="shared" si="1867"/>
        <v>283176</v>
      </c>
      <c r="P758" s="60">
        <f t="shared" si="1868"/>
        <v>283176</v>
      </c>
      <c r="Q758" s="60"/>
      <c r="R758" s="60"/>
      <c r="S758" s="60"/>
      <c r="T758" s="60">
        <f t="shared" si="1836"/>
        <v>283176</v>
      </c>
      <c r="U758" s="60">
        <f t="shared" si="1837"/>
        <v>283176</v>
      </c>
      <c r="V758" s="60">
        <f t="shared" si="1838"/>
        <v>283176</v>
      </c>
      <c r="W758" s="60"/>
      <c r="X758" s="60"/>
      <c r="Y758" s="60"/>
      <c r="Z758" s="60">
        <f t="shared" si="1874"/>
        <v>283176</v>
      </c>
      <c r="AA758" s="60">
        <f t="shared" si="1875"/>
        <v>283176</v>
      </c>
      <c r="AB758" s="60">
        <f t="shared" si="1876"/>
        <v>283176</v>
      </c>
      <c r="AC758" s="60"/>
      <c r="AD758" s="60"/>
      <c r="AE758" s="60"/>
      <c r="AF758" s="60">
        <f t="shared" si="1878"/>
        <v>283176</v>
      </c>
      <c r="AG758" s="60">
        <f t="shared" si="1879"/>
        <v>283176</v>
      </c>
      <c r="AH758" s="60">
        <f t="shared" si="1880"/>
        <v>283176</v>
      </c>
      <c r="AI758" s="60">
        <v>-50000</v>
      </c>
      <c r="AJ758" s="60"/>
      <c r="AK758" s="60"/>
      <c r="AL758" s="60">
        <f t="shared" si="1882"/>
        <v>233176</v>
      </c>
      <c r="AM758" s="60">
        <f t="shared" si="1883"/>
        <v>283176</v>
      </c>
      <c r="AN758" s="60">
        <f t="shared" si="1884"/>
        <v>283176</v>
      </c>
    </row>
    <row r="759" spans="1:40" customFormat="1">
      <c r="A759" s="114"/>
      <c r="B759" s="71" t="s">
        <v>273</v>
      </c>
      <c r="C759" s="35" t="s">
        <v>53</v>
      </c>
      <c r="D759" s="35" t="s">
        <v>21</v>
      </c>
      <c r="E759" s="35" t="s">
        <v>100</v>
      </c>
      <c r="F759" s="35" t="s">
        <v>274</v>
      </c>
      <c r="G759" s="36"/>
      <c r="H759" s="60">
        <f>H762+H760+H764</f>
        <v>19603836</v>
      </c>
      <c r="I759" s="60">
        <f t="shared" ref="I759:J759" si="2005">I762+I760+I764</f>
        <v>19891014.07</v>
      </c>
      <c r="J759" s="60">
        <f t="shared" si="2005"/>
        <v>20078089.740000002</v>
      </c>
      <c r="K759" s="60">
        <f t="shared" ref="K759:M759" si="2006">K762+K760+K764</f>
        <v>395514</v>
      </c>
      <c r="L759" s="60">
        <f t="shared" si="2006"/>
        <v>0</v>
      </c>
      <c r="M759" s="60">
        <f t="shared" si="2006"/>
        <v>0</v>
      </c>
      <c r="N759" s="60">
        <f t="shared" si="1866"/>
        <v>19999350</v>
      </c>
      <c r="O759" s="60">
        <f t="shared" si="1867"/>
        <v>19891014.07</v>
      </c>
      <c r="P759" s="60">
        <f t="shared" si="1868"/>
        <v>20078089.740000002</v>
      </c>
      <c r="Q759" s="60">
        <f t="shared" ref="Q759:S759" si="2007">Q762+Q760+Q764</f>
        <v>3457002</v>
      </c>
      <c r="R759" s="60">
        <f t="shared" si="2007"/>
        <v>0</v>
      </c>
      <c r="S759" s="60">
        <f t="shared" si="2007"/>
        <v>0</v>
      </c>
      <c r="T759" s="60">
        <f t="shared" si="1836"/>
        <v>23456352</v>
      </c>
      <c r="U759" s="60">
        <f t="shared" si="1837"/>
        <v>19891014.07</v>
      </c>
      <c r="V759" s="60">
        <f t="shared" si="1838"/>
        <v>20078089.740000002</v>
      </c>
      <c r="W759" s="60">
        <f t="shared" ref="W759:Y759" si="2008">W762+W760+W764</f>
        <v>89000</v>
      </c>
      <c r="X759" s="60">
        <f t="shared" si="2008"/>
        <v>0</v>
      </c>
      <c r="Y759" s="60">
        <f t="shared" si="2008"/>
        <v>0</v>
      </c>
      <c r="Z759" s="60">
        <f t="shared" si="1874"/>
        <v>23545352</v>
      </c>
      <c r="AA759" s="60">
        <f t="shared" si="1875"/>
        <v>19891014.07</v>
      </c>
      <c r="AB759" s="60">
        <f t="shared" si="1876"/>
        <v>20078089.740000002</v>
      </c>
      <c r="AC759" s="60">
        <f t="shared" ref="AC759:AE759" si="2009">AC762+AC760+AC764</f>
        <v>193637.8</v>
      </c>
      <c r="AD759" s="60">
        <f t="shared" si="2009"/>
        <v>0</v>
      </c>
      <c r="AE759" s="60">
        <f t="shared" si="2009"/>
        <v>0</v>
      </c>
      <c r="AF759" s="60">
        <f t="shared" si="1878"/>
        <v>23738989.800000001</v>
      </c>
      <c r="AG759" s="60">
        <f t="shared" si="1879"/>
        <v>19891014.07</v>
      </c>
      <c r="AH759" s="60">
        <f t="shared" si="1880"/>
        <v>20078089.740000002</v>
      </c>
      <c r="AI759" s="60">
        <f t="shared" ref="AI759:AK759" si="2010">AI762+AI760+AI764</f>
        <v>50000</v>
      </c>
      <c r="AJ759" s="60">
        <f t="shared" si="2010"/>
        <v>0</v>
      </c>
      <c r="AK759" s="60">
        <f t="shared" si="2010"/>
        <v>0</v>
      </c>
      <c r="AL759" s="60">
        <f t="shared" si="1882"/>
        <v>23788989.800000001</v>
      </c>
      <c r="AM759" s="60">
        <f t="shared" si="1883"/>
        <v>19891014.07</v>
      </c>
      <c r="AN759" s="60">
        <f t="shared" si="1884"/>
        <v>20078089.740000002</v>
      </c>
    </row>
    <row r="760" spans="1:40" customFormat="1" ht="38.25">
      <c r="A760" s="114"/>
      <c r="B760" s="71" t="s">
        <v>51</v>
      </c>
      <c r="C760" s="35" t="s">
        <v>53</v>
      </c>
      <c r="D760" s="35" t="s">
        <v>21</v>
      </c>
      <c r="E760" s="35" t="s">
        <v>100</v>
      </c>
      <c r="F760" s="35" t="s">
        <v>274</v>
      </c>
      <c r="G760" s="36" t="s">
        <v>49</v>
      </c>
      <c r="H760" s="60">
        <f>H761</f>
        <v>10992627</v>
      </c>
      <c r="I760" s="60">
        <f t="shared" ref="I760:M760" si="2011">I761</f>
        <v>11102052.710000001</v>
      </c>
      <c r="J760" s="60">
        <f t="shared" si="2011"/>
        <v>11162573.24</v>
      </c>
      <c r="K760" s="60">
        <f t="shared" si="2011"/>
        <v>0</v>
      </c>
      <c r="L760" s="60">
        <f t="shared" si="2011"/>
        <v>0</v>
      </c>
      <c r="M760" s="60">
        <f t="shared" si="2011"/>
        <v>0</v>
      </c>
      <c r="N760" s="60">
        <f t="shared" si="1866"/>
        <v>10992627</v>
      </c>
      <c r="O760" s="60">
        <f t="shared" si="1867"/>
        <v>11102052.710000001</v>
      </c>
      <c r="P760" s="60">
        <f t="shared" si="1868"/>
        <v>11162573.24</v>
      </c>
      <c r="Q760" s="60">
        <f t="shared" ref="Q760:S760" si="2012">Q761</f>
        <v>0</v>
      </c>
      <c r="R760" s="60">
        <f t="shared" si="2012"/>
        <v>0</v>
      </c>
      <c r="S760" s="60">
        <f t="shared" si="2012"/>
        <v>0</v>
      </c>
      <c r="T760" s="60">
        <f t="shared" si="1836"/>
        <v>10992627</v>
      </c>
      <c r="U760" s="60">
        <f t="shared" si="1837"/>
        <v>11102052.710000001</v>
      </c>
      <c r="V760" s="60">
        <f t="shared" si="1838"/>
        <v>11162573.24</v>
      </c>
      <c r="W760" s="60">
        <f t="shared" ref="W760:Y760" si="2013">W761</f>
        <v>0</v>
      </c>
      <c r="X760" s="60">
        <f t="shared" si="2013"/>
        <v>0</v>
      </c>
      <c r="Y760" s="60">
        <f t="shared" si="2013"/>
        <v>0</v>
      </c>
      <c r="Z760" s="60">
        <f t="shared" si="1874"/>
        <v>10992627</v>
      </c>
      <c r="AA760" s="60">
        <f t="shared" si="1875"/>
        <v>11102052.710000001</v>
      </c>
      <c r="AB760" s="60">
        <f t="shared" si="1876"/>
        <v>11162573.24</v>
      </c>
      <c r="AC760" s="60">
        <f t="shared" ref="AC760:AE760" si="2014">AC761</f>
        <v>0</v>
      </c>
      <c r="AD760" s="60">
        <f t="shared" si="2014"/>
        <v>0</v>
      </c>
      <c r="AE760" s="60">
        <f t="shared" si="2014"/>
        <v>0</v>
      </c>
      <c r="AF760" s="60">
        <f t="shared" si="1878"/>
        <v>10992627</v>
      </c>
      <c r="AG760" s="60">
        <f t="shared" si="1879"/>
        <v>11102052.710000001</v>
      </c>
      <c r="AH760" s="60">
        <f t="shared" si="1880"/>
        <v>11162573.24</v>
      </c>
      <c r="AI760" s="60">
        <f t="shared" ref="AI760:AK760" si="2015">AI761</f>
        <v>0</v>
      </c>
      <c r="AJ760" s="60">
        <f t="shared" si="2015"/>
        <v>0</v>
      </c>
      <c r="AK760" s="60">
        <f t="shared" si="2015"/>
        <v>0</v>
      </c>
      <c r="AL760" s="60">
        <f t="shared" si="1882"/>
        <v>10992627</v>
      </c>
      <c r="AM760" s="60">
        <f t="shared" si="1883"/>
        <v>11102052.710000001</v>
      </c>
      <c r="AN760" s="60">
        <f t="shared" si="1884"/>
        <v>11162573.24</v>
      </c>
    </row>
    <row r="761" spans="1:40" customFormat="1">
      <c r="A761" s="114"/>
      <c r="B761" s="71" t="s">
        <v>64</v>
      </c>
      <c r="C761" s="35" t="s">
        <v>53</v>
      </c>
      <c r="D761" s="35" t="s">
        <v>21</v>
      </c>
      <c r="E761" s="35" t="s">
        <v>100</v>
      </c>
      <c r="F761" s="35" t="s">
        <v>274</v>
      </c>
      <c r="G761" s="36" t="s">
        <v>65</v>
      </c>
      <c r="H761" s="60">
        <v>10992627</v>
      </c>
      <c r="I761" s="60">
        <v>11102052.710000001</v>
      </c>
      <c r="J761" s="60">
        <v>11162573.24</v>
      </c>
      <c r="K761" s="60"/>
      <c r="L761" s="60"/>
      <c r="M761" s="60"/>
      <c r="N761" s="60">
        <f t="shared" si="1866"/>
        <v>10992627</v>
      </c>
      <c r="O761" s="60">
        <f t="shared" si="1867"/>
        <v>11102052.710000001</v>
      </c>
      <c r="P761" s="60">
        <f t="shared" si="1868"/>
        <v>11162573.24</v>
      </c>
      <c r="Q761" s="60"/>
      <c r="R761" s="60"/>
      <c r="S761" s="60"/>
      <c r="T761" s="60">
        <f t="shared" si="1836"/>
        <v>10992627</v>
      </c>
      <c r="U761" s="60">
        <f t="shared" si="1837"/>
        <v>11102052.710000001</v>
      </c>
      <c r="V761" s="60">
        <f t="shared" si="1838"/>
        <v>11162573.24</v>
      </c>
      <c r="W761" s="60"/>
      <c r="X761" s="60"/>
      <c r="Y761" s="60"/>
      <c r="Z761" s="60">
        <f t="shared" si="1874"/>
        <v>10992627</v>
      </c>
      <c r="AA761" s="60">
        <f t="shared" si="1875"/>
        <v>11102052.710000001</v>
      </c>
      <c r="AB761" s="60">
        <f t="shared" si="1876"/>
        <v>11162573.24</v>
      </c>
      <c r="AC761" s="60"/>
      <c r="AD761" s="60"/>
      <c r="AE761" s="60"/>
      <c r="AF761" s="60">
        <f t="shared" si="1878"/>
        <v>10992627</v>
      </c>
      <c r="AG761" s="60">
        <f t="shared" si="1879"/>
        <v>11102052.710000001</v>
      </c>
      <c r="AH761" s="60">
        <f t="shared" si="1880"/>
        <v>11162573.24</v>
      </c>
      <c r="AI761" s="60"/>
      <c r="AJ761" s="60"/>
      <c r="AK761" s="60"/>
      <c r="AL761" s="60">
        <f t="shared" si="1882"/>
        <v>10992627</v>
      </c>
      <c r="AM761" s="60">
        <f t="shared" si="1883"/>
        <v>11102052.710000001</v>
      </c>
      <c r="AN761" s="60">
        <f t="shared" si="1884"/>
        <v>11162573.24</v>
      </c>
    </row>
    <row r="762" spans="1:40" customFormat="1" ht="25.5">
      <c r="A762" s="114"/>
      <c r="B762" s="126" t="s">
        <v>186</v>
      </c>
      <c r="C762" s="35" t="s">
        <v>53</v>
      </c>
      <c r="D762" s="35" t="s">
        <v>21</v>
      </c>
      <c r="E762" s="35" t="s">
        <v>100</v>
      </c>
      <c r="F762" s="35" t="s">
        <v>274</v>
      </c>
      <c r="G762" s="36" t="s">
        <v>32</v>
      </c>
      <c r="H762" s="60">
        <f>H763</f>
        <v>8588209</v>
      </c>
      <c r="I762" s="60">
        <f t="shared" ref="I762:M762" si="2016">I763</f>
        <v>8765961.3599999994</v>
      </c>
      <c r="J762" s="60">
        <f t="shared" si="2016"/>
        <v>8892516.5</v>
      </c>
      <c r="K762" s="60">
        <f t="shared" si="2016"/>
        <v>395514</v>
      </c>
      <c r="L762" s="60">
        <f t="shared" si="2016"/>
        <v>0</v>
      </c>
      <c r="M762" s="60">
        <f t="shared" si="2016"/>
        <v>0</v>
      </c>
      <c r="N762" s="60">
        <f t="shared" si="1866"/>
        <v>8983723</v>
      </c>
      <c r="O762" s="60">
        <f t="shared" si="1867"/>
        <v>8765961.3599999994</v>
      </c>
      <c r="P762" s="60">
        <f t="shared" si="1868"/>
        <v>8892516.5</v>
      </c>
      <c r="Q762" s="60">
        <f t="shared" ref="Q762:S762" si="2017">Q763</f>
        <v>3457002</v>
      </c>
      <c r="R762" s="60">
        <f t="shared" si="2017"/>
        <v>0</v>
      </c>
      <c r="S762" s="60">
        <f t="shared" si="2017"/>
        <v>0</v>
      </c>
      <c r="T762" s="60">
        <f t="shared" si="1836"/>
        <v>12440725</v>
      </c>
      <c r="U762" s="60">
        <f t="shared" si="1837"/>
        <v>8765961.3599999994</v>
      </c>
      <c r="V762" s="60">
        <f t="shared" si="1838"/>
        <v>8892516.5</v>
      </c>
      <c r="W762" s="60">
        <f t="shared" ref="W762:Y762" si="2018">W763</f>
        <v>89000</v>
      </c>
      <c r="X762" s="60">
        <f t="shared" si="2018"/>
        <v>0</v>
      </c>
      <c r="Y762" s="60">
        <f t="shared" si="2018"/>
        <v>0</v>
      </c>
      <c r="Z762" s="60">
        <f t="shared" si="1874"/>
        <v>12529725</v>
      </c>
      <c r="AA762" s="60">
        <f t="shared" si="1875"/>
        <v>8765961.3599999994</v>
      </c>
      <c r="AB762" s="60">
        <f t="shared" si="1876"/>
        <v>8892516.5</v>
      </c>
      <c r="AC762" s="60">
        <f t="shared" ref="AC762:AE762" si="2019">AC763</f>
        <v>193637.8</v>
      </c>
      <c r="AD762" s="60">
        <f t="shared" si="2019"/>
        <v>0</v>
      </c>
      <c r="AE762" s="60">
        <f t="shared" si="2019"/>
        <v>0</v>
      </c>
      <c r="AF762" s="60">
        <f t="shared" si="1878"/>
        <v>12723362.800000001</v>
      </c>
      <c r="AG762" s="60">
        <f t="shared" si="1879"/>
        <v>8765961.3599999994</v>
      </c>
      <c r="AH762" s="60">
        <f t="shared" si="1880"/>
        <v>8892516.5</v>
      </c>
      <c r="AI762" s="60">
        <f t="shared" ref="AI762:AK762" si="2020">AI763</f>
        <v>50000</v>
      </c>
      <c r="AJ762" s="60">
        <f t="shared" si="2020"/>
        <v>0</v>
      </c>
      <c r="AK762" s="60">
        <f t="shared" si="2020"/>
        <v>0</v>
      </c>
      <c r="AL762" s="60">
        <f t="shared" si="1882"/>
        <v>12773362.800000001</v>
      </c>
      <c r="AM762" s="60">
        <f t="shared" si="1883"/>
        <v>8765961.3599999994</v>
      </c>
      <c r="AN762" s="60">
        <f t="shared" si="1884"/>
        <v>8892516.5</v>
      </c>
    </row>
    <row r="763" spans="1:40" customFormat="1" ht="25.5">
      <c r="A763" s="114"/>
      <c r="B763" s="71" t="s">
        <v>34</v>
      </c>
      <c r="C763" s="35" t="s">
        <v>53</v>
      </c>
      <c r="D763" s="35" t="s">
        <v>21</v>
      </c>
      <c r="E763" s="35" t="s">
        <v>100</v>
      </c>
      <c r="F763" s="35" t="s">
        <v>274</v>
      </c>
      <c r="G763" s="36" t="s">
        <v>33</v>
      </c>
      <c r="H763" s="60">
        <v>8588209</v>
      </c>
      <c r="I763" s="60">
        <v>8765961.3599999994</v>
      </c>
      <c r="J763" s="60">
        <v>8892516.5</v>
      </c>
      <c r="K763" s="60">
        <v>395514</v>
      </c>
      <c r="L763" s="60"/>
      <c r="M763" s="60"/>
      <c r="N763" s="60">
        <f t="shared" si="1866"/>
        <v>8983723</v>
      </c>
      <c r="O763" s="60">
        <f t="shared" si="1867"/>
        <v>8765961.3599999994</v>
      </c>
      <c r="P763" s="60">
        <f t="shared" si="1868"/>
        <v>8892516.5</v>
      </c>
      <c r="Q763" s="60">
        <v>3457002</v>
      </c>
      <c r="R763" s="60"/>
      <c r="S763" s="60"/>
      <c r="T763" s="60">
        <f t="shared" si="1836"/>
        <v>12440725</v>
      </c>
      <c r="U763" s="60">
        <f t="shared" si="1837"/>
        <v>8765961.3599999994</v>
      </c>
      <c r="V763" s="60">
        <f t="shared" si="1838"/>
        <v>8892516.5</v>
      </c>
      <c r="W763" s="60">
        <v>89000</v>
      </c>
      <c r="X763" s="60"/>
      <c r="Y763" s="60"/>
      <c r="Z763" s="60">
        <f t="shared" si="1874"/>
        <v>12529725</v>
      </c>
      <c r="AA763" s="60">
        <f t="shared" si="1875"/>
        <v>8765961.3599999994</v>
      </c>
      <c r="AB763" s="60">
        <f t="shared" si="1876"/>
        <v>8892516.5</v>
      </c>
      <c r="AC763" s="60">
        <v>193637.8</v>
      </c>
      <c r="AD763" s="60"/>
      <c r="AE763" s="60"/>
      <c r="AF763" s="60">
        <f t="shared" si="1878"/>
        <v>12723362.800000001</v>
      </c>
      <c r="AG763" s="60">
        <f t="shared" si="1879"/>
        <v>8765961.3599999994</v>
      </c>
      <c r="AH763" s="60">
        <f t="shared" si="1880"/>
        <v>8892516.5</v>
      </c>
      <c r="AI763" s="60">
        <v>50000</v>
      </c>
      <c r="AJ763" s="60"/>
      <c r="AK763" s="60"/>
      <c r="AL763" s="60">
        <f t="shared" si="1882"/>
        <v>12773362.800000001</v>
      </c>
      <c r="AM763" s="60">
        <f t="shared" si="1883"/>
        <v>8765961.3599999994</v>
      </c>
      <c r="AN763" s="60">
        <f t="shared" si="1884"/>
        <v>8892516.5</v>
      </c>
    </row>
    <row r="764" spans="1:40" customFormat="1">
      <c r="A764" s="114"/>
      <c r="B764" s="71" t="s">
        <v>47</v>
      </c>
      <c r="C764" s="35" t="s">
        <v>53</v>
      </c>
      <c r="D764" s="35" t="s">
        <v>21</v>
      </c>
      <c r="E764" s="35" t="s">
        <v>100</v>
      </c>
      <c r="F764" s="35" t="s">
        <v>274</v>
      </c>
      <c r="G764" s="36" t="s">
        <v>45</v>
      </c>
      <c r="H764" s="60">
        <f>H765</f>
        <v>23000</v>
      </c>
      <c r="I764" s="60">
        <f t="shared" ref="I764:M764" si="2021">I765</f>
        <v>23000</v>
      </c>
      <c r="J764" s="60">
        <f t="shared" si="2021"/>
        <v>23000</v>
      </c>
      <c r="K764" s="60">
        <f t="shared" si="2021"/>
        <v>0</v>
      </c>
      <c r="L764" s="60">
        <f t="shared" si="2021"/>
        <v>0</v>
      </c>
      <c r="M764" s="60">
        <f t="shared" si="2021"/>
        <v>0</v>
      </c>
      <c r="N764" s="60">
        <f t="shared" si="1866"/>
        <v>23000</v>
      </c>
      <c r="O764" s="60">
        <f t="shared" si="1867"/>
        <v>23000</v>
      </c>
      <c r="P764" s="60">
        <f t="shared" si="1868"/>
        <v>23000</v>
      </c>
      <c r="Q764" s="60">
        <f t="shared" ref="Q764:S764" si="2022">Q765</f>
        <v>0</v>
      </c>
      <c r="R764" s="60">
        <f t="shared" si="2022"/>
        <v>0</v>
      </c>
      <c r="S764" s="60">
        <f t="shared" si="2022"/>
        <v>0</v>
      </c>
      <c r="T764" s="60">
        <f t="shared" si="1836"/>
        <v>23000</v>
      </c>
      <c r="U764" s="60">
        <f t="shared" si="1837"/>
        <v>23000</v>
      </c>
      <c r="V764" s="60">
        <f t="shared" si="1838"/>
        <v>23000</v>
      </c>
      <c r="W764" s="60">
        <f t="shared" ref="W764:Y764" si="2023">W765</f>
        <v>0</v>
      </c>
      <c r="X764" s="60">
        <f t="shared" si="2023"/>
        <v>0</v>
      </c>
      <c r="Y764" s="60">
        <f t="shared" si="2023"/>
        <v>0</v>
      </c>
      <c r="Z764" s="60">
        <f t="shared" si="1874"/>
        <v>23000</v>
      </c>
      <c r="AA764" s="60">
        <f t="shared" si="1875"/>
        <v>23000</v>
      </c>
      <c r="AB764" s="60">
        <f t="shared" si="1876"/>
        <v>23000</v>
      </c>
      <c r="AC764" s="60">
        <f t="shared" ref="AC764:AE764" si="2024">AC765</f>
        <v>0</v>
      </c>
      <c r="AD764" s="60">
        <f t="shared" si="2024"/>
        <v>0</v>
      </c>
      <c r="AE764" s="60">
        <f t="shared" si="2024"/>
        <v>0</v>
      </c>
      <c r="AF764" s="60">
        <f t="shared" si="1878"/>
        <v>23000</v>
      </c>
      <c r="AG764" s="60">
        <f t="shared" si="1879"/>
        <v>23000</v>
      </c>
      <c r="AH764" s="60">
        <f t="shared" si="1880"/>
        <v>23000</v>
      </c>
      <c r="AI764" s="60">
        <f t="shared" ref="AI764:AK764" si="2025">AI765</f>
        <v>0</v>
      </c>
      <c r="AJ764" s="60">
        <f t="shared" si="2025"/>
        <v>0</v>
      </c>
      <c r="AK764" s="60">
        <f t="shared" si="2025"/>
        <v>0</v>
      </c>
      <c r="AL764" s="60">
        <f t="shared" si="1882"/>
        <v>23000</v>
      </c>
      <c r="AM764" s="60">
        <f t="shared" si="1883"/>
        <v>23000</v>
      </c>
      <c r="AN764" s="60">
        <f t="shared" si="1884"/>
        <v>23000</v>
      </c>
    </row>
    <row r="765" spans="1:40" customFormat="1">
      <c r="A765" s="114"/>
      <c r="B765" s="142" t="s">
        <v>56</v>
      </c>
      <c r="C765" s="35" t="s">
        <v>53</v>
      </c>
      <c r="D765" s="35" t="s">
        <v>21</v>
      </c>
      <c r="E765" s="35" t="s">
        <v>100</v>
      </c>
      <c r="F765" s="35" t="s">
        <v>274</v>
      </c>
      <c r="G765" s="36" t="s">
        <v>57</v>
      </c>
      <c r="H765" s="60">
        <v>23000</v>
      </c>
      <c r="I765" s="60">
        <v>23000</v>
      </c>
      <c r="J765" s="60">
        <v>23000</v>
      </c>
      <c r="K765" s="60"/>
      <c r="L765" s="60"/>
      <c r="M765" s="60"/>
      <c r="N765" s="60">
        <f t="shared" si="1866"/>
        <v>23000</v>
      </c>
      <c r="O765" s="60">
        <f t="shared" si="1867"/>
        <v>23000</v>
      </c>
      <c r="P765" s="60">
        <f t="shared" si="1868"/>
        <v>23000</v>
      </c>
      <c r="Q765" s="60"/>
      <c r="R765" s="60"/>
      <c r="S765" s="60"/>
      <c r="T765" s="60">
        <f t="shared" si="1836"/>
        <v>23000</v>
      </c>
      <c r="U765" s="60">
        <f t="shared" si="1837"/>
        <v>23000</v>
      </c>
      <c r="V765" s="60">
        <f t="shared" si="1838"/>
        <v>23000</v>
      </c>
      <c r="W765" s="60"/>
      <c r="X765" s="60"/>
      <c r="Y765" s="60"/>
      <c r="Z765" s="60">
        <f t="shared" si="1874"/>
        <v>23000</v>
      </c>
      <c r="AA765" s="60">
        <f t="shared" si="1875"/>
        <v>23000</v>
      </c>
      <c r="AB765" s="60">
        <f t="shared" si="1876"/>
        <v>23000</v>
      </c>
      <c r="AC765" s="60"/>
      <c r="AD765" s="60"/>
      <c r="AE765" s="60"/>
      <c r="AF765" s="60">
        <f t="shared" si="1878"/>
        <v>23000</v>
      </c>
      <c r="AG765" s="60">
        <f t="shared" si="1879"/>
        <v>23000</v>
      </c>
      <c r="AH765" s="60">
        <f t="shared" si="1880"/>
        <v>23000</v>
      </c>
      <c r="AI765" s="60"/>
      <c r="AJ765" s="60"/>
      <c r="AK765" s="60"/>
      <c r="AL765" s="60">
        <f t="shared" si="1882"/>
        <v>23000</v>
      </c>
      <c r="AM765" s="60">
        <f t="shared" si="1883"/>
        <v>23000</v>
      </c>
      <c r="AN765" s="60">
        <f t="shared" si="1884"/>
        <v>23000</v>
      </c>
    </row>
    <row r="766" spans="1:40" customFormat="1" ht="38.25">
      <c r="A766" s="114"/>
      <c r="B766" s="244" t="s">
        <v>462</v>
      </c>
      <c r="C766" s="247" t="s">
        <v>53</v>
      </c>
      <c r="D766" s="247" t="s">
        <v>21</v>
      </c>
      <c r="E766" s="247" t="s">
        <v>100</v>
      </c>
      <c r="F766" s="247" t="s">
        <v>463</v>
      </c>
      <c r="G766" s="248"/>
      <c r="H766" s="61"/>
      <c r="I766" s="60"/>
      <c r="J766" s="60"/>
      <c r="K766" s="60"/>
      <c r="L766" s="60"/>
      <c r="M766" s="60"/>
      <c r="N766" s="60"/>
      <c r="O766" s="60"/>
      <c r="P766" s="60"/>
      <c r="Q766" s="60"/>
      <c r="R766" s="60"/>
      <c r="S766" s="60"/>
      <c r="T766" s="60"/>
      <c r="U766" s="60"/>
      <c r="V766" s="60"/>
      <c r="W766" s="60"/>
      <c r="X766" s="60"/>
      <c r="Y766" s="60"/>
      <c r="Z766" s="60"/>
      <c r="AA766" s="60"/>
      <c r="AB766" s="60"/>
      <c r="AC766" s="60">
        <f>AC767</f>
        <v>27000</v>
      </c>
      <c r="AD766" s="60">
        <f t="shared" ref="AD766:AE767" si="2026">AD767</f>
        <v>0</v>
      </c>
      <c r="AE766" s="60">
        <f t="shared" si="2026"/>
        <v>0</v>
      </c>
      <c r="AF766" s="60">
        <f t="shared" ref="AF766:AF768" si="2027">Z766+AC766</f>
        <v>27000</v>
      </c>
      <c r="AG766" s="60">
        <f t="shared" ref="AG766:AG768" si="2028">AA766+AD766</f>
        <v>0</v>
      </c>
      <c r="AH766" s="60">
        <f t="shared" ref="AH766:AH768" si="2029">AB766+AE766</f>
        <v>0</v>
      </c>
      <c r="AI766" s="60">
        <f>AI767</f>
        <v>0</v>
      </c>
      <c r="AJ766" s="60">
        <f t="shared" ref="AJ766:AK767" si="2030">AJ767</f>
        <v>0</v>
      </c>
      <c r="AK766" s="60">
        <f t="shared" si="2030"/>
        <v>0</v>
      </c>
      <c r="AL766" s="60">
        <f t="shared" si="1882"/>
        <v>27000</v>
      </c>
      <c r="AM766" s="60">
        <f t="shared" si="1883"/>
        <v>0</v>
      </c>
      <c r="AN766" s="60">
        <f t="shared" si="1884"/>
        <v>0</v>
      </c>
    </row>
    <row r="767" spans="1:40" customFormat="1">
      <c r="A767" s="114"/>
      <c r="B767" s="244" t="s">
        <v>35</v>
      </c>
      <c r="C767" s="247" t="s">
        <v>53</v>
      </c>
      <c r="D767" s="247" t="s">
        <v>21</v>
      </c>
      <c r="E767" s="247" t="s">
        <v>100</v>
      </c>
      <c r="F767" s="247" t="s">
        <v>463</v>
      </c>
      <c r="G767" s="248" t="s">
        <v>36</v>
      </c>
      <c r="H767" s="61"/>
      <c r="I767" s="60"/>
      <c r="J767" s="60"/>
      <c r="K767" s="60"/>
      <c r="L767" s="60"/>
      <c r="M767" s="60"/>
      <c r="N767" s="60"/>
      <c r="O767" s="60"/>
      <c r="P767" s="60"/>
      <c r="Q767" s="60"/>
      <c r="R767" s="60"/>
      <c r="S767" s="60"/>
      <c r="T767" s="60"/>
      <c r="U767" s="60"/>
      <c r="V767" s="60"/>
      <c r="W767" s="60"/>
      <c r="X767" s="60"/>
      <c r="Y767" s="60"/>
      <c r="Z767" s="60"/>
      <c r="AA767" s="60"/>
      <c r="AB767" s="60"/>
      <c r="AC767" s="60">
        <f>AC768</f>
        <v>27000</v>
      </c>
      <c r="AD767" s="60">
        <f t="shared" si="2026"/>
        <v>0</v>
      </c>
      <c r="AE767" s="60">
        <f t="shared" si="2026"/>
        <v>0</v>
      </c>
      <c r="AF767" s="60">
        <f t="shared" si="2027"/>
        <v>27000</v>
      </c>
      <c r="AG767" s="60">
        <f t="shared" si="2028"/>
        <v>0</v>
      </c>
      <c r="AH767" s="60">
        <f t="shared" si="2029"/>
        <v>0</v>
      </c>
      <c r="AI767" s="60">
        <f>AI768</f>
        <v>0</v>
      </c>
      <c r="AJ767" s="60">
        <f t="shared" si="2030"/>
        <v>0</v>
      </c>
      <c r="AK767" s="60">
        <f t="shared" si="2030"/>
        <v>0</v>
      </c>
      <c r="AL767" s="60">
        <f t="shared" si="1882"/>
        <v>27000</v>
      </c>
      <c r="AM767" s="60">
        <f t="shared" si="1883"/>
        <v>0</v>
      </c>
      <c r="AN767" s="60">
        <f t="shared" si="1884"/>
        <v>0</v>
      </c>
    </row>
    <row r="768" spans="1:40" customFormat="1" ht="25.5">
      <c r="A768" s="114"/>
      <c r="B768" s="244" t="s">
        <v>38</v>
      </c>
      <c r="C768" s="247" t="s">
        <v>53</v>
      </c>
      <c r="D768" s="247" t="s">
        <v>21</v>
      </c>
      <c r="E768" s="247" t="s">
        <v>100</v>
      </c>
      <c r="F768" s="247" t="s">
        <v>463</v>
      </c>
      <c r="G768" s="248" t="s">
        <v>37</v>
      </c>
      <c r="H768" s="61"/>
      <c r="I768" s="60"/>
      <c r="J768" s="60"/>
      <c r="K768" s="60"/>
      <c r="L768" s="60"/>
      <c r="M768" s="60"/>
      <c r="N768" s="60"/>
      <c r="O768" s="60"/>
      <c r="P768" s="60"/>
      <c r="Q768" s="60"/>
      <c r="R768" s="60"/>
      <c r="S768" s="60"/>
      <c r="T768" s="60"/>
      <c r="U768" s="60"/>
      <c r="V768" s="60"/>
      <c r="W768" s="60"/>
      <c r="X768" s="60"/>
      <c r="Y768" s="60"/>
      <c r="Z768" s="60"/>
      <c r="AA768" s="60"/>
      <c r="AB768" s="60"/>
      <c r="AC768" s="60">
        <v>27000</v>
      </c>
      <c r="AD768" s="60"/>
      <c r="AE768" s="60"/>
      <c r="AF768" s="60">
        <f t="shared" si="2027"/>
        <v>27000</v>
      </c>
      <c r="AG768" s="60">
        <f t="shared" si="2028"/>
        <v>0</v>
      </c>
      <c r="AH768" s="60">
        <f t="shared" si="2029"/>
        <v>0</v>
      </c>
      <c r="AI768" s="60"/>
      <c r="AJ768" s="60"/>
      <c r="AK768" s="60"/>
      <c r="AL768" s="60">
        <f t="shared" si="1882"/>
        <v>27000</v>
      </c>
      <c r="AM768" s="60">
        <f t="shared" si="1883"/>
        <v>0</v>
      </c>
      <c r="AN768" s="60">
        <f t="shared" si="1884"/>
        <v>0</v>
      </c>
    </row>
    <row r="769" spans="1:40" customFormat="1">
      <c r="A769" s="114"/>
      <c r="B769" s="160" t="s">
        <v>253</v>
      </c>
      <c r="C769" s="35" t="s">
        <v>53</v>
      </c>
      <c r="D769" s="35" t="s">
        <v>21</v>
      </c>
      <c r="E769" s="35" t="s">
        <v>100</v>
      </c>
      <c r="F769" s="35" t="s">
        <v>126</v>
      </c>
      <c r="G769" s="36"/>
      <c r="H769" s="60">
        <f>H774</f>
        <v>3000000</v>
      </c>
      <c r="I769" s="60">
        <f t="shared" ref="I769:M769" si="2031">I774</f>
        <v>1500000</v>
      </c>
      <c r="J769" s="60">
        <f t="shared" si="2031"/>
        <v>1000000</v>
      </c>
      <c r="K769" s="60">
        <f t="shared" si="2031"/>
        <v>0</v>
      </c>
      <c r="L769" s="60">
        <f t="shared" si="2031"/>
        <v>0</v>
      </c>
      <c r="M769" s="60">
        <f t="shared" si="2031"/>
        <v>0</v>
      </c>
      <c r="N769" s="60">
        <f t="shared" si="1866"/>
        <v>3000000</v>
      </c>
      <c r="O769" s="60">
        <f t="shared" si="1867"/>
        <v>1500000</v>
      </c>
      <c r="P769" s="60">
        <f t="shared" si="1868"/>
        <v>1000000</v>
      </c>
      <c r="Q769" s="60">
        <f>Q770+Q774</f>
        <v>636656.15999999992</v>
      </c>
      <c r="R769" s="60">
        <f t="shared" ref="R769:S769" si="2032">R770+R774</f>
        <v>0</v>
      </c>
      <c r="S769" s="60">
        <f t="shared" si="2032"/>
        <v>0</v>
      </c>
      <c r="T769" s="60">
        <f t="shared" si="1836"/>
        <v>3636656.16</v>
      </c>
      <c r="U769" s="60">
        <f t="shared" si="1837"/>
        <v>1500000</v>
      </c>
      <c r="V769" s="60">
        <f t="shared" si="1838"/>
        <v>1000000</v>
      </c>
      <c r="W769" s="60">
        <f>W770+W774+W772</f>
        <v>-26330.200000000012</v>
      </c>
      <c r="X769" s="60">
        <f t="shared" ref="X769:Y769" si="2033">X770+X774+X772</f>
        <v>0</v>
      </c>
      <c r="Y769" s="60">
        <f t="shared" si="2033"/>
        <v>0</v>
      </c>
      <c r="Z769" s="60">
        <f t="shared" si="1874"/>
        <v>3610325.96</v>
      </c>
      <c r="AA769" s="60">
        <f t="shared" si="1875"/>
        <v>1500000</v>
      </c>
      <c r="AB769" s="60">
        <f t="shared" si="1876"/>
        <v>1000000</v>
      </c>
      <c r="AC769" s="60">
        <f>AC770+AC774+AC772</f>
        <v>-705877.58</v>
      </c>
      <c r="AD769" s="60">
        <f t="shared" ref="AD769:AE769" si="2034">AD770+AD774+AD772</f>
        <v>0</v>
      </c>
      <c r="AE769" s="60">
        <f t="shared" si="2034"/>
        <v>0</v>
      </c>
      <c r="AF769" s="60">
        <f t="shared" si="1878"/>
        <v>2904448.38</v>
      </c>
      <c r="AG769" s="60">
        <f t="shared" si="1879"/>
        <v>1500000</v>
      </c>
      <c r="AH769" s="60">
        <f t="shared" si="1880"/>
        <v>1000000</v>
      </c>
      <c r="AI769" s="60">
        <f>AI770+AI774+AI772</f>
        <v>-140000</v>
      </c>
      <c r="AJ769" s="60">
        <f t="shared" ref="AJ769:AK769" si="2035">AJ770+AJ774+AJ772</f>
        <v>0</v>
      </c>
      <c r="AK769" s="60">
        <f t="shared" si="2035"/>
        <v>0</v>
      </c>
      <c r="AL769" s="60">
        <f t="shared" si="1882"/>
        <v>2764448.38</v>
      </c>
      <c r="AM769" s="60">
        <f t="shared" si="1883"/>
        <v>1500000</v>
      </c>
      <c r="AN769" s="60">
        <f t="shared" si="1884"/>
        <v>1000000</v>
      </c>
    </row>
    <row r="770" spans="1:40" customFormat="1" ht="25.5">
      <c r="A770" s="114"/>
      <c r="B770" s="126" t="s">
        <v>186</v>
      </c>
      <c r="C770" s="35" t="s">
        <v>53</v>
      </c>
      <c r="D770" s="35" t="s">
        <v>21</v>
      </c>
      <c r="E770" s="35" t="s">
        <v>100</v>
      </c>
      <c r="F770" s="35" t="s">
        <v>126</v>
      </c>
      <c r="G770" s="36" t="s">
        <v>32</v>
      </c>
      <c r="H770" s="60"/>
      <c r="I770" s="60"/>
      <c r="J770" s="60"/>
      <c r="K770" s="60"/>
      <c r="L770" s="60"/>
      <c r="M770" s="60"/>
      <c r="N770" s="60"/>
      <c r="O770" s="60"/>
      <c r="P770" s="60"/>
      <c r="Q770" s="60">
        <f>Q771</f>
        <v>337953</v>
      </c>
      <c r="R770" s="60">
        <f t="shared" ref="R770:S770" si="2036">R771</f>
        <v>0</v>
      </c>
      <c r="S770" s="60">
        <f t="shared" si="2036"/>
        <v>0</v>
      </c>
      <c r="T770" s="60">
        <f t="shared" ref="T770:T771" si="2037">N770+Q770</f>
        <v>337953</v>
      </c>
      <c r="U770" s="60">
        <f t="shared" ref="U770:U771" si="2038">O770+R770</f>
        <v>0</v>
      </c>
      <c r="V770" s="60">
        <f t="shared" ref="V770:V771" si="2039">P770+S770</f>
        <v>0</v>
      </c>
      <c r="W770" s="60">
        <f>W771</f>
        <v>332940</v>
      </c>
      <c r="X770" s="60">
        <f t="shared" ref="X770:Y770" si="2040">X771</f>
        <v>0</v>
      </c>
      <c r="Y770" s="60">
        <f t="shared" si="2040"/>
        <v>0</v>
      </c>
      <c r="Z770" s="60">
        <f t="shared" si="1874"/>
        <v>670893</v>
      </c>
      <c r="AA770" s="60">
        <f t="shared" si="1875"/>
        <v>0</v>
      </c>
      <c r="AB770" s="60">
        <f t="shared" si="1876"/>
        <v>0</v>
      </c>
      <c r="AC770" s="60">
        <f>AC771</f>
        <v>205562.6</v>
      </c>
      <c r="AD770" s="60">
        <f t="shared" ref="AD770:AE770" si="2041">AD771</f>
        <v>0</v>
      </c>
      <c r="AE770" s="60">
        <f t="shared" si="2041"/>
        <v>0</v>
      </c>
      <c r="AF770" s="60">
        <f t="shared" si="1878"/>
        <v>876455.6</v>
      </c>
      <c r="AG770" s="60">
        <f t="shared" si="1879"/>
        <v>0</v>
      </c>
      <c r="AH770" s="60">
        <f t="shared" si="1880"/>
        <v>0</v>
      </c>
      <c r="AI770" s="60">
        <f>AI771</f>
        <v>176164.86</v>
      </c>
      <c r="AJ770" s="60">
        <f t="shared" ref="AJ770:AK770" si="2042">AJ771</f>
        <v>0</v>
      </c>
      <c r="AK770" s="60">
        <f t="shared" si="2042"/>
        <v>0</v>
      </c>
      <c r="AL770" s="60">
        <f t="shared" si="1882"/>
        <v>1052620.46</v>
      </c>
      <c r="AM770" s="60">
        <f t="shared" si="1883"/>
        <v>0</v>
      </c>
      <c r="AN770" s="60">
        <f t="shared" si="1884"/>
        <v>0</v>
      </c>
    </row>
    <row r="771" spans="1:40" customFormat="1" ht="25.5">
      <c r="A771" s="114"/>
      <c r="B771" s="71" t="s">
        <v>34</v>
      </c>
      <c r="C771" s="35" t="s">
        <v>53</v>
      </c>
      <c r="D771" s="35" t="s">
        <v>21</v>
      </c>
      <c r="E771" s="35" t="s">
        <v>100</v>
      </c>
      <c r="F771" s="35" t="s">
        <v>126</v>
      </c>
      <c r="G771" s="36" t="s">
        <v>33</v>
      </c>
      <c r="H771" s="60"/>
      <c r="I771" s="60"/>
      <c r="J771" s="60"/>
      <c r="K771" s="60"/>
      <c r="L771" s="60"/>
      <c r="M771" s="60"/>
      <c r="N771" s="60"/>
      <c r="O771" s="60"/>
      <c r="P771" s="60"/>
      <c r="Q771" s="60">
        <v>337953</v>
      </c>
      <c r="R771" s="60"/>
      <c r="S771" s="60"/>
      <c r="T771" s="60">
        <f t="shared" si="2037"/>
        <v>337953</v>
      </c>
      <c r="U771" s="60">
        <f t="shared" si="2038"/>
        <v>0</v>
      </c>
      <c r="V771" s="60">
        <f t="shared" si="2039"/>
        <v>0</v>
      </c>
      <c r="W771" s="60">
        <v>332940</v>
      </c>
      <c r="X771" s="60"/>
      <c r="Y771" s="60"/>
      <c r="Z771" s="60">
        <f t="shared" si="1874"/>
        <v>670893</v>
      </c>
      <c r="AA771" s="60">
        <f t="shared" si="1875"/>
        <v>0</v>
      </c>
      <c r="AB771" s="60">
        <f t="shared" si="1876"/>
        <v>0</v>
      </c>
      <c r="AC771" s="60">
        <v>205562.6</v>
      </c>
      <c r="AD771" s="60"/>
      <c r="AE771" s="60"/>
      <c r="AF771" s="60">
        <f t="shared" si="1878"/>
        <v>876455.6</v>
      </c>
      <c r="AG771" s="60">
        <f t="shared" si="1879"/>
        <v>0</v>
      </c>
      <c r="AH771" s="60">
        <f t="shared" si="1880"/>
        <v>0</v>
      </c>
      <c r="AI771" s="60">
        <v>176164.86</v>
      </c>
      <c r="AJ771" s="60"/>
      <c r="AK771" s="60"/>
      <c r="AL771" s="60">
        <f t="shared" si="1882"/>
        <v>1052620.46</v>
      </c>
      <c r="AM771" s="60">
        <f t="shared" si="1883"/>
        <v>0</v>
      </c>
      <c r="AN771" s="60">
        <f t="shared" si="1884"/>
        <v>0</v>
      </c>
    </row>
    <row r="772" spans="1:40" customFormat="1">
      <c r="A772" s="114"/>
      <c r="B772" s="233" t="s">
        <v>35</v>
      </c>
      <c r="C772" s="35" t="s">
        <v>53</v>
      </c>
      <c r="D772" s="35" t="s">
        <v>21</v>
      </c>
      <c r="E772" s="35" t="s">
        <v>100</v>
      </c>
      <c r="F772" s="35" t="s">
        <v>126</v>
      </c>
      <c r="G772" s="36" t="s">
        <v>36</v>
      </c>
      <c r="H772" s="60"/>
      <c r="I772" s="60"/>
      <c r="J772" s="60"/>
      <c r="K772" s="60"/>
      <c r="L772" s="60"/>
      <c r="M772" s="60"/>
      <c r="N772" s="60"/>
      <c r="O772" s="60"/>
      <c r="P772" s="60"/>
      <c r="Q772" s="60"/>
      <c r="R772" s="60"/>
      <c r="S772" s="60"/>
      <c r="T772" s="60"/>
      <c r="U772" s="60"/>
      <c r="V772" s="60"/>
      <c r="W772" s="60">
        <f>W773</f>
        <v>57471</v>
      </c>
      <c r="X772" s="60">
        <f t="shared" ref="X772:Y772" si="2043">X773</f>
        <v>0</v>
      </c>
      <c r="Y772" s="60">
        <f t="shared" si="2043"/>
        <v>0</v>
      </c>
      <c r="Z772" s="60">
        <f t="shared" ref="Z772:Z773" si="2044">T772+W772</f>
        <v>57471</v>
      </c>
      <c r="AA772" s="60">
        <f t="shared" ref="AA772:AA773" si="2045">U772+X772</f>
        <v>0</v>
      </c>
      <c r="AB772" s="60">
        <f t="shared" ref="AB772:AB773" si="2046">V772+Y772</f>
        <v>0</v>
      </c>
      <c r="AC772" s="60">
        <f>AC773</f>
        <v>0</v>
      </c>
      <c r="AD772" s="60">
        <f t="shared" ref="AD772:AE772" si="2047">AD773</f>
        <v>0</v>
      </c>
      <c r="AE772" s="60">
        <f t="shared" si="2047"/>
        <v>0</v>
      </c>
      <c r="AF772" s="60">
        <f t="shared" si="1878"/>
        <v>57471</v>
      </c>
      <c r="AG772" s="60">
        <f t="shared" si="1879"/>
        <v>0</v>
      </c>
      <c r="AH772" s="60">
        <f t="shared" si="1880"/>
        <v>0</v>
      </c>
      <c r="AI772" s="60">
        <f>AI773</f>
        <v>0</v>
      </c>
      <c r="AJ772" s="60">
        <f t="shared" ref="AJ772:AK772" si="2048">AJ773</f>
        <v>0</v>
      </c>
      <c r="AK772" s="60">
        <f t="shared" si="2048"/>
        <v>0</v>
      </c>
      <c r="AL772" s="60">
        <f t="shared" si="1882"/>
        <v>57471</v>
      </c>
      <c r="AM772" s="60">
        <f t="shared" si="1883"/>
        <v>0</v>
      </c>
      <c r="AN772" s="60">
        <f t="shared" si="1884"/>
        <v>0</v>
      </c>
    </row>
    <row r="773" spans="1:40" customFormat="1">
      <c r="A773" s="114"/>
      <c r="B773" s="226" t="s">
        <v>67</v>
      </c>
      <c r="C773" s="35" t="s">
        <v>53</v>
      </c>
      <c r="D773" s="35" t="s">
        <v>21</v>
      </c>
      <c r="E773" s="35" t="s">
        <v>100</v>
      </c>
      <c r="F773" s="35" t="s">
        <v>126</v>
      </c>
      <c r="G773" s="36" t="s">
        <v>68</v>
      </c>
      <c r="H773" s="60"/>
      <c r="I773" s="60"/>
      <c r="J773" s="60"/>
      <c r="K773" s="60"/>
      <c r="L773" s="60"/>
      <c r="M773" s="60"/>
      <c r="N773" s="60"/>
      <c r="O773" s="60"/>
      <c r="P773" s="60"/>
      <c r="Q773" s="60"/>
      <c r="R773" s="60"/>
      <c r="S773" s="60"/>
      <c r="T773" s="60"/>
      <c r="U773" s="60"/>
      <c r="V773" s="60"/>
      <c r="W773" s="60">
        <v>57471</v>
      </c>
      <c r="X773" s="60"/>
      <c r="Y773" s="60"/>
      <c r="Z773" s="60">
        <f t="shared" si="2044"/>
        <v>57471</v>
      </c>
      <c r="AA773" s="60">
        <f t="shared" si="2045"/>
        <v>0</v>
      </c>
      <c r="AB773" s="60">
        <f t="shared" si="2046"/>
        <v>0</v>
      </c>
      <c r="AC773" s="60"/>
      <c r="AD773" s="60"/>
      <c r="AE773" s="60"/>
      <c r="AF773" s="60">
        <f t="shared" si="1878"/>
        <v>57471</v>
      </c>
      <c r="AG773" s="60">
        <f t="shared" si="1879"/>
        <v>0</v>
      </c>
      <c r="AH773" s="60">
        <f t="shared" si="1880"/>
        <v>0</v>
      </c>
      <c r="AI773" s="60"/>
      <c r="AJ773" s="60"/>
      <c r="AK773" s="60"/>
      <c r="AL773" s="60">
        <f t="shared" si="1882"/>
        <v>57471</v>
      </c>
      <c r="AM773" s="60">
        <f t="shared" si="1883"/>
        <v>0</v>
      </c>
      <c r="AN773" s="60">
        <f t="shared" si="1884"/>
        <v>0</v>
      </c>
    </row>
    <row r="774" spans="1:40" customFormat="1">
      <c r="A774" s="114"/>
      <c r="B774" s="82" t="s">
        <v>47</v>
      </c>
      <c r="C774" s="35" t="s">
        <v>53</v>
      </c>
      <c r="D774" s="35" t="s">
        <v>21</v>
      </c>
      <c r="E774" s="35" t="s">
        <v>100</v>
      </c>
      <c r="F774" s="35" t="s">
        <v>126</v>
      </c>
      <c r="G774" s="36" t="s">
        <v>45</v>
      </c>
      <c r="H774" s="60">
        <f>H775</f>
        <v>3000000</v>
      </c>
      <c r="I774" s="60">
        <f t="shared" ref="I774:M774" si="2049">I775</f>
        <v>1500000</v>
      </c>
      <c r="J774" s="60">
        <f t="shared" si="2049"/>
        <v>1000000</v>
      </c>
      <c r="K774" s="60">
        <f t="shared" si="2049"/>
        <v>0</v>
      </c>
      <c r="L774" s="60">
        <f t="shared" si="2049"/>
        <v>0</v>
      </c>
      <c r="M774" s="60">
        <f t="shared" si="2049"/>
        <v>0</v>
      </c>
      <c r="N774" s="60">
        <f t="shared" si="1866"/>
        <v>3000000</v>
      </c>
      <c r="O774" s="60">
        <f t="shared" si="1867"/>
        <v>1500000</v>
      </c>
      <c r="P774" s="60">
        <f t="shared" si="1868"/>
        <v>1000000</v>
      </c>
      <c r="Q774" s="60">
        <f t="shared" ref="Q774:S774" si="2050">Q775</f>
        <v>298703.15999999992</v>
      </c>
      <c r="R774" s="60">
        <f t="shared" si="2050"/>
        <v>0</v>
      </c>
      <c r="S774" s="60">
        <f t="shared" si="2050"/>
        <v>0</v>
      </c>
      <c r="T774" s="60">
        <f t="shared" si="1836"/>
        <v>3298703.16</v>
      </c>
      <c r="U774" s="60">
        <f t="shared" si="1837"/>
        <v>1500000</v>
      </c>
      <c r="V774" s="60">
        <f t="shared" si="1838"/>
        <v>1000000</v>
      </c>
      <c r="W774" s="60">
        <f t="shared" ref="W774:Y774" si="2051">W775</f>
        <v>-416741.2</v>
      </c>
      <c r="X774" s="60">
        <f t="shared" si="2051"/>
        <v>0</v>
      </c>
      <c r="Y774" s="60">
        <f t="shared" si="2051"/>
        <v>0</v>
      </c>
      <c r="Z774" s="60">
        <f t="shared" si="1874"/>
        <v>2881961.96</v>
      </c>
      <c r="AA774" s="60">
        <f t="shared" si="1875"/>
        <v>1500000</v>
      </c>
      <c r="AB774" s="60">
        <f t="shared" si="1876"/>
        <v>1000000</v>
      </c>
      <c r="AC774" s="60">
        <f t="shared" ref="AC774:AE774" si="2052">AC775</f>
        <v>-911440.17999999993</v>
      </c>
      <c r="AD774" s="60">
        <f t="shared" si="2052"/>
        <v>0</v>
      </c>
      <c r="AE774" s="60">
        <f t="shared" si="2052"/>
        <v>0</v>
      </c>
      <c r="AF774" s="60">
        <f t="shared" si="1878"/>
        <v>1970521.78</v>
      </c>
      <c r="AG774" s="60">
        <f t="shared" si="1879"/>
        <v>1500000</v>
      </c>
      <c r="AH774" s="60">
        <f t="shared" si="1880"/>
        <v>1000000</v>
      </c>
      <c r="AI774" s="60">
        <f t="shared" ref="AI774:AK774" si="2053">AI775</f>
        <v>-316164.86</v>
      </c>
      <c r="AJ774" s="60">
        <f t="shared" si="2053"/>
        <v>0</v>
      </c>
      <c r="AK774" s="60">
        <f t="shared" si="2053"/>
        <v>0</v>
      </c>
      <c r="AL774" s="60">
        <f t="shared" si="1882"/>
        <v>1654356.92</v>
      </c>
      <c r="AM774" s="60">
        <f t="shared" si="1883"/>
        <v>1500000</v>
      </c>
      <c r="AN774" s="60">
        <f t="shared" si="1884"/>
        <v>1000000</v>
      </c>
    </row>
    <row r="775" spans="1:40" customFormat="1">
      <c r="A775" s="114"/>
      <c r="B775" s="82" t="s">
        <v>61</v>
      </c>
      <c r="C775" s="35" t="s">
        <v>53</v>
      </c>
      <c r="D775" s="35" t="s">
        <v>21</v>
      </c>
      <c r="E775" s="35" t="s">
        <v>100</v>
      </c>
      <c r="F775" s="35" t="s">
        <v>126</v>
      </c>
      <c r="G775" s="36" t="s">
        <v>62</v>
      </c>
      <c r="H775" s="60">
        <v>3000000</v>
      </c>
      <c r="I775" s="60">
        <v>1500000</v>
      </c>
      <c r="J775" s="60">
        <v>1000000</v>
      </c>
      <c r="K775" s="60"/>
      <c r="L775" s="60"/>
      <c r="M775" s="60"/>
      <c r="N775" s="60">
        <f t="shared" si="1866"/>
        <v>3000000</v>
      </c>
      <c r="O775" s="60">
        <f t="shared" si="1867"/>
        <v>1500000</v>
      </c>
      <c r="P775" s="60">
        <f t="shared" si="1868"/>
        <v>1000000</v>
      </c>
      <c r="Q775" s="60">
        <v>298703.15999999992</v>
      </c>
      <c r="R775" s="60"/>
      <c r="S775" s="60"/>
      <c r="T775" s="60">
        <f t="shared" si="1836"/>
        <v>3298703.16</v>
      </c>
      <c r="U775" s="60">
        <f t="shared" si="1837"/>
        <v>1500000</v>
      </c>
      <c r="V775" s="60">
        <f t="shared" si="1838"/>
        <v>1000000</v>
      </c>
      <c r="W775" s="60">
        <v>-416741.2</v>
      </c>
      <c r="X775" s="60"/>
      <c r="Y775" s="60"/>
      <c r="Z775" s="60">
        <f t="shared" si="1874"/>
        <v>2881961.96</v>
      </c>
      <c r="AA775" s="60">
        <f t="shared" si="1875"/>
        <v>1500000</v>
      </c>
      <c r="AB775" s="60">
        <f t="shared" si="1876"/>
        <v>1000000</v>
      </c>
      <c r="AC775" s="60">
        <v>-911440.17999999993</v>
      </c>
      <c r="AD775" s="60"/>
      <c r="AE775" s="60"/>
      <c r="AF775" s="60">
        <f t="shared" si="1878"/>
        <v>1970521.78</v>
      </c>
      <c r="AG775" s="60">
        <f t="shared" si="1879"/>
        <v>1500000</v>
      </c>
      <c r="AH775" s="60">
        <f t="shared" si="1880"/>
        <v>1000000</v>
      </c>
      <c r="AI775" s="60">
        <v>-316164.86</v>
      </c>
      <c r="AJ775" s="60"/>
      <c r="AK775" s="60"/>
      <c r="AL775" s="60">
        <f t="shared" si="1882"/>
        <v>1654356.92</v>
      </c>
      <c r="AM775" s="60">
        <f t="shared" si="1883"/>
        <v>1500000</v>
      </c>
      <c r="AN775" s="60">
        <f t="shared" si="1884"/>
        <v>1000000</v>
      </c>
    </row>
    <row r="776" spans="1:40" customFormat="1">
      <c r="A776" s="114"/>
      <c r="B776" s="71" t="s">
        <v>341</v>
      </c>
      <c r="C776" s="35" t="s">
        <v>53</v>
      </c>
      <c r="D776" s="35" t="s">
        <v>21</v>
      </c>
      <c r="E776" s="35" t="s">
        <v>100</v>
      </c>
      <c r="F776" s="35" t="s">
        <v>343</v>
      </c>
      <c r="G776" s="36"/>
      <c r="H776" s="60">
        <f>H777</f>
        <v>600000</v>
      </c>
      <c r="I776" s="60">
        <f t="shared" ref="I776:M777" si="2054">I777</f>
        <v>0</v>
      </c>
      <c r="J776" s="60">
        <f t="shared" si="2054"/>
        <v>0</v>
      </c>
      <c r="K776" s="60">
        <f t="shared" si="2054"/>
        <v>0</v>
      </c>
      <c r="L776" s="60">
        <f t="shared" si="2054"/>
        <v>0</v>
      </c>
      <c r="M776" s="60">
        <f t="shared" si="2054"/>
        <v>0</v>
      </c>
      <c r="N776" s="60">
        <f t="shared" si="1866"/>
        <v>600000</v>
      </c>
      <c r="O776" s="60">
        <f t="shared" si="1867"/>
        <v>0</v>
      </c>
      <c r="P776" s="60">
        <f t="shared" si="1868"/>
        <v>0</v>
      </c>
      <c r="Q776" s="60">
        <f t="shared" ref="Q776:S777" si="2055">Q777</f>
        <v>0</v>
      </c>
      <c r="R776" s="60">
        <f t="shared" si="2055"/>
        <v>0</v>
      </c>
      <c r="S776" s="60">
        <f t="shared" si="2055"/>
        <v>0</v>
      </c>
      <c r="T776" s="60">
        <f t="shared" si="1836"/>
        <v>600000</v>
      </c>
      <c r="U776" s="60">
        <f t="shared" si="1837"/>
        <v>0</v>
      </c>
      <c r="V776" s="60">
        <f t="shared" si="1838"/>
        <v>0</v>
      </c>
      <c r="W776" s="60">
        <f t="shared" ref="W776:Y777" si="2056">W777</f>
        <v>0</v>
      </c>
      <c r="X776" s="60">
        <f t="shared" si="2056"/>
        <v>0</v>
      </c>
      <c r="Y776" s="60">
        <f t="shared" si="2056"/>
        <v>0</v>
      </c>
      <c r="Z776" s="60">
        <f t="shared" ref="Z776:Z827" si="2057">T776+W776</f>
        <v>600000</v>
      </c>
      <c r="AA776" s="60">
        <f t="shared" ref="AA776:AA827" si="2058">U776+X776</f>
        <v>0</v>
      </c>
      <c r="AB776" s="60">
        <f t="shared" ref="AB776:AB827" si="2059">V776+Y776</f>
        <v>0</v>
      </c>
      <c r="AC776" s="60">
        <f t="shared" ref="AC776:AE777" si="2060">AC777</f>
        <v>0</v>
      </c>
      <c r="AD776" s="60">
        <f t="shared" si="2060"/>
        <v>0</v>
      </c>
      <c r="AE776" s="60">
        <f t="shared" si="2060"/>
        <v>0</v>
      </c>
      <c r="AF776" s="60">
        <f t="shared" ref="AF776:AF827" si="2061">Z776+AC776</f>
        <v>600000</v>
      </c>
      <c r="AG776" s="60">
        <f t="shared" ref="AG776:AG827" si="2062">AA776+AD776</f>
        <v>0</v>
      </c>
      <c r="AH776" s="60">
        <f t="shared" ref="AH776:AH827" si="2063">AB776+AE776</f>
        <v>0</v>
      </c>
      <c r="AI776" s="60">
        <f t="shared" ref="AI776:AK777" si="2064">AI777</f>
        <v>0</v>
      </c>
      <c r="AJ776" s="60">
        <f t="shared" si="2064"/>
        <v>0</v>
      </c>
      <c r="AK776" s="60">
        <f t="shared" si="2064"/>
        <v>0</v>
      </c>
      <c r="AL776" s="60">
        <f t="shared" ref="AL776:AL824" si="2065">AF776+AI776</f>
        <v>600000</v>
      </c>
      <c r="AM776" s="60">
        <f t="shared" ref="AM776:AM824" si="2066">AG776+AJ776</f>
        <v>0</v>
      </c>
      <c r="AN776" s="60">
        <f t="shared" ref="AN776:AN824" si="2067">AH776+AK776</f>
        <v>0</v>
      </c>
    </row>
    <row r="777" spans="1:40" customFormat="1">
      <c r="A777" s="114"/>
      <c r="B777" s="2" t="s">
        <v>47</v>
      </c>
      <c r="C777" s="35" t="s">
        <v>53</v>
      </c>
      <c r="D777" s="35" t="s">
        <v>21</v>
      </c>
      <c r="E777" s="35" t="s">
        <v>100</v>
      </c>
      <c r="F777" s="35" t="s">
        <v>343</v>
      </c>
      <c r="G777" s="36" t="s">
        <v>45</v>
      </c>
      <c r="H777" s="60">
        <f>H778</f>
        <v>600000</v>
      </c>
      <c r="I777" s="60">
        <f t="shared" si="2054"/>
        <v>0</v>
      </c>
      <c r="J777" s="60">
        <f t="shared" si="2054"/>
        <v>0</v>
      </c>
      <c r="K777" s="60">
        <f t="shared" si="2054"/>
        <v>0</v>
      </c>
      <c r="L777" s="60">
        <f t="shared" si="2054"/>
        <v>0</v>
      </c>
      <c r="M777" s="60">
        <f t="shared" si="2054"/>
        <v>0</v>
      </c>
      <c r="N777" s="60">
        <f t="shared" si="1866"/>
        <v>600000</v>
      </c>
      <c r="O777" s="60">
        <f t="shared" si="1867"/>
        <v>0</v>
      </c>
      <c r="P777" s="60">
        <f t="shared" si="1868"/>
        <v>0</v>
      </c>
      <c r="Q777" s="60">
        <f t="shared" si="2055"/>
        <v>0</v>
      </c>
      <c r="R777" s="60">
        <f t="shared" si="2055"/>
        <v>0</v>
      </c>
      <c r="S777" s="60">
        <f t="shared" si="2055"/>
        <v>0</v>
      </c>
      <c r="T777" s="60">
        <f t="shared" si="1836"/>
        <v>600000</v>
      </c>
      <c r="U777" s="60">
        <f t="shared" si="1837"/>
        <v>0</v>
      </c>
      <c r="V777" s="60">
        <f t="shared" si="1838"/>
        <v>0</v>
      </c>
      <c r="W777" s="60">
        <f t="shared" si="2056"/>
        <v>0</v>
      </c>
      <c r="X777" s="60">
        <f t="shared" si="2056"/>
        <v>0</v>
      </c>
      <c r="Y777" s="60">
        <f t="shared" si="2056"/>
        <v>0</v>
      </c>
      <c r="Z777" s="60">
        <f t="shared" si="2057"/>
        <v>600000</v>
      </c>
      <c r="AA777" s="60">
        <f t="shared" si="2058"/>
        <v>0</v>
      </c>
      <c r="AB777" s="60">
        <f t="shared" si="2059"/>
        <v>0</v>
      </c>
      <c r="AC777" s="60">
        <f t="shared" si="2060"/>
        <v>0</v>
      </c>
      <c r="AD777" s="60">
        <f t="shared" si="2060"/>
        <v>0</v>
      </c>
      <c r="AE777" s="60">
        <f t="shared" si="2060"/>
        <v>0</v>
      </c>
      <c r="AF777" s="60">
        <f t="shared" si="2061"/>
        <v>600000</v>
      </c>
      <c r="AG777" s="60">
        <f t="shared" si="2062"/>
        <v>0</v>
      </c>
      <c r="AH777" s="60">
        <f t="shared" si="2063"/>
        <v>0</v>
      </c>
      <c r="AI777" s="60">
        <f t="shared" si="2064"/>
        <v>0</v>
      </c>
      <c r="AJ777" s="60">
        <f t="shared" si="2064"/>
        <v>0</v>
      </c>
      <c r="AK777" s="60">
        <f t="shared" si="2064"/>
        <v>0</v>
      </c>
      <c r="AL777" s="60">
        <f t="shared" si="2065"/>
        <v>600000</v>
      </c>
      <c r="AM777" s="60">
        <f t="shared" si="2066"/>
        <v>0</v>
      </c>
      <c r="AN777" s="60">
        <f t="shared" si="2067"/>
        <v>0</v>
      </c>
    </row>
    <row r="778" spans="1:40" customFormat="1">
      <c r="A778" s="114"/>
      <c r="B778" s="71" t="s">
        <v>342</v>
      </c>
      <c r="C778" s="35" t="s">
        <v>53</v>
      </c>
      <c r="D778" s="35" t="s">
        <v>21</v>
      </c>
      <c r="E778" s="35" t="s">
        <v>100</v>
      </c>
      <c r="F778" s="35" t="s">
        <v>343</v>
      </c>
      <c r="G778" s="36" t="s">
        <v>344</v>
      </c>
      <c r="H778" s="60">
        <v>600000</v>
      </c>
      <c r="I778" s="60"/>
      <c r="J778" s="60"/>
      <c r="K778" s="60"/>
      <c r="L778" s="60"/>
      <c r="M778" s="60"/>
      <c r="N778" s="60">
        <f t="shared" si="1866"/>
        <v>600000</v>
      </c>
      <c r="O778" s="60">
        <f t="shared" si="1867"/>
        <v>0</v>
      </c>
      <c r="P778" s="60">
        <f t="shared" si="1868"/>
        <v>0</v>
      </c>
      <c r="Q778" s="60"/>
      <c r="R778" s="60"/>
      <c r="S778" s="60"/>
      <c r="T778" s="60">
        <f t="shared" si="1836"/>
        <v>600000</v>
      </c>
      <c r="U778" s="60">
        <f t="shared" si="1837"/>
        <v>0</v>
      </c>
      <c r="V778" s="60">
        <f t="shared" si="1838"/>
        <v>0</v>
      </c>
      <c r="W778" s="60"/>
      <c r="X778" s="60"/>
      <c r="Y778" s="60"/>
      <c r="Z778" s="60">
        <f t="shared" si="2057"/>
        <v>600000</v>
      </c>
      <c r="AA778" s="60">
        <f t="shared" si="2058"/>
        <v>0</v>
      </c>
      <c r="AB778" s="60">
        <f t="shared" si="2059"/>
        <v>0</v>
      </c>
      <c r="AC778" s="60"/>
      <c r="AD778" s="60"/>
      <c r="AE778" s="60"/>
      <c r="AF778" s="60">
        <f t="shared" si="2061"/>
        <v>600000</v>
      </c>
      <c r="AG778" s="60">
        <f t="shared" si="2062"/>
        <v>0</v>
      </c>
      <c r="AH778" s="60">
        <f t="shared" si="2063"/>
        <v>0</v>
      </c>
      <c r="AI778" s="60"/>
      <c r="AJ778" s="60"/>
      <c r="AK778" s="60"/>
      <c r="AL778" s="60">
        <f t="shared" si="2065"/>
        <v>600000</v>
      </c>
      <c r="AM778" s="60">
        <f t="shared" si="2066"/>
        <v>0</v>
      </c>
      <c r="AN778" s="60">
        <f t="shared" si="2067"/>
        <v>0</v>
      </c>
    </row>
    <row r="779" spans="1:40" customFormat="1" ht="38.25">
      <c r="A779" s="114"/>
      <c r="B779" s="82" t="s">
        <v>425</v>
      </c>
      <c r="C779" s="35" t="s">
        <v>53</v>
      </c>
      <c r="D779" s="35" t="s">
        <v>21</v>
      </c>
      <c r="E779" s="35" t="s">
        <v>100</v>
      </c>
      <c r="F779" s="35" t="s">
        <v>128</v>
      </c>
      <c r="G779" s="36"/>
      <c r="H779" s="60">
        <f>H780</f>
        <v>26601559</v>
      </c>
      <c r="I779" s="60">
        <f t="shared" ref="I779:M780" si="2068">I780</f>
        <v>26918300</v>
      </c>
      <c r="J779" s="60">
        <f t="shared" si="2068"/>
        <v>27418000</v>
      </c>
      <c r="K779" s="60">
        <f t="shared" si="2068"/>
        <v>4229584.84</v>
      </c>
      <c r="L779" s="60">
        <f t="shared" si="2068"/>
        <v>0</v>
      </c>
      <c r="M779" s="60">
        <f t="shared" si="2068"/>
        <v>0</v>
      </c>
      <c r="N779" s="60">
        <f t="shared" si="1866"/>
        <v>30831143.84</v>
      </c>
      <c r="O779" s="60">
        <f t="shared" si="1867"/>
        <v>26918300</v>
      </c>
      <c r="P779" s="60">
        <f t="shared" si="1868"/>
        <v>27418000</v>
      </c>
      <c r="Q779" s="60">
        <f t="shared" ref="Q779:S780" si="2069">Q780</f>
        <v>0</v>
      </c>
      <c r="R779" s="60">
        <f t="shared" si="2069"/>
        <v>0</v>
      </c>
      <c r="S779" s="60">
        <f t="shared" si="2069"/>
        <v>0</v>
      </c>
      <c r="T779" s="60">
        <f t="shared" si="1836"/>
        <v>30831143.84</v>
      </c>
      <c r="U779" s="60">
        <f t="shared" si="1837"/>
        <v>26918300</v>
      </c>
      <c r="V779" s="60">
        <f t="shared" si="1838"/>
        <v>27418000</v>
      </c>
      <c r="W779" s="60">
        <f t="shared" ref="W779:Y780" si="2070">W780</f>
        <v>0</v>
      </c>
      <c r="X779" s="60">
        <f t="shared" si="2070"/>
        <v>0</v>
      </c>
      <c r="Y779" s="60">
        <f t="shared" si="2070"/>
        <v>0</v>
      </c>
      <c r="Z779" s="60">
        <f t="shared" si="2057"/>
        <v>30831143.84</v>
      </c>
      <c r="AA779" s="60">
        <f t="shared" si="2058"/>
        <v>26918300</v>
      </c>
      <c r="AB779" s="60">
        <f t="shared" si="2059"/>
        <v>27418000</v>
      </c>
      <c r="AC779" s="60">
        <f t="shared" ref="AC779:AE780" si="2071">AC780</f>
        <v>0</v>
      </c>
      <c r="AD779" s="60">
        <f t="shared" si="2071"/>
        <v>0</v>
      </c>
      <c r="AE779" s="60">
        <f t="shared" si="2071"/>
        <v>0</v>
      </c>
      <c r="AF779" s="60">
        <f t="shared" si="2061"/>
        <v>30831143.84</v>
      </c>
      <c r="AG779" s="60">
        <f t="shared" si="2062"/>
        <v>26918300</v>
      </c>
      <c r="AH779" s="60">
        <f t="shared" si="2063"/>
        <v>27418000</v>
      </c>
      <c r="AI779" s="60">
        <f t="shared" ref="AI779:AK780" si="2072">AI780</f>
        <v>0</v>
      </c>
      <c r="AJ779" s="60">
        <f t="shared" si="2072"/>
        <v>0</v>
      </c>
      <c r="AK779" s="60">
        <f t="shared" si="2072"/>
        <v>0</v>
      </c>
      <c r="AL779" s="60">
        <f t="shared" si="2065"/>
        <v>30831143.84</v>
      </c>
      <c r="AM779" s="60">
        <f t="shared" si="2066"/>
        <v>26918300</v>
      </c>
      <c r="AN779" s="60">
        <f t="shared" si="2067"/>
        <v>27418000</v>
      </c>
    </row>
    <row r="780" spans="1:40" customFormat="1" ht="25.5">
      <c r="A780" s="114"/>
      <c r="B780" s="126" t="s">
        <v>186</v>
      </c>
      <c r="C780" s="35" t="s">
        <v>53</v>
      </c>
      <c r="D780" s="35" t="s">
        <v>21</v>
      </c>
      <c r="E780" s="35" t="s">
        <v>100</v>
      </c>
      <c r="F780" s="35" t="s">
        <v>128</v>
      </c>
      <c r="G780" s="36" t="s">
        <v>32</v>
      </c>
      <c r="H780" s="60">
        <f>H781</f>
        <v>26601559</v>
      </c>
      <c r="I780" s="60">
        <f t="shared" si="2068"/>
        <v>26918300</v>
      </c>
      <c r="J780" s="60">
        <f t="shared" si="2068"/>
        <v>27418000</v>
      </c>
      <c r="K780" s="60">
        <f t="shared" si="2068"/>
        <v>4229584.84</v>
      </c>
      <c r="L780" s="60">
        <f t="shared" si="2068"/>
        <v>0</v>
      </c>
      <c r="M780" s="60">
        <f t="shared" si="2068"/>
        <v>0</v>
      </c>
      <c r="N780" s="60">
        <f t="shared" si="1866"/>
        <v>30831143.84</v>
      </c>
      <c r="O780" s="60">
        <f t="shared" si="1867"/>
        <v>26918300</v>
      </c>
      <c r="P780" s="60">
        <f t="shared" si="1868"/>
        <v>27418000</v>
      </c>
      <c r="Q780" s="60">
        <f t="shared" si="2069"/>
        <v>0</v>
      </c>
      <c r="R780" s="60">
        <f t="shared" si="2069"/>
        <v>0</v>
      </c>
      <c r="S780" s="60">
        <f t="shared" si="2069"/>
        <v>0</v>
      </c>
      <c r="T780" s="60">
        <f t="shared" si="1836"/>
        <v>30831143.84</v>
      </c>
      <c r="U780" s="60">
        <f t="shared" si="1837"/>
        <v>26918300</v>
      </c>
      <c r="V780" s="60">
        <f t="shared" si="1838"/>
        <v>27418000</v>
      </c>
      <c r="W780" s="60">
        <f t="shared" si="2070"/>
        <v>0</v>
      </c>
      <c r="X780" s="60">
        <f t="shared" si="2070"/>
        <v>0</v>
      </c>
      <c r="Y780" s="60">
        <f t="shared" si="2070"/>
        <v>0</v>
      </c>
      <c r="Z780" s="60">
        <f t="shared" si="2057"/>
        <v>30831143.84</v>
      </c>
      <c r="AA780" s="60">
        <f t="shared" si="2058"/>
        <v>26918300</v>
      </c>
      <c r="AB780" s="60">
        <f t="shared" si="2059"/>
        <v>27418000</v>
      </c>
      <c r="AC780" s="60">
        <f t="shared" si="2071"/>
        <v>0</v>
      </c>
      <c r="AD780" s="60">
        <f t="shared" si="2071"/>
        <v>0</v>
      </c>
      <c r="AE780" s="60">
        <f t="shared" si="2071"/>
        <v>0</v>
      </c>
      <c r="AF780" s="60">
        <f t="shared" si="2061"/>
        <v>30831143.84</v>
      </c>
      <c r="AG780" s="60">
        <f t="shared" si="2062"/>
        <v>26918300</v>
      </c>
      <c r="AH780" s="60">
        <f t="shared" si="2063"/>
        <v>27418000</v>
      </c>
      <c r="AI780" s="60">
        <f t="shared" si="2072"/>
        <v>0</v>
      </c>
      <c r="AJ780" s="60">
        <f t="shared" si="2072"/>
        <v>0</v>
      </c>
      <c r="AK780" s="60">
        <f t="shared" si="2072"/>
        <v>0</v>
      </c>
      <c r="AL780" s="60">
        <f t="shared" si="2065"/>
        <v>30831143.84</v>
      </c>
      <c r="AM780" s="60">
        <f t="shared" si="2066"/>
        <v>26918300</v>
      </c>
      <c r="AN780" s="60">
        <f t="shared" si="2067"/>
        <v>27418000</v>
      </c>
    </row>
    <row r="781" spans="1:40" customFormat="1" ht="25.5">
      <c r="A781" s="114"/>
      <c r="B781" s="71" t="s">
        <v>34</v>
      </c>
      <c r="C781" s="35" t="s">
        <v>53</v>
      </c>
      <c r="D781" s="35" t="s">
        <v>21</v>
      </c>
      <c r="E781" s="35" t="s">
        <v>100</v>
      </c>
      <c r="F781" s="35" t="s">
        <v>128</v>
      </c>
      <c r="G781" s="36" t="s">
        <v>33</v>
      </c>
      <c r="H781" s="60">
        <v>26601559</v>
      </c>
      <c r="I781" s="60">
        <v>26918300</v>
      </c>
      <c r="J781" s="60">
        <v>27418000</v>
      </c>
      <c r="K781" s="60">
        <v>4229584.84</v>
      </c>
      <c r="L781" s="60"/>
      <c r="M781" s="60"/>
      <c r="N781" s="60">
        <f t="shared" si="1866"/>
        <v>30831143.84</v>
      </c>
      <c r="O781" s="60">
        <f t="shared" si="1867"/>
        <v>26918300</v>
      </c>
      <c r="P781" s="60">
        <f t="shared" si="1868"/>
        <v>27418000</v>
      </c>
      <c r="Q781" s="60"/>
      <c r="R781" s="60"/>
      <c r="S781" s="60"/>
      <c r="T781" s="60">
        <f t="shared" si="1836"/>
        <v>30831143.84</v>
      </c>
      <c r="U781" s="60">
        <f t="shared" si="1837"/>
        <v>26918300</v>
      </c>
      <c r="V781" s="60">
        <f t="shared" si="1838"/>
        <v>27418000</v>
      </c>
      <c r="W781" s="60"/>
      <c r="X781" s="60"/>
      <c r="Y781" s="60"/>
      <c r="Z781" s="60">
        <f t="shared" si="2057"/>
        <v>30831143.84</v>
      </c>
      <c r="AA781" s="60">
        <f t="shared" si="2058"/>
        <v>26918300</v>
      </c>
      <c r="AB781" s="60">
        <f t="shared" si="2059"/>
        <v>27418000</v>
      </c>
      <c r="AC781" s="60"/>
      <c r="AD781" s="60"/>
      <c r="AE781" s="60"/>
      <c r="AF781" s="60">
        <f t="shared" si="2061"/>
        <v>30831143.84</v>
      </c>
      <c r="AG781" s="60">
        <f t="shared" si="2062"/>
        <v>26918300</v>
      </c>
      <c r="AH781" s="60">
        <f t="shared" si="2063"/>
        <v>27418000</v>
      </c>
      <c r="AI781" s="60"/>
      <c r="AJ781" s="60"/>
      <c r="AK781" s="60"/>
      <c r="AL781" s="60">
        <f t="shared" si="2065"/>
        <v>30831143.84</v>
      </c>
      <c r="AM781" s="60">
        <f t="shared" si="2066"/>
        <v>26918300</v>
      </c>
      <c r="AN781" s="60">
        <f t="shared" si="2067"/>
        <v>27418000</v>
      </c>
    </row>
    <row r="782" spans="1:40" customFormat="1">
      <c r="A782" s="114"/>
      <c r="B782" s="82" t="s">
        <v>66</v>
      </c>
      <c r="C782" s="35" t="s">
        <v>53</v>
      </c>
      <c r="D782" s="35" t="s">
        <v>21</v>
      </c>
      <c r="E782" s="35" t="s">
        <v>100</v>
      </c>
      <c r="F782" s="35" t="s">
        <v>129</v>
      </c>
      <c r="G782" s="36"/>
      <c r="H782" s="60">
        <f>H783</f>
        <v>100000</v>
      </c>
      <c r="I782" s="60">
        <f t="shared" ref="I782:M782" si="2073">I783</f>
        <v>100000</v>
      </c>
      <c r="J782" s="60">
        <f t="shared" si="2073"/>
        <v>100000</v>
      </c>
      <c r="K782" s="60">
        <f t="shared" si="2073"/>
        <v>0</v>
      </c>
      <c r="L782" s="60">
        <f t="shared" si="2073"/>
        <v>0</v>
      </c>
      <c r="M782" s="60">
        <f t="shared" si="2073"/>
        <v>0</v>
      </c>
      <c r="N782" s="60">
        <f t="shared" si="1866"/>
        <v>100000</v>
      </c>
      <c r="O782" s="60">
        <f t="shared" si="1867"/>
        <v>100000</v>
      </c>
      <c r="P782" s="60">
        <f t="shared" si="1868"/>
        <v>100000</v>
      </c>
      <c r="Q782" s="60">
        <f t="shared" ref="Q782:S783" si="2074">Q783</f>
        <v>0</v>
      </c>
      <c r="R782" s="60">
        <f t="shared" si="2074"/>
        <v>0</v>
      </c>
      <c r="S782" s="60">
        <f t="shared" si="2074"/>
        <v>0</v>
      </c>
      <c r="T782" s="60">
        <f t="shared" si="1836"/>
        <v>100000</v>
      </c>
      <c r="U782" s="60">
        <f t="shared" si="1837"/>
        <v>100000</v>
      </c>
      <c r="V782" s="60">
        <f t="shared" si="1838"/>
        <v>100000</v>
      </c>
      <c r="W782" s="60">
        <f t="shared" ref="W782:Y783" si="2075">W783</f>
        <v>0</v>
      </c>
      <c r="X782" s="60">
        <f t="shared" si="2075"/>
        <v>0</v>
      </c>
      <c r="Y782" s="60">
        <f t="shared" si="2075"/>
        <v>0</v>
      </c>
      <c r="Z782" s="60">
        <f t="shared" si="2057"/>
        <v>100000</v>
      </c>
      <c r="AA782" s="60">
        <f t="shared" si="2058"/>
        <v>100000</v>
      </c>
      <c r="AB782" s="60">
        <f t="shared" si="2059"/>
        <v>100000</v>
      </c>
      <c r="AC782" s="60">
        <f t="shared" ref="AC782:AE783" si="2076">AC783</f>
        <v>0</v>
      </c>
      <c r="AD782" s="60">
        <f t="shared" si="2076"/>
        <v>0</v>
      </c>
      <c r="AE782" s="60">
        <f t="shared" si="2076"/>
        <v>0</v>
      </c>
      <c r="AF782" s="60">
        <f t="shared" si="2061"/>
        <v>100000</v>
      </c>
      <c r="AG782" s="60">
        <f t="shared" si="2062"/>
        <v>100000</v>
      </c>
      <c r="AH782" s="60">
        <f t="shared" si="2063"/>
        <v>100000</v>
      </c>
      <c r="AI782" s="60">
        <f t="shared" ref="AI782:AK783" si="2077">AI783</f>
        <v>0</v>
      </c>
      <c r="AJ782" s="60">
        <f t="shared" si="2077"/>
        <v>0</v>
      </c>
      <c r="AK782" s="60">
        <f t="shared" si="2077"/>
        <v>0</v>
      </c>
      <c r="AL782" s="60">
        <f t="shared" si="2065"/>
        <v>100000</v>
      </c>
      <c r="AM782" s="60">
        <f t="shared" si="2066"/>
        <v>100000</v>
      </c>
      <c r="AN782" s="60">
        <f t="shared" si="2067"/>
        <v>100000</v>
      </c>
    </row>
    <row r="783" spans="1:40" customFormat="1">
      <c r="A783" s="114"/>
      <c r="B783" s="103" t="s">
        <v>35</v>
      </c>
      <c r="C783" s="35" t="s">
        <v>53</v>
      </c>
      <c r="D783" s="35" t="s">
        <v>21</v>
      </c>
      <c r="E783" s="35" t="s">
        <v>100</v>
      </c>
      <c r="F783" s="35" t="s">
        <v>129</v>
      </c>
      <c r="G783" s="36" t="s">
        <v>36</v>
      </c>
      <c r="H783" s="60">
        <f>H784</f>
        <v>100000</v>
      </c>
      <c r="I783" s="60">
        <f t="shared" ref="I783:M783" si="2078">I784</f>
        <v>100000</v>
      </c>
      <c r="J783" s="60">
        <f t="shared" si="2078"/>
        <v>100000</v>
      </c>
      <c r="K783" s="60">
        <f t="shared" si="2078"/>
        <v>0</v>
      </c>
      <c r="L783" s="60">
        <f t="shared" si="2078"/>
        <v>0</v>
      </c>
      <c r="M783" s="60">
        <f t="shared" si="2078"/>
        <v>0</v>
      </c>
      <c r="N783" s="60">
        <f t="shared" si="1866"/>
        <v>100000</v>
      </c>
      <c r="O783" s="60">
        <f t="shared" si="1867"/>
        <v>100000</v>
      </c>
      <c r="P783" s="60">
        <f t="shared" si="1868"/>
        <v>100000</v>
      </c>
      <c r="Q783" s="60">
        <f t="shared" si="2074"/>
        <v>0</v>
      </c>
      <c r="R783" s="60">
        <f t="shared" si="2074"/>
        <v>0</v>
      </c>
      <c r="S783" s="60">
        <f t="shared" si="2074"/>
        <v>0</v>
      </c>
      <c r="T783" s="60">
        <f t="shared" si="1836"/>
        <v>100000</v>
      </c>
      <c r="U783" s="60">
        <f t="shared" si="1837"/>
        <v>100000</v>
      </c>
      <c r="V783" s="60">
        <f t="shared" si="1838"/>
        <v>100000</v>
      </c>
      <c r="W783" s="60">
        <f t="shared" si="2075"/>
        <v>0</v>
      </c>
      <c r="X783" s="60">
        <f t="shared" si="2075"/>
        <v>0</v>
      </c>
      <c r="Y783" s="60">
        <f t="shared" si="2075"/>
        <v>0</v>
      </c>
      <c r="Z783" s="60">
        <f t="shared" si="2057"/>
        <v>100000</v>
      </c>
      <c r="AA783" s="60">
        <f t="shared" si="2058"/>
        <v>100000</v>
      </c>
      <c r="AB783" s="60">
        <f t="shared" si="2059"/>
        <v>100000</v>
      </c>
      <c r="AC783" s="60">
        <f t="shared" si="2076"/>
        <v>0</v>
      </c>
      <c r="AD783" s="60">
        <f t="shared" si="2076"/>
        <v>0</v>
      </c>
      <c r="AE783" s="60">
        <f t="shared" si="2076"/>
        <v>0</v>
      </c>
      <c r="AF783" s="60">
        <f t="shared" si="2061"/>
        <v>100000</v>
      </c>
      <c r="AG783" s="60">
        <f t="shared" si="2062"/>
        <v>100000</v>
      </c>
      <c r="AH783" s="60">
        <f t="shared" si="2063"/>
        <v>100000</v>
      </c>
      <c r="AI783" s="60">
        <f t="shared" si="2077"/>
        <v>0</v>
      </c>
      <c r="AJ783" s="60">
        <f t="shared" si="2077"/>
        <v>0</v>
      </c>
      <c r="AK783" s="60">
        <f t="shared" si="2077"/>
        <v>0</v>
      </c>
      <c r="AL783" s="60">
        <f t="shared" si="2065"/>
        <v>100000</v>
      </c>
      <c r="AM783" s="60">
        <f t="shared" si="2066"/>
        <v>100000</v>
      </c>
      <c r="AN783" s="60">
        <f t="shared" si="2067"/>
        <v>100000</v>
      </c>
    </row>
    <row r="784" spans="1:40" customFormat="1">
      <c r="A784" s="114"/>
      <c r="B784" s="71" t="s">
        <v>67</v>
      </c>
      <c r="C784" s="35" t="s">
        <v>53</v>
      </c>
      <c r="D784" s="35" t="s">
        <v>21</v>
      </c>
      <c r="E784" s="35" t="s">
        <v>100</v>
      </c>
      <c r="F784" s="35" t="s">
        <v>129</v>
      </c>
      <c r="G784" s="36" t="s">
        <v>68</v>
      </c>
      <c r="H784" s="60">
        <v>100000</v>
      </c>
      <c r="I784" s="60">
        <v>100000</v>
      </c>
      <c r="J784" s="60">
        <v>100000</v>
      </c>
      <c r="K784" s="60"/>
      <c r="L784" s="60"/>
      <c r="M784" s="60"/>
      <c r="N784" s="60">
        <f t="shared" si="1866"/>
        <v>100000</v>
      </c>
      <c r="O784" s="60">
        <f t="shared" si="1867"/>
        <v>100000</v>
      </c>
      <c r="P784" s="60">
        <f t="shared" si="1868"/>
        <v>100000</v>
      </c>
      <c r="Q784" s="60"/>
      <c r="R784" s="60"/>
      <c r="S784" s="60"/>
      <c r="T784" s="60">
        <f t="shared" si="1836"/>
        <v>100000</v>
      </c>
      <c r="U784" s="60">
        <f t="shared" si="1837"/>
        <v>100000</v>
      </c>
      <c r="V784" s="60">
        <f t="shared" si="1838"/>
        <v>100000</v>
      </c>
      <c r="W784" s="60"/>
      <c r="X784" s="60"/>
      <c r="Y784" s="60"/>
      <c r="Z784" s="60">
        <f t="shared" si="2057"/>
        <v>100000</v>
      </c>
      <c r="AA784" s="60">
        <f t="shared" si="2058"/>
        <v>100000</v>
      </c>
      <c r="AB784" s="60">
        <f t="shared" si="2059"/>
        <v>100000</v>
      </c>
      <c r="AC784" s="60"/>
      <c r="AD784" s="60"/>
      <c r="AE784" s="60"/>
      <c r="AF784" s="60">
        <f t="shared" si="2061"/>
        <v>100000</v>
      </c>
      <c r="AG784" s="60">
        <f t="shared" si="2062"/>
        <v>100000</v>
      </c>
      <c r="AH784" s="60">
        <f t="shared" si="2063"/>
        <v>100000</v>
      </c>
      <c r="AI784" s="60"/>
      <c r="AJ784" s="60"/>
      <c r="AK784" s="60"/>
      <c r="AL784" s="60">
        <f t="shared" si="2065"/>
        <v>100000</v>
      </c>
      <c r="AM784" s="60">
        <f t="shared" si="2066"/>
        <v>100000</v>
      </c>
      <c r="AN784" s="60">
        <f t="shared" si="2067"/>
        <v>100000</v>
      </c>
    </row>
    <row r="785" spans="1:40" customFormat="1">
      <c r="A785" s="114"/>
      <c r="B785" s="104" t="s">
        <v>160</v>
      </c>
      <c r="C785" s="39" t="s">
        <v>53</v>
      </c>
      <c r="D785" s="39" t="s">
        <v>21</v>
      </c>
      <c r="E785" s="39" t="s">
        <v>100</v>
      </c>
      <c r="F785" s="39" t="s">
        <v>130</v>
      </c>
      <c r="G785" s="38"/>
      <c r="H785" s="60">
        <f>H786+H788</f>
        <v>6400000</v>
      </c>
      <c r="I785" s="60">
        <f t="shared" ref="I785:J785" si="2079">I786+I788</f>
        <v>6400000</v>
      </c>
      <c r="J785" s="60">
        <f t="shared" si="2079"/>
        <v>6400000</v>
      </c>
      <c r="K785" s="60">
        <f t="shared" ref="K785:M785" si="2080">K786+K788</f>
        <v>0</v>
      </c>
      <c r="L785" s="60">
        <f t="shared" si="2080"/>
        <v>0</v>
      </c>
      <c r="M785" s="60">
        <f t="shared" si="2080"/>
        <v>0</v>
      </c>
      <c r="N785" s="60">
        <f t="shared" si="1866"/>
        <v>6400000</v>
      </c>
      <c r="O785" s="60">
        <f t="shared" si="1867"/>
        <v>6400000</v>
      </c>
      <c r="P785" s="60">
        <f t="shared" si="1868"/>
        <v>6400000</v>
      </c>
      <c r="Q785" s="60">
        <f t="shared" ref="Q785:S785" si="2081">Q786+Q788</f>
        <v>0</v>
      </c>
      <c r="R785" s="60">
        <f t="shared" si="2081"/>
        <v>0</v>
      </c>
      <c r="S785" s="60">
        <f t="shared" si="2081"/>
        <v>0</v>
      </c>
      <c r="T785" s="60">
        <f t="shared" si="1836"/>
        <v>6400000</v>
      </c>
      <c r="U785" s="60">
        <f t="shared" si="1837"/>
        <v>6400000</v>
      </c>
      <c r="V785" s="60">
        <f t="shared" si="1838"/>
        <v>6400000</v>
      </c>
      <c r="W785" s="60">
        <f t="shared" ref="W785:Y785" si="2082">W786+W788</f>
        <v>0</v>
      </c>
      <c r="X785" s="60">
        <f t="shared" si="2082"/>
        <v>0</v>
      </c>
      <c r="Y785" s="60">
        <f t="shared" si="2082"/>
        <v>0</v>
      </c>
      <c r="Z785" s="60">
        <f t="shared" si="2057"/>
        <v>6400000</v>
      </c>
      <c r="AA785" s="60">
        <f t="shared" si="2058"/>
        <v>6400000</v>
      </c>
      <c r="AB785" s="60">
        <f t="shared" si="2059"/>
        <v>6400000</v>
      </c>
      <c r="AC785" s="60">
        <f t="shared" ref="AC785:AE785" si="2083">AC786+AC788</f>
        <v>0</v>
      </c>
      <c r="AD785" s="60">
        <f t="shared" si="2083"/>
        <v>0</v>
      </c>
      <c r="AE785" s="60">
        <f t="shared" si="2083"/>
        <v>0</v>
      </c>
      <c r="AF785" s="60">
        <f t="shared" si="2061"/>
        <v>6400000</v>
      </c>
      <c r="AG785" s="60">
        <f t="shared" si="2062"/>
        <v>6400000</v>
      </c>
      <c r="AH785" s="60">
        <f t="shared" si="2063"/>
        <v>6400000</v>
      </c>
      <c r="AI785" s="60">
        <f t="shared" ref="AI785:AK785" si="2084">AI786+AI788</f>
        <v>0</v>
      </c>
      <c r="AJ785" s="60">
        <f t="shared" si="2084"/>
        <v>0</v>
      </c>
      <c r="AK785" s="60">
        <f t="shared" si="2084"/>
        <v>0</v>
      </c>
      <c r="AL785" s="60">
        <f t="shared" si="2065"/>
        <v>6400000</v>
      </c>
      <c r="AM785" s="60">
        <f t="shared" si="2066"/>
        <v>6400000</v>
      </c>
      <c r="AN785" s="60">
        <f t="shared" si="2067"/>
        <v>6400000</v>
      </c>
    </row>
    <row r="786" spans="1:40" customFormat="1" ht="25.5" hidden="1">
      <c r="A786" s="114"/>
      <c r="B786" s="126" t="s">
        <v>186</v>
      </c>
      <c r="C786" s="39" t="s">
        <v>53</v>
      </c>
      <c r="D786" s="39" t="s">
        <v>21</v>
      </c>
      <c r="E786" s="39" t="s">
        <v>100</v>
      </c>
      <c r="F786" s="39" t="s">
        <v>130</v>
      </c>
      <c r="G786" s="101" t="s">
        <v>32</v>
      </c>
      <c r="H786" s="60">
        <f>H787</f>
        <v>0</v>
      </c>
      <c r="I786" s="60">
        <f t="shared" ref="I786:M786" si="2085">I787</f>
        <v>0</v>
      </c>
      <c r="J786" s="60">
        <f t="shared" si="2085"/>
        <v>0</v>
      </c>
      <c r="K786" s="60">
        <f t="shared" si="2085"/>
        <v>0</v>
      </c>
      <c r="L786" s="60">
        <f t="shared" si="2085"/>
        <v>0</v>
      </c>
      <c r="M786" s="60">
        <f t="shared" si="2085"/>
        <v>0</v>
      </c>
      <c r="N786" s="60">
        <f t="shared" ref="N786:N827" si="2086">H786+K786</f>
        <v>0</v>
      </c>
      <c r="O786" s="60">
        <f t="shared" ref="O786:O827" si="2087">I786+L786</f>
        <v>0</v>
      </c>
      <c r="P786" s="60">
        <f t="shared" ref="P786:P827" si="2088">J786+M786</f>
        <v>0</v>
      </c>
      <c r="Q786" s="60">
        <f t="shared" ref="Q786:S786" si="2089">Q787</f>
        <v>0</v>
      </c>
      <c r="R786" s="60">
        <f t="shared" si="2089"/>
        <v>0</v>
      </c>
      <c r="S786" s="60">
        <f t="shared" si="2089"/>
        <v>0</v>
      </c>
      <c r="T786" s="60">
        <f t="shared" si="1836"/>
        <v>0</v>
      </c>
      <c r="U786" s="60">
        <f t="shared" si="1837"/>
        <v>0</v>
      </c>
      <c r="V786" s="60">
        <f t="shared" si="1838"/>
        <v>0</v>
      </c>
      <c r="W786" s="60">
        <f t="shared" ref="W786:Y786" si="2090">W787</f>
        <v>0</v>
      </c>
      <c r="X786" s="60">
        <f t="shared" si="2090"/>
        <v>0</v>
      </c>
      <c r="Y786" s="60">
        <f t="shared" si="2090"/>
        <v>0</v>
      </c>
      <c r="Z786" s="60">
        <f t="shared" si="2057"/>
        <v>0</v>
      </c>
      <c r="AA786" s="60">
        <f t="shared" si="2058"/>
        <v>0</v>
      </c>
      <c r="AB786" s="60">
        <f t="shared" si="2059"/>
        <v>0</v>
      </c>
      <c r="AC786" s="60">
        <f t="shared" ref="AC786:AE786" si="2091">AC787</f>
        <v>0</v>
      </c>
      <c r="AD786" s="60">
        <f t="shared" si="2091"/>
        <v>0</v>
      </c>
      <c r="AE786" s="60">
        <f t="shared" si="2091"/>
        <v>0</v>
      </c>
      <c r="AF786" s="60">
        <f t="shared" si="2061"/>
        <v>0</v>
      </c>
      <c r="AG786" s="60">
        <f t="shared" si="2062"/>
        <v>0</v>
      </c>
      <c r="AH786" s="60">
        <f t="shared" si="2063"/>
        <v>0</v>
      </c>
      <c r="AI786" s="60">
        <f t="shared" ref="AI786:AK786" si="2092">AI787</f>
        <v>0</v>
      </c>
      <c r="AJ786" s="60">
        <f t="shared" si="2092"/>
        <v>0</v>
      </c>
      <c r="AK786" s="60">
        <f t="shared" si="2092"/>
        <v>0</v>
      </c>
      <c r="AL786" s="60">
        <f t="shared" si="2065"/>
        <v>0</v>
      </c>
      <c r="AM786" s="60">
        <f t="shared" si="2066"/>
        <v>0</v>
      </c>
      <c r="AN786" s="60">
        <f t="shared" si="2067"/>
        <v>0</v>
      </c>
    </row>
    <row r="787" spans="1:40" customFormat="1" ht="25.5" hidden="1">
      <c r="A787" s="114"/>
      <c r="B787" s="71" t="s">
        <v>34</v>
      </c>
      <c r="C787" s="39" t="s">
        <v>53</v>
      </c>
      <c r="D787" s="39" t="s">
        <v>21</v>
      </c>
      <c r="E787" s="39" t="s">
        <v>100</v>
      </c>
      <c r="F787" s="39" t="s">
        <v>130</v>
      </c>
      <c r="G787" s="101" t="s">
        <v>33</v>
      </c>
      <c r="H787" s="60"/>
      <c r="I787" s="60"/>
      <c r="J787" s="60"/>
      <c r="K787" s="60"/>
      <c r="L787" s="60"/>
      <c r="M787" s="60"/>
      <c r="N787" s="60">
        <f t="shared" si="2086"/>
        <v>0</v>
      </c>
      <c r="O787" s="60">
        <f t="shared" si="2087"/>
        <v>0</v>
      </c>
      <c r="P787" s="60">
        <f t="shared" si="2088"/>
        <v>0</v>
      </c>
      <c r="Q787" s="60"/>
      <c r="R787" s="60"/>
      <c r="S787" s="60"/>
      <c r="T787" s="60">
        <f t="shared" si="1836"/>
        <v>0</v>
      </c>
      <c r="U787" s="60">
        <f t="shared" si="1837"/>
        <v>0</v>
      </c>
      <c r="V787" s="60">
        <f t="shared" si="1838"/>
        <v>0</v>
      </c>
      <c r="W787" s="60"/>
      <c r="X787" s="60"/>
      <c r="Y787" s="60"/>
      <c r="Z787" s="60">
        <f t="shared" si="2057"/>
        <v>0</v>
      </c>
      <c r="AA787" s="60">
        <f t="shared" si="2058"/>
        <v>0</v>
      </c>
      <c r="AB787" s="60">
        <f t="shared" si="2059"/>
        <v>0</v>
      </c>
      <c r="AC787" s="60"/>
      <c r="AD787" s="60"/>
      <c r="AE787" s="60"/>
      <c r="AF787" s="60">
        <f t="shared" si="2061"/>
        <v>0</v>
      </c>
      <c r="AG787" s="60">
        <f t="shared" si="2062"/>
        <v>0</v>
      </c>
      <c r="AH787" s="60">
        <f t="shared" si="2063"/>
        <v>0</v>
      </c>
      <c r="AI787" s="60"/>
      <c r="AJ787" s="60"/>
      <c r="AK787" s="60"/>
      <c r="AL787" s="60">
        <f t="shared" si="2065"/>
        <v>0</v>
      </c>
      <c r="AM787" s="60">
        <f t="shared" si="2066"/>
        <v>0</v>
      </c>
      <c r="AN787" s="60">
        <f t="shared" si="2067"/>
        <v>0</v>
      </c>
    </row>
    <row r="788" spans="1:40" customFormat="1">
      <c r="A788" s="114"/>
      <c r="B788" s="103" t="s">
        <v>35</v>
      </c>
      <c r="C788" s="39" t="s">
        <v>53</v>
      </c>
      <c r="D788" s="39" t="s">
        <v>21</v>
      </c>
      <c r="E788" s="39" t="s">
        <v>100</v>
      </c>
      <c r="F788" s="39" t="s">
        <v>130</v>
      </c>
      <c r="G788" s="38" t="s">
        <v>36</v>
      </c>
      <c r="H788" s="60">
        <f>H789</f>
        <v>6400000</v>
      </c>
      <c r="I788" s="60">
        <f t="shared" ref="I788:M788" si="2093">I789</f>
        <v>6400000</v>
      </c>
      <c r="J788" s="60">
        <f t="shared" si="2093"/>
        <v>6400000</v>
      </c>
      <c r="K788" s="60">
        <f t="shared" si="2093"/>
        <v>0</v>
      </c>
      <c r="L788" s="60">
        <f t="shared" si="2093"/>
        <v>0</v>
      </c>
      <c r="M788" s="60">
        <f t="shared" si="2093"/>
        <v>0</v>
      </c>
      <c r="N788" s="60">
        <f t="shared" si="2086"/>
        <v>6400000</v>
      </c>
      <c r="O788" s="60">
        <f t="shared" si="2087"/>
        <v>6400000</v>
      </c>
      <c r="P788" s="60">
        <f t="shared" si="2088"/>
        <v>6400000</v>
      </c>
      <c r="Q788" s="60">
        <f t="shared" ref="Q788:S788" si="2094">Q789</f>
        <v>0</v>
      </c>
      <c r="R788" s="60">
        <f t="shared" si="2094"/>
        <v>0</v>
      </c>
      <c r="S788" s="60">
        <f t="shared" si="2094"/>
        <v>0</v>
      </c>
      <c r="T788" s="60">
        <f t="shared" si="1836"/>
        <v>6400000</v>
      </c>
      <c r="U788" s="60">
        <f t="shared" si="1837"/>
        <v>6400000</v>
      </c>
      <c r="V788" s="60">
        <f t="shared" si="1838"/>
        <v>6400000</v>
      </c>
      <c r="W788" s="60">
        <f t="shared" ref="W788:Y788" si="2095">W789</f>
        <v>0</v>
      </c>
      <c r="X788" s="60">
        <f t="shared" si="2095"/>
        <v>0</v>
      </c>
      <c r="Y788" s="60">
        <f t="shared" si="2095"/>
        <v>0</v>
      </c>
      <c r="Z788" s="60">
        <f t="shared" si="2057"/>
        <v>6400000</v>
      </c>
      <c r="AA788" s="60">
        <f t="shared" si="2058"/>
        <v>6400000</v>
      </c>
      <c r="AB788" s="60">
        <f t="shared" si="2059"/>
        <v>6400000</v>
      </c>
      <c r="AC788" s="60">
        <f t="shared" ref="AC788:AE788" si="2096">AC789</f>
        <v>0</v>
      </c>
      <c r="AD788" s="60">
        <f t="shared" si="2096"/>
        <v>0</v>
      </c>
      <c r="AE788" s="60">
        <f t="shared" si="2096"/>
        <v>0</v>
      </c>
      <c r="AF788" s="60">
        <f t="shared" si="2061"/>
        <v>6400000</v>
      </c>
      <c r="AG788" s="60">
        <f t="shared" si="2062"/>
        <v>6400000</v>
      </c>
      <c r="AH788" s="60">
        <f t="shared" si="2063"/>
        <v>6400000</v>
      </c>
      <c r="AI788" s="60">
        <f t="shared" ref="AI788:AK788" si="2097">AI789</f>
        <v>0</v>
      </c>
      <c r="AJ788" s="60">
        <f t="shared" si="2097"/>
        <v>0</v>
      </c>
      <c r="AK788" s="60">
        <f t="shared" si="2097"/>
        <v>0</v>
      </c>
      <c r="AL788" s="60">
        <f t="shared" si="2065"/>
        <v>6400000</v>
      </c>
      <c r="AM788" s="60">
        <f t="shared" si="2066"/>
        <v>6400000</v>
      </c>
      <c r="AN788" s="60">
        <f t="shared" si="2067"/>
        <v>6400000</v>
      </c>
    </row>
    <row r="789" spans="1:40" customFormat="1">
      <c r="A789" s="114"/>
      <c r="B789" s="103" t="s">
        <v>178</v>
      </c>
      <c r="C789" s="39" t="s">
        <v>53</v>
      </c>
      <c r="D789" s="39" t="s">
        <v>21</v>
      </c>
      <c r="E789" s="39" t="s">
        <v>100</v>
      </c>
      <c r="F789" s="39" t="s">
        <v>130</v>
      </c>
      <c r="G789" s="101" t="s">
        <v>179</v>
      </c>
      <c r="H789" s="60">
        <v>6400000</v>
      </c>
      <c r="I789" s="60">
        <v>6400000</v>
      </c>
      <c r="J789" s="60">
        <v>6400000</v>
      </c>
      <c r="K789" s="60"/>
      <c r="L789" s="60"/>
      <c r="M789" s="60"/>
      <c r="N789" s="60">
        <f t="shared" si="2086"/>
        <v>6400000</v>
      </c>
      <c r="O789" s="60">
        <f t="shared" si="2087"/>
        <v>6400000</v>
      </c>
      <c r="P789" s="60">
        <f t="shared" si="2088"/>
        <v>6400000</v>
      </c>
      <c r="Q789" s="60"/>
      <c r="R789" s="60"/>
      <c r="S789" s="60"/>
      <c r="T789" s="60">
        <f t="shared" si="1836"/>
        <v>6400000</v>
      </c>
      <c r="U789" s="60">
        <f t="shared" si="1837"/>
        <v>6400000</v>
      </c>
      <c r="V789" s="60">
        <f t="shared" si="1838"/>
        <v>6400000</v>
      </c>
      <c r="W789" s="60"/>
      <c r="X789" s="60"/>
      <c r="Y789" s="60"/>
      <c r="Z789" s="60">
        <f t="shared" si="2057"/>
        <v>6400000</v>
      </c>
      <c r="AA789" s="60">
        <f t="shared" si="2058"/>
        <v>6400000</v>
      </c>
      <c r="AB789" s="60">
        <f t="shared" si="2059"/>
        <v>6400000</v>
      </c>
      <c r="AC789" s="60"/>
      <c r="AD789" s="60"/>
      <c r="AE789" s="60"/>
      <c r="AF789" s="60">
        <f t="shared" si="2061"/>
        <v>6400000</v>
      </c>
      <c r="AG789" s="60">
        <f t="shared" si="2062"/>
        <v>6400000</v>
      </c>
      <c r="AH789" s="60">
        <f t="shared" si="2063"/>
        <v>6400000</v>
      </c>
      <c r="AI789" s="60"/>
      <c r="AJ789" s="60"/>
      <c r="AK789" s="60"/>
      <c r="AL789" s="60">
        <f t="shared" si="2065"/>
        <v>6400000</v>
      </c>
      <c r="AM789" s="60">
        <f t="shared" si="2066"/>
        <v>6400000</v>
      </c>
      <c r="AN789" s="60">
        <f t="shared" si="2067"/>
        <v>6400000</v>
      </c>
    </row>
    <row r="790" spans="1:40" customFormat="1" ht="25.5">
      <c r="A790" s="114"/>
      <c r="B790" s="71" t="s">
        <v>358</v>
      </c>
      <c r="C790" s="35" t="s">
        <v>53</v>
      </c>
      <c r="D790" s="35" t="s">
        <v>21</v>
      </c>
      <c r="E790" s="35" t="s">
        <v>100</v>
      </c>
      <c r="F790" s="35" t="s">
        <v>131</v>
      </c>
      <c r="G790" s="36"/>
      <c r="H790" s="67">
        <f>H791</f>
        <v>72000</v>
      </c>
      <c r="I790" s="67">
        <f t="shared" ref="I790:M791" si="2098">I791</f>
        <v>72000</v>
      </c>
      <c r="J790" s="67">
        <f t="shared" si="2098"/>
        <v>72000</v>
      </c>
      <c r="K790" s="67">
        <f t="shared" si="2098"/>
        <v>0</v>
      </c>
      <c r="L790" s="67">
        <f t="shared" si="2098"/>
        <v>0</v>
      </c>
      <c r="M790" s="67">
        <f t="shared" si="2098"/>
        <v>0</v>
      </c>
      <c r="N790" s="67">
        <f t="shared" si="2086"/>
        <v>72000</v>
      </c>
      <c r="O790" s="67">
        <f t="shared" si="2087"/>
        <v>72000</v>
      </c>
      <c r="P790" s="67">
        <f t="shared" si="2088"/>
        <v>72000</v>
      </c>
      <c r="Q790" s="67">
        <f t="shared" ref="Q790:S791" si="2099">Q791</f>
        <v>0</v>
      </c>
      <c r="R790" s="67">
        <f t="shared" si="2099"/>
        <v>0</v>
      </c>
      <c r="S790" s="67">
        <f t="shared" si="2099"/>
        <v>0</v>
      </c>
      <c r="T790" s="67">
        <f t="shared" si="1836"/>
        <v>72000</v>
      </c>
      <c r="U790" s="67">
        <f t="shared" si="1837"/>
        <v>72000</v>
      </c>
      <c r="V790" s="67">
        <f t="shared" si="1838"/>
        <v>72000</v>
      </c>
      <c r="W790" s="67">
        <f t="shared" ref="W790:Y791" si="2100">W791</f>
        <v>0</v>
      </c>
      <c r="X790" s="67">
        <f t="shared" si="2100"/>
        <v>0</v>
      </c>
      <c r="Y790" s="67">
        <f t="shared" si="2100"/>
        <v>0</v>
      </c>
      <c r="Z790" s="67">
        <f t="shared" si="2057"/>
        <v>72000</v>
      </c>
      <c r="AA790" s="67">
        <f t="shared" si="2058"/>
        <v>72000</v>
      </c>
      <c r="AB790" s="67">
        <f t="shared" si="2059"/>
        <v>72000</v>
      </c>
      <c r="AC790" s="67">
        <f t="shared" ref="AC790:AE791" si="2101">AC791</f>
        <v>0</v>
      </c>
      <c r="AD790" s="67">
        <f t="shared" si="2101"/>
        <v>0</v>
      </c>
      <c r="AE790" s="67">
        <f t="shared" si="2101"/>
        <v>0</v>
      </c>
      <c r="AF790" s="67">
        <f t="shared" si="2061"/>
        <v>72000</v>
      </c>
      <c r="AG790" s="67">
        <f t="shared" si="2062"/>
        <v>72000</v>
      </c>
      <c r="AH790" s="67">
        <f t="shared" si="2063"/>
        <v>72000</v>
      </c>
      <c r="AI790" s="67">
        <f t="shared" ref="AI790:AK791" si="2102">AI791</f>
        <v>0</v>
      </c>
      <c r="AJ790" s="67">
        <f t="shared" si="2102"/>
        <v>0</v>
      </c>
      <c r="AK790" s="67">
        <f t="shared" si="2102"/>
        <v>0</v>
      </c>
      <c r="AL790" s="67">
        <f t="shared" si="2065"/>
        <v>72000</v>
      </c>
      <c r="AM790" s="67">
        <f t="shared" si="2066"/>
        <v>72000</v>
      </c>
      <c r="AN790" s="67">
        <f t="shared" si="2067"/>
        <v>72000</v>
      </c>
    </row>
    <row r="791" spans="1:40" customFormat="1">
      <c r="A791" s="114"/>
      <c r="B791" s="103" t="s">
        <v>35</v>
      </c>
      <c r="C791" s="35" t="s">
        <v>53</v>
      </c>
      <c r="D791" s="35" t="s">
        <v>21</v>
      </c>
      <c r="E791" s="35" t="s">
        <v>100</v>
      </c>
      <c r="F791" s="35" t="s">
        <v>131</v>
      </c>
      <c r="G791" s="36" t="s">
        <v>36</v>
      </c>
      <c r="H791" s="67">
        <f>H792</f>
        <v>72000</v>
      </c>
      <c r="I791" s="67">
        <f t="shared" si="2098"/>
        <v>72000</v>
      </c>
      <c r="J791" s="67">
        <f t="shared" si="2098"/>
        <v>72000</v>
      </c>
      <c r="K791" s="67">
        <f t="shared" si="2098"/>
        <v>0</v>
      </c>
      <c r="L791" s="67">
        <f t="shared" si="2098"/>
        <v>0</v>
      </c>
      <c r="M791" s="67">
        <f t="shared" si="2098"/>
        <v>0</v>
      </c>
      <c r="N791" s="67">
        <f t="shared" si="2086"/>
        <v>72000</v>
      </c>
      <c r="O791" s="67">
        <f t="shared" si="2087"/>
        <v>72000</v>
      </c>
      <c r="P791" s="67">
        <f t="shared" si="2088"/>
        <v>72000</v>
      </c>
      <c r="Q791" s="67">
        <f t="shared" si="2099"/>
        <v>0</v>
      </c>
      <c r="R791" s="67">
        <f t="shared" si="2099"/>
        <v>0</v>
      </c>
      <c r="S791" s="67">
        <f t="shared" si="2099"/>
        <v>0</v>
      </c>
      <c r="T791" s="67">
        <f t="shared" si="1836"/>
        <v>72000</v>
      </c>
      <c r="U791" s="67">
        <f t="shared" si="1837"/>
        <v>72000</v>
      </c>
      <c r="V791" s="67">
        <f t="shared" si="1838"/>
        <v>72000</v>
      </c>
      <c r="W791" s="67">
        <f t="shared" si="2100"/>
        <v>0</v>
      </c>
      <c r="X791" s="67">
        <f t="shared" si="2100"/>
        <v>0</v>
      </c>
      <c r="Y791" s="67">
        <f t="shared" si="2100"/>
        <v>0</v>
      </c>
      <c r="Z791" s="67">
        <f t="shared" si="2057"/>
        <v>72000</v>
      </c>
      <c r="AA791" s="67">
        <f t="shared" si="2058"/>
        <v>72000</v>
      </c>
      <c r="AB791" s="67">
        <f t="shared" si="2059"/>
        <v>72000</v>
      </c>
      <c r="AC791" s="67">
        <f t="shared" si="2101"/>
        <v>0</v>
      </c>
      <c r="AD791" s="67">
        <f t="shared" si="2101"/>
        <v>0</v>
      </c>
      <c r="AE791" s="67">
        <f t="shared" si="2101"/>
        <v>0</v>
      </c>
      <c r="AF791" s="67">
        <f t="shared" si="2061"/>
        <v>72000</v>
      </c>
      <c r="AG791" s="67">
        <f t="shared" si="2062"/>
        <v>72000</v>
      </c>
      <c r="AH791" s="67">
        <f t="shared" si="2063"/>
        <v>72000</v>
      </c>
      <c r="AI791" s="67">
        <f t="shared" si="2102"/>
        <v>0</v>
      </c>
      <c r="AJ791" s="67">
        <f t="shared" si="2102"/>
        <v>0</v>
      </c>
      <c r="AK791" s="67">
        <f t="shared" si="2102"/>
        <v>0</v>
      </c>
      <c r="AL791" s="67">
        <f t="shared" si="2065"/>
        <v>72000</v>
      </c>
      <c r="AM791" s="67">
        <f t="shared" si="2066"/>
        <v>72000</v>
      </c>
      <c r="AN791" s="67">
        <f t="shared" si="2067"/>
        <v>72000</v>
      </c>
    </row>
    <row r="792" spans="1:40" customFormat="1">
      <c r="A792" s="114"/>
      <c r="B792" s="71" t="s">
        <v>67</v>
      </c>
      <c r="C792" s="35" t="s">
        <v>53</v>
      </c>
      <c r="D792" s="35" t="s">
        <v>21</v>
      </c>
      <c r="E792" s="35" t="s">
        <v>100</v>
      </c>
      <c r="F792" s="35" t="s">
        <v>131</v>
      </c>
      <c r="G792" s="36" t="s">
        <v>68</v>
      </c>
      <c r="H792" s="60">
        <v>72000</v>
      </c>
      <c r="I792" s="60">
        <v>72000</v>
      </c>
      <c r="J792" s="60">
        <v>72000</v>
      </c>
      <c r="K792" s="60"/>
      <c r="L792" s="60"/>
      <c r="M792" s="60"/>
      <c r="N792" s="60">
        <f t="shared" si="2086"/>
        <v>72000</v>
      </c>
      <c r="O792" s="60">
        <f t="shared" si="2087"/>
        <v>72000</v>
      </c>
      <c r="P792" s="60">
        <f t="shared" si="2088"/>
        <v>72000</v>
      </c>
      <c r="Q792" s="60"/>
      <c r="R792" s="60"/>
      <c r="S792" s="60"/>
      <c r="T792" s="60">
        <f t="shared" si="1836"/>
        <v>72000</v>
      </c>
      <c r="U792" s="60">
        <f t="shared" si="1837"/>
        <v>72000</v>
      </c>
      <c r="V792" s="60">
        <f t="shared" si="1838"/>
        <v>72000</v>
      </c>
      <c r="W792" s="60"/>
      <c r="X792" s="60"/>
      <c r="Y792" s="60"/>
      <c r="Z792" s="60">
        <f t="shared" si="2057"/>
        <v>72000</v>
      </c>
      <c r="AA792" s="60">
        <f t="shared" si="2058"/>
        <v>72000</v>
      </c>
      <c r="AB792" s="60">
        <f t="shared" si="2059"/>
        <v>72000</v>
      </c>
      <c r="AC792" s="60"/>
      <c r="AD792" s="60"/>
      <c r="AE792" s="60"/>
      <c r="AF792" s="60">
        <f t="shared" si="2061"/>
        <v>72000</v>
      </c>
      <c r="AG792" s="60">
        <f t="shared" si="2062"/>
        <v>72000</v>
      </c>
      <c r="AH792" s="60">
        <f t="shared" si="2063"/>
        <v>72000</v>
      </c>
      <c r="AI792" s="60"/>
      <c r="AJ792" s="60"/>
      <c r="AK792" s="60"/>
      <c r="AL792" s="60">
        <f t="shared" si="2065"/>
        <v>72000</v>
      </c>
      <c r="AM792" s="60">
        <f t="shared" si="2066"/>
        <v>72000</v>
      </c>
      <c r="AN792" s="60">
        <f t="shared" si="2067"/>
        <v>72000</v>
      </c>
    </row>
    <row r="793" spans="1:40" customFormat="1" ht="25.5">
      <c r="A793" s="114"/>
      <c r="B793" s="71" t="s">
        <v>283</v>
      </c>
      <c r="C793" s="35" t="s">
        <v>53</v>
      </c>
      <c r="D793" s="35" t="s">
        <v>21</v>
      </c>
      <c r="E793" s="35" t="s">
        <v>100</v>
      </c>
      <c r="F793" s="35" t="s">
        <v>132</v>
      </c>
      <c r="G793" s="36"/>
      <c r="H793" s="60">
        <f>H794</f>
        <v>50000</v>
      </c>
      <c r="I793" s="60">
        <f t="shared" ref="I793:M794" si="2103">I794</f>
        <v>50000</v>
      </c>
      <c r="J793" s="60">
        <f t="shared" si="2103"/>
        <v>50000</v>
      </c>
      <c r="K793" s="60">
        <f>K794+K796</f>
        <v>0</v>
      </c>
      <c r="L793" s="60">
        <f t="shared" ref="L793:M793" si="2104">L794+L796</f>
        <v>0</v>
      </c>
      <c r="M793" s="60">
        <f t="shared" si="2104"/>
        <v>0</v>
      </c>
      <c r="N793" s="60">
        <f t="shared" si="2086"/>
        <v>50000</v>
      </c>
      <c r="O793" s="60">
        <f t="shared" si="2087"/>
        <v>50000</v>
      </c>
      <c r="P793" s="60">
        <f t="shared" si="2088"/>
        <v>50000</v>
      </c>
      <c r="Q793" s="60">
        <f>Q794+Q796</f>
        <v>0</v>
      </c>
      <c r="R793" s="60">
        <f t="shared" ref="R793:S793" si="2105">R794+R796</f>
        <v>0</v>
      </c>
      <c r="S793" s="60">
        <f t="shared" si="2105"/>
        <v>0</v>
      </c>
      <c r="T793" s="60">
        <f t="shared" si="1836"/>
        <v>50000</v>
      </c>
      <c r="U793" s="60">
        <f t="shared" si="1837"/>
        <v>50000</v>
      </c>
      <c r="V793" s="60">
        <f t="shared" si="1838"/>
        <v>50000</v>
      </c>
      <c r="W793" s="60">
        <f>W794+W796</f>
        <v>0</v>
      </c>
      <c r="X793" s="60">
        <f t="shared" ref="X793:Y793" si="2106">X794+X796</f>
        <v>0</v>
      </c>
      <c r="Y793" s="60">
        <f t="shared" si="2106"/>
        <v>0</v>
      </c>
      <c r="Z793" s="60">
        <f t="shared" si="2057"/>
        <v>50000</v>
      </c>
      <c r="AA793" s="60">
        <f t="shared" si="2058"/>
        <v>50000</v>
      </c>
      <c r="AB793" s="60">
        <f t="shared" si="2059"/>
        <v>50000</v>
      </c>
      <c r="AC793" s="60">
        <f>AC794+AC796</f>
        <v>0</v>
      </c>
      <c r="AD793" s="60">
        <f t="shared" ref="AD793:AE793" si="2107">AD794+AD796</f>
        <v>0</v>
      </c>
      <c r="AE793" s="60">
        <f t="shared" si="2107"/>
        <v>0</v>
      </c>
      <c r="AF793" s="60">
        <f t="shared" si="2061"/>
        <v>50000</v>
      </c>
      <c r="AG793" s="60">
        <f t="shared" si="2062"/>
        <v>50000</v>
      </c>
      <c r="AH793" s="60">
        <f t="shared" si="2063"/>
        <v>50000</v>
      </c>
      <c r="AI793" s="60">
        <f>AI794+AI796</f>
        <v>0</v>
      </c>
      <c r="AJ793" s="60">
        <f t="shared" ref="AJ793:AK793" si="2108">AJ794+AJ796</f>
        <v>0</v>
      </c>
      <c r="AK793" s="60">
        <f t="shared" si="2108"/>
        <v>0</v>
      </c>
      <c r="AL793" s="60">
        <f t="shared" si="2065"/>
        <v>50000</v>
      </c>
      <c r="AM793" s="60">
        <f t="shared" si="2066"/>
        <v>50000</v>
      </c>
      <c r="AN793" s="60">
        <f t="shared" si="2067"/>
        <v>50000</v>
      </c>
    </row>
    <row r="794" spans="1:40" customFormat="1" ht="25.5">
      <c r="A794" s="114"/>
      <c r="B794" s="126" t="s">
        <v>186</v>
      </c>
      <c r="C794" s="35" t="s">
        <v>53</v>
      </c>
      <c r="D794" s="35" t="s">
        <v>21</v>
      </c>
      <c r="E794" s="35" t="s">
        <v>100</v>
      </c>
      <c r="F794" s="35" t="s">
        <v>132</v>
      </c>
      <c r="G794" s="36" t="s">
        <v>32</v>
      </c>
      <c r="H794" s="60">
        <f>H795</f>
        <v>50000</v>
      </c>
      <c r="I794" s="60">
        <f t="shared" si="2103"/>
        <v>50000</v>
      </c>
      <c r="J794" s="60">
        <f t="shared" si="2103"/>
        <v>50000</v>
      </c>
      <c r="K794" s="60">
        <f t="shared" si="2103"/>
        <v>-50000</v>
      </c>
      <c r="L794" s="60">
        <f t="shared" si="2103"/>
        <v>-50000</v>
      </c>
      <c r="M794" s="60">
        <f t="shared" si="2103"/>
        <v>-50000</v>
      </c>
      <c r="N794" s="60">
        <f t="shared" si="2086"/>
        <v>0</v>
      </c>
      <c r="O794" s="60">
        <f t="shared" si="2087"/>
        <v>0</v>
      </c>
      <c r="P794" s="60">
        <f t="shared" si="2088"/>
        <v>0</v>
      </c>
      <c r="Q794" s="60">
        <f t="shared" ref="Q794:S794" si="2109">Q795</f>
        <v>0</v>
      </c>
      <c r="R794" s="60">
        <f t="shared" si="2109"/>
        <v>0</v>
      </c>
      <c r="S794" s="60">
        <f t="shared" si="2109"/>
        <v>0</v>
      </c>
      <c r="T794" s="60">
        <f t="shared" si="1836"/>
        <v>0</v>
      </c>
      <c r="U794" s="60">
        <f t="shared" si="1837"/>
        <v>0</v>
      </c>
      <c r="V794" s="60">
        <f t="shared" si="1838"/>
        <v>0</v>
      </c>
      <c r="W794" s="60">
        <f t="shared" ref="W794:Y794" si="2110">W795</f>
        <v>0</v>
      </c>
      <c r="X794" s="60">
        <f t="shared" si="2110"/>
        <v>0</v>
      </c>
      <c r="Y794" s="60">
        <f t="shared" si="2110"/>
        <v>0</v>
      </c>
      <c r="Z794" s="60">
        <f t="shared" si="2057"/>
        <v>0</v>
      </c>
      <c r="AA794" s="60">
        <f t="shared" si="2058"/>
        <v>0</v>
      </c>
      <c r="AB794" s="60">
        <f t="shared" si="2059"/>
        <v>0</v>
      </c>
      <c r="AC794" s="60">
        <f t="shared" ref="AC794:AE794" si="2111">AC795</f>
        <v>0</v>
      </c>
      <c r="AD794" s="60">
        <f t="shared" si="2111"/>
        <v>0</v>
      </c>
      <c r="AE794" s="60">
        <f t="shared" si="2111"/>
        <v>0</v>
      </c>
      <c r="AF794" s="60">
        <f t="shared" si="2061"/>
        <v>0</v>
      </c>
      <c r="AG794" s="60">
        <f t="shared" si="2062"/>
        <v>0</v>
      </c>
      <c r="AH794" s="60">
        <f t="shared" si="2063"/>
        <v>0</v>
      </c>
      <c r="AI794" s="60">
        <f t="shared" ref="AI794:AK794" si="2112">AI795</f>
        <v>0</v>
      </c>
      <c r="AJ794" s="60">
        <f t="shared" si="2112"/>
        <v>0</v>
      </c>
      <c r="AK794" s="60">
        <f t="shared" si="2112"/>
        <v>0</v>
      </c>
      <c r="AL794" s="60">
        <f t="shared" si="2065"/>
        <v>0</v>
      </c>
      <c r="AM794" s="60">
        <f t="shared" si="2066"/>
        <v>0</v>
      </c>
      <c r="AN794" s="60">
        <f t="shared" si="2067"/>
        <v>0</v>
      </c>
    </row>
    <row r="795" spans="1:40" customFormat="1" ht="25.5">
      <c r="A795" s="114"/>
      <c r="B795" s="71" t="s">
        <v>34</v>
      </c>
      <c r="C795" s="35" t="s">
        <v>53</v>
      </c>
      <c r="D795" s="35" t="s">
        <v>21</v>
      </c>
      <c r="E795" s="35" t="s">
        <v>100</v>
      </c>
      <c r="F795" s="35" t="s">
        <v>132</v>
      </c>
      <c r="G795" s="36" t="s">
        <v>33</v>
      </c>
      <c r="H795" s="60">
        <v>50000</v>
      </c>
      <c r="I795" s="60">
        <v>50000</v>
      </c>
      <c r="J795" s="60">
        <v>50000</v>
      </c>
      <c r="K795" s="60">
        <v>-50000</v>
      </c>
      <c r="L795" s="60">
        <v>-50000</v>
      </c>
      <c r="M795" s="60">
        <v>-50000</v>
      </c>
      <c r="N795" s="60">
        <f t="shared" si="2086"/>
        <v>0</v>
      </c>
      <c r="O795" s="60">
        <f t="shared" si="2087"/>
        <v>0</v>
      </c>
      <c r="P795" s="60">
        <f t="shared" si="2088"/>
        <v>0</v>
      </c>
      <c r="Q795" s="60"/>
      <c r="R795" s="60"/>
      <c r="S795" s="60"/>
      <c r="T795" s="60">
        <f t="shared" si="1836"/>
        <v>0</v>
      </c>
      <c r="U795" s="60">
        <f t="shared" si="1837"/>
        <v>0</v>
      </c>
      <c r="V795" s="60">
        <f t="shared" si="1838"/>
        <v>0</v>
      </c>
      <c r="W795" s="60"/>
      <c r="X795" s="60"/>
      <c r="Y795" s="60"/>
      <c r="Z795" s="60">
        <f t="shared" si="2057"/>
        <v>0</v>
      </c>
      <c r="AA795" s="60">
        <f t="shared" si="2058"/>
        <v>0</v>
      </c>
      <c r="AB795" s="60">
        <f t="shared" si="2059"/>
        <v>0</v>
      </c>
      <c r="AC795" s="60"/>
      <c r="AD795" s="60"/>
      <c r="AE795" s="60"/>
      <c r="AF795" s="60">
        <f t="shared" si="2061"/>
        <v>0</v>
      </c>
      <c r="AG795" s="60">
        <f t="shared" si="2062"/>
        <v>0</v>
      </c>
      <c r="AH795" s="60">
        <f t="shared" si="2063"/>
        <v>0</v>
      </c>
      <c r="AI795" s="60"/>
      <c r="AJ795" s="60"/>
      <c r="AK795" s="60"/>
      <c r="AL795" s="60">
        <f t="shared" si="2065"/>
        <v>0</v>
      </c>
      <c r="AM795" s="60">
        <f t="shared" si="2066"/>
        <v>0</v>
      </c>
      <c r="AN795" s="60">
        <f t="shared" si="2067"/>
        <v>0</v>
      </c>
    </row>
    <row r="796" spans="1:40" customFormat="1">
      <c r="A796" s="114"/>
      <c r="B796" s="103" t="s">
        <v>35</v>
      </c>
      <c r="C796" s="35" t="s">
        <v>53</v>
      </c>
      <c r="D796" s="35" t="s">
        <v>21</v>
      </c>
      <c r="E796" s="35" t="s">
        <v>100</v>
      </c>
      <c r="F796" s="35" t="s">
        <v>132</v>
      </c>
      <c r="G796" s="36" t="s">
        <v>36</v>
      </c>
      <c r="H796" s="60"/>
      <c r="I796" s="60"/>
      <c r="J796" s="60"/>
      <c r="K796" s="60">
        <f>K797</f>
        <v>50000</v>
      </c>
      <c r="L796" s="60">
        <f t="shared" ref="L796:M796" si="2113">L797</f>
        <v>50000</v>
      </c>
      <c r="M796" s="60">
        <f t="shared" si="2113"/>
        <v>50000</v>
      </c>
      <c r="N796" s="60">
        <f t="shared" ref="N796:N803" si="2114">H796+K796</f>
        <v>50000</v>
      </c>
      <c r="O796" s="60">
        <f t="shared" ref="O796:O803" si="2115">I796+L796</f>
        <v>50000</v>
      </c>
      <c r="P796" s="60">
        <f t="shared" ref="P796:P803" si="2116">J796+M796</f>
        <v>50000</v>
      </c>
      <c r="Q796" s="60">
        <f>Q797</f>
        <v>0</v>
      </c>
      <c r="R796" s="60">
        <f t="shared" ref="R796:S796" si="2117">R797</f>
        <v>0</v>
      </c>
      <c r="S796" s="60">
        <f t="shared" si="2117"/>
        <v>0</v>
      </c>
      <c r="T796" s="60">
        <f t="shared" si="1836"/>
        <v>50000</v>
      </c>
      <c r="U796" s="60">
        <f t="shared" si="1837"/>
        <v>50000</v>
      </c>
      <c r="V796" s="60">
        <f t="shared" si="1838"/>
        <v>50000</v>
      </c>
      <c r="W796" s="60">
        <f>W797</f>
        <v>0</v>
      </c>
      <c r="X796" s="60">
        <f t="shared" ref="X796:Y796" si="2118">X797</f>
        <v>0</v>
      </c>
      <c r="Y796" s="60">
        <f t="shared" si="2118"/>
        <v>0</v>
      </c>
      <c r="Z796" s="60">
        <f t="shared" si="2057"/>
        <v>50000</v>
      </c>
      <c r="AA796" s="60">
        <f t="shared" si="2058"/>
        <v>50000</v>
      </c>
      <c r="AB796" s="60">
        <f t="shared" si="2059"/>
        <v>50000</v>
      </c>
      <c r="AC796" s="60">
        <f>AC797</f>
        <v>0</v>
      </c>
      <c r="AD796" s="60">
        <f t="shared" ref="AD796:AE796" si="2119">AD797</f>
        <v>0</v>
      </c>
      <c r="AE796" s="60">
        <f t="shared" si="2119"/>
        <v>0</v>
      </c>
      <c r="AF796" s="60">
        <f t="shared" si="2061"/>
        <v>50000</v>
      </c>
      <c r="AG796" s="60">
        <f t="shared" si="2062"/>
        <v>50000</v>
      </c>
      <c r="AH796" s="60">
        <f t="shared" si="2063"/>
        <v>50000</v>
      </c>
      <c r="AI796" s="60">
        <f>AI797</f>
        <v>0</v>
      </c>
      <c r="AJ796" s="60">
        <f t="shared" ref="AJ796:AK796" si="2120">AJ797</f>
        <v>0</v>
      </c>
      <c r="AK796" s="60">
        <f t="shared" si="2120"/>
        <v>0</v>
      </c>
      <c r="AL796" s="60">
        <f t="shared" si="2065"/>
        <v>50000</v>
      </c>
      <c r="AM796" s="60">
        <f t="shared" si="2066"/>
        <v>50000</v>
      </c>
      <c r="AN796" s="60">
        <f t="shared" si="2067"/>
        <v>50000</v>
      </c>
    </row>
    <row r="797" spans="1:40" customFormat="1">
      <c r="A797" s="114"/>
      <c r="B797" s="71" t="s">
        <v>67</v>
      </c>
      <c r="C797" s="35" t="s">
        <v>53</v>
      </c>
      <c r="D797" s="35" t="s">
        <v>21</v>
      </c>
      <c r="E797" s="35" t="s">
        <v>100</v>
      </c>
      <c r="F797" s="35" t="s">
        <v>132</v>
      </c>
      <c r="G797" s="36" t="s">
        <v>68</v>
      </c>
      <c r="H797" s="60"/>
      <c r="I797" s="60"/>
      <c r="J797" s="60"/>
      <c r="K797" s="60">
        <v>50000</v>
      </c>
      <c r="L797" s="60">
        <v>50000</v>
      </c>
      <c r="M797" s="60">
        <v>50000</v>
      </c>
      <c r="N797" s="60">
        <f t="shared" si="2114"/>
        <v>50000</v>
      </c>
      <c r="O797" s="60">
        <f t="shared" si="2115"/>
        <v>50000</v>
      </c>
      <c r="P797" s="60">
        <f t="shared" si="2116"/>
        <v>50000</v>
      </c>
      <c r="Q797" s="60"/>
      <c r="R797" s="60"/>
      <c r="S797" s="60"/>
      <c r="T797" s="60">
        <f t="shared" si="1836"/>
        <v>50000</v>
      </c>
      <c r="U797" s="60">
        <f t="shared" si="1837"/>
        <v>50000</v>
      </c>
      <c r="V797" s="60">
        <f t="shared" si="1838"/>
        <v>50000</v>
      </c>
      <c r="W797" s="60"/>
      <c r="X797" s="60"/>
      <c r="Y797" s="60"/>
      <c r="Z797" s="60">
        <f t="shared" si="2057"/>
        <v>50000</v>
      </c>
      <c r="AA797" s="60">
        <f t="shared" si="2058"/>
        <v>50000</v>
      </c>
      <c r="AB797" s="60">
        <f t="shared" si="2059"/>
        <v>50000</v>
      </c>
      <c r="AC797" s="60"/>
      <c r="AD797" s="60"/>
      <c r="AE797" s="60"/>
      <c r="AF797" s="60">
        <f t="shared" si="2061"/>
        <v>50000</v>
      </c>
      <c r="AG797" s="60">
        <f t="shared" si="2062"/>
        <v>50000</v>
      </c>
      <c r="AH797" s="60">
        <f t="shared" si="2063"/>
        <v>50000</v>
      </c>
      <c r="AI797" s="60"/>
      <c r="AJ797" s="60"/>
      <c r="AK797" s="60"/>
      <c r="AL797" s="60">
        <f t="shared" si="2065"/>
        <v>50000</v>
      </c>
      <c r="AM797" s="60">
        <f t="shared" si="2066"/>
        <v>50000</v>
      </c>
      <c r="AN797" s="60">
        <f t="shared" si="2067"/>
        <v>50000</v>
      </c>
    </row>
    <row r="798" spans="1:40" customFormat="1">
      <c r="A798" s="114"/>
      <c r="B798" s="71" t="s">
        <v>170</v>
      </c>
      <c r="C798" s="35" t="s">
        <v>53</v>
      </c>
      <c r="D798" s="35" t="s">
        <v>21</v>
      </c>
      <c r="E798" s="35" t="s">
        <v>100</v>
      </c>
      <c r="F798" s="35" t="s">
        <v>169</v>
      </c>
      <c r="G798" s="36"/>
      <c r="H798" s="60"/>
      <c r="I798" s="60"/>
      <c r="J798" s="60"/>
      <c r="K798" s="60">
        <f>K801</f>
        <v>53909</v>
      </c>
      <c r="L798" s="60">
        <f>L801</f>
        <v>0</v>
      </c>
      <c r="M798" s="60">
        <f>M801</f>
        <v>0</v>
      </c>
      <c r="N798" s="60">
        <f t="shared" si="2114"/>
        <v>53909</v>
      </c>
      <c r="O798" s="60">
        <f t="shared" si="2115"/>
        <v>0</v>
      </c>
      <c r="P798" s="60">
        <f t="shared" si="2116"/>
        <v>0</v>
      </c>
      <c r="Q798" s="60">
        <f>Q799+Q801</f>
        <v>1200000</v>
      </c>
      <c r="R798" s="60">
        <f t="shared" ref="R798:S798" si="2121">R799+R801</f>
        <v>0</v>
      </c>
      <c r="S798" s="60">
        <f t="shared" si="2121"/>
        <v>0</v>
      </c>
      <c r="T798" s="60">
        <f t="shared" si="1836"/>
        <v>1253909</v>
      </c>
      <c r="U798" s="60">
        <f t="shared" si="1837"/>
        <v>0</v>
      </c>
      <c r="V798" s="60">
        <f t="shared" si="1838"/>
        <v>0</v>
      </c>
      <c r="W798" s="60">
        <f>W799+W801</f>
        <v>-117400</v>
      </c>
      <c r="X798" s="60">
        <f t="shared" ref="X798:Y798" si="2122">X799+X801</f>
        <v>0</v>
      </c>
      <c r="Y798" s="60">
        <f t="shared" si="2122"/>
        <v>0</v>
      </c>
      <c r="Z798" s="60">
        <f t="shared" si="2057"/>
        <v>1136509</v>
      </c>
      <c r="AA798" s="60">
        <f t="shared" si="2058"/>
        <v>0</v>
      </c>
      <c r="AB798" s="60">
        <f t="shared" si="2059"/>
        <v>0</v>
      </c>
      <c r="AC798" s="60">
        <f>AC799+AC801</f>
        <v>74000</v>
      </c>
      <c r="AD798" s="60">
        <f t="shared" ref="AD798:AE798" si="2123">AD799+AD801</f>
        <v>0</v>
      </c>
      <c r="AE798" s="60">
        <f t="shared" si="2123"/>
        <v>0</v>
      </c>
      <c r="AF798" s="60">
        <f t="shared" si="2061"/>
        <v>1210509</v>
      </c>
      <c r="AG798" s="60">
        <f t="shared" si="2062"/>
        <v>0</v>
      </c>
      <c r="AH798" s="60">
        <f t="shared" si="2063"/>
        <v>0</v>
      </c>
      <c r="AI798" s="60">
        <f>AI799+AI801</f>
        <v>0</v>
      </c>
      <c r="AJ798" s="60">
        <f t="shared" ref="AJ798:AK798" si="2124">AJ799+AJ801</f>
        <v>0</v>
      </c>
      <c r="AK798" s="60">
        <f t="shared" si="2124"/>
        <v>0</v>
      </c>
      <c r="AL798" s="60">
        <f t="shared" si="2065"/>
        <v>1210509</v>
      </c>
      <c r="AM798" s="60">
        <f t="shared" si="2066"/>
        <v>0</v>
      </c>
      <c r="AN798" s="60">
        <f t="shared" si="2067"/>
        <v>0</v>
      </c>
    </row>
    <row r="799" spans="1:40" customFormat="1" ht="25.5">
      <c r="A799" s="114"/>
      <c r="B799" s="126" t="s">
        <v>186</v>
      </c>
      <c r="C799" s="35" t="s">
        <v>53</v>
      </c>
      <c r="D799" s="35" t="s">
        <v>21</v>
      </c>
      <c r="E799" s="35" t="s">
        <v>100</v>
      </c>
      <c r="F799" s="35" t="s">
        <v>169</v>
      </c>
      <c r="G799" s="36" t="s">
        <v>32</v>
      </c>
      <c r="H799" s="60"/>
      <c r="I799" s="60"/>
      <c r="J799" s="60"/>
      <c r="K799" s="60"/>
      <c r="L799" s="60"/>
      <c r="M799" s="60"/>
      <c r="N799" s="60"/>
      <c r="O799" s="60"/>
      <c r="P799" s="60"/>
      <c r="Q799" s="60">
        <f>Q800</f>
        <v>800000</v>
      </c>
      <c r="R799" s="60">
        <f t="shared" ref="R799:S799" si="2125">R800</f>
        <v>0</v>
      </c>
      <c r="S799" s="60">
        <f t="shared" si="2125"/>
        <v>0</v>
      </c>
      <c r="T799" s="60">
        <f t="shared" ref="T799:T800" si="2126">N799+Q799</f>
        <v>800000</v>
      </c>
      <c r="U799" s="60">
        <f t="shared" ref="U799:U800" si="2127">O799+R799</f>
        <v>0</v>
      </c>
      <c r="V799" s="60">
        <f t="shared" ref="V799:V800" si="2128">P799+S799</f>
        <v>0</v>
      </c>
      <c r="W799" s="60">
        <f>W800</f>
        <v>-117400</v>
      </c>
      <c r="X799" s="60">
        <f t="shared" ref="X799:Y799" si="2129">X800</f>
        <v>0</v>
      </c>
      <c r="Y799" s="60">
        <f t="shared" si="2129"/>
        <v>0</v>
      </c>
      <c r="Z799" s="60">
        <f t="shared" si="2057"/>
        <v>682600</v>
      </c>
      <c r="AA799" s="60">
        <f t="shared" si="2058"/>
        <v>0</v>
      </c>
      <c r="AB799" s="60">
        <f t="shared" si="2059"/>
        <v>0</v>
      </c>
      <c r="AC799" s="60">
        <f>AC800</f>
        <v>74000</v>
      </c>
      <c r="AD799" s="60">
        <f t="shared" ref="AD799:AE799" si="2130">AD800</f>
        <v>0</v>
      </c>
      <c r="AE799" s="60">
        <f t="shared" si="2130"/>
        <v>0</v>
      </c>
      <c r="AF799" s="60">
        <f t="shared" si="2061"/>
        <v>756600</v>
      </c>
      <c r="AG799" s="60">
        <f t="shared" si="2062"/>
        <v>0</v>
      </c>
      <c r="AH799" s="60">
        <f t="shared" si="2063"/>
        <v>0</v>
      </c>
      <c r="AI799" s="60">
        <f>AI800</f>
        <v>0</v>
      </c>
      <c r="AJ799" s="60">
        <f t="shared" ref="AJ799:AK799" si="2131">AJ800</f>
        <v>0</v>
      </c>
      <c r="AK799" s="60">
        <f t="shared" si="2131"/>
        <v>0</v>
      </c>
      <c r="AL799" s="60">
        <f t="shared" si="2065"/>
        <v>756600</v>
      </c>
      <c r="AM799" s="60">
        <f t="shared" si="2066"/>
        <v>0</v>
      </c>
      <c r="AN799" s="60">
        <f t="shared" si="2067"/>
        <v>0</v>
      </c>
    </row>
    <row r="800" spans="1:40" customFormat="1" ht="25.5">
      <c r="A800" s="114"/>
      <c r="B800" s="71" t="s">
        <v>34</v>
      </c>
      <c r="C800" s="35" t="s">
        <v>53</v>
      </c>
      <c r="D800" s="35" t="s">
        <v>21</v>
      </c>
      <c r="E800" s="35" t="s">
        <v>100</v>
      </c>
      <c r="F800" s="35" t="s">
        <v>169</v>
      </c>
      <c r="G800" s="36" t="s">
        <v>33</v>
      </c>
      <c r="H800" s="60"/>
      <c r="I800" s="60"/>
      <c r="J800" s="60"/>
      <c r="K800" s="60"/>
      <c r="L800" s="60"/>
      <c r="M800" s="60"/>
      <c r="N800" s="60"/>
      <c r="O800" s="60"/>
      <c r="P800" s="60"/>
      <c r="Q800" s="60">
        <v>800000</v>
      </c>
      <c r="R800" s="60"/>
      <c r="S800" s="60"/>
      <c r="T800" s="60">
        <f t="shared" si="2126"/>
        <v>800000</v>
      </c>
      <c r="U800" s="60">
        <f t="shared" si="2127"/>
        <v>0</v>
      </c>
      <c r="V800" s="60">
        <f t="shared" si="2128"/>
        <v>0</v>
      </c>
      <c r="W800" s="60">
        <v>-117400</v>
      </c>
      <c r="X800" s="60"/>
      <c r="Y800" s="60"/>
      <c r="Z800" s="60">
        <f t="shared" si="2057"/>
        <v>682600</v>
      </c>
      <c r="AA800" s="60">
        <f t="shared" si="2058"/>
        <v>0</v>
      </c>
      <c r="AB800" s="60">
        <f t="shared" si="2059"/>
        <v>0</v>
      </c>
      <c r="AC800" s="60">
        <v>74000</v>
      </c>
      <c r="AD800" s="60"/>
      <c r="AE800" s="60"/>
      <c r="AF800" s="60">
        <f t="shared" si="2061"/>
        <v>756600</v>
      </c>
      <c r="AG800" s="60">
        <f t="shared" si="2062"/>
        <v>0</v>
      </c>
      <c r="AH800" s="60">
        <f t="shared" si="2063"/>
        <v>0</v>
      </c>
      <c r="AI800" s="60"/>
      <c r="AJ800" s="60"/>
      <c r="AK800" s="60"/>
      <c r="AL800" s="60">
        <f t="shared" si="2065"/>
        <v>756600</v>
      </c>
      <c r="AM800" s="60">
        <f t="shared" si="2066"/>
        <v>0</v>
      </c>
      <c r="AN800" s="60">
        <f t="shared" si="2067"/>
        <v>0</v>
      </c>
    </row>
    <row r="801" spans="1:40" customFormat="1">
      <c r="A801" s="114"/>
      <c r="B801" s="103" t="s">
        <v>35</v>
      </c>
      <c r="C801" s="35" t="s">
        <v>53</v>
      </c>
      <c r="D801" s="35" t="s">
        <v>21</v>
      </c>
      <c r="E801" s="35" t="s">
        <v>100</v>
      </c>
      <c r="F801" s="35" t="s">
        <v>169</v>
      </c>
      <c r="G801" s="36" t="s">
        <v>36</v>
      </c>
      <c r="H801" s="60"/>
      <c r="I801" s="60"/>
      <c r="J801" s="60"/>
      <c r="K801" s="60">
        <f>K803</f>
        <v>53909</v>
      </c>
      <c r="L801" s="60">
        <f t="shared" ref="L801:M801" si="2132">L803</f>
        <v>0</v>
      </c>
      <c r="M801" s="60">
        <f t="shared" si="2132"/>
        <v>0</v>
      </c>
      <c r="N801" s="60">
        <f t="shared" si="2114"/>
        <v>53909</v>
      </c>
      <c r="O801" s="60">
        <f t="shared" si="2115"/>
        <v>0</v>
      </c>
      <c r="P801" s="60">
        <f t="shared" si="2116"/>
        <v>0</v>
      </c>
      <c r="Q801" s="60">
        <f>Q803</f>
        <v>400000</v>
      </c>
      <c r="R801" s="60">
        <f t="shared" ref="R801:S801" si="2133">R803</f>
        <v>0</v>
      </c>
      <c r="S801" s="60">
        <f t="shared" si="2133"/>
        <v>0</v>
      </c>
      <c r="T801" s="60">
        <f t="shared" si="1836"/>
        <v>453909</v>
      </c>
      <c r="U801" s="60">
        <f t="shared" si="1837"/>
        <v>0</v>
      </c>
      <c r="V801" s="60">
        <f t="shared" si="1838"/>
        <v>0</v>
      </c>
      <c r="W801" s="60">
        <f>W803</f>
        <v>0</v>
      </c>
      <c r="X801" s="60">
        <f t="shared" ref="X801:Y801" si="2134">X803</f>
        <v>0</v>
      </c>
      <c r="Y801" s="60">
        <f t="shared" si="2134"/>
        <v>0</v>
      </c>
      <c r="Z801" s="60">
        <f t="shared" si="2057"/>
        <v>453909</v>
      </c>
      <c r="AA801" s="60">
        <f t="shared" si="2058"/>
        <v>0</v>
      </c>
      <c r="AB801" s="60">
        <f t="shared" si="2059"/>
        <v>0</v>
      </c>
      <c r="AC801" s="60">
        <f>AC803</f>
        <v>0</v>
      </c>
      <c r="AD801" s="60">
        <f t="shared" ref="AD801:AE801" si="2135">AD803</f>
        <v>0</v>
      </c>
      <c r="AE801" s="60">
        <f t="shared" si="2135"/>
        <v>0</v>
      </c>
      <c r="AF801" s="60">
        <f t="shared" si="2061"/>
        <v>453909</v>
      </c>
      <c r="AG801" s="60">
        <f t="shared" si="2062"/>
        <v>0</v>
      </c>
      <c r="AH801" s="60">
        <f t="shared" si="2063"/>
        <v>0</v>
      </c>
      <c r="AI801" s="60">
        <f>AI803+AI802</f>
        <v>0</v>
      </c>
      <c r="AJ801" s="60">
        <f t="shared" ref="AJ801:AK801" si="2136">AJ803</f>
        <v>0</v>
      </c>
      <c r="AK801" s="60">
        <f t="shared" si="2136"/>
        <v>0</v>
      </c>
      <c r="AL801" s="60">
        <f t="shared" si="2065"/>
        <v>453909</v>
      </c>
      <c r="AM801" s="60">
        <f t="shared" si="2066"/>
        <v>0</v>
      </c>
      <c r="AN801" s="60">
        <f t="shared" si="2067"/>
        <v>0</v>
      </c>
    </row>
    <row r="802" spans="1:40" customFormat="1" ht="25.5">
      <c r="A802" s="114"/>
      <c r="B802" s="252" t="s">
        <v>38</v>
      </c>
      <c r="C802" s="241" t="s">
        <v>53</v>
      </c>
      <c r="D802" s="241" t="s">
        <v>21</v>
      </c>
      <c r="E802" s="241" t="s">
        <v>100</v>
      </c>
      <c r="F802" s="241" t="s">
        <v>169</v>
      </c>
      <c r="G802" s="242" t="s">
        <v>37</v>
      </c>
      <c r="H802" s="60"/>
      <c r="I802" s="60"/>
      <c r="J802" s="60"/>
      <c r="K802" s="60"/>
      <c r="L802" s="60"/>
      <c r="M802" s="60"/>
      <c r="N802" s="60"/>
      <c r="O802" s="60"/>
      <c r="P802" s="60"/>
      <c r="Q802" s="60"/>
      <c r="R802" s="60"/>
      <c r="S802" s="60"/>
      <c r="T802" s="60"/>
      <c r="U802" s="60"/>
      <c r="V802" s="60"/>
      <c r="W802" s="60"/>
      <c r="X802" s="60"/>
      <c r="Y802" s="60"/>
      <c r="Z802" s="60"/>
      <c r="AA802" s="60"/>
      <c r="AB802" s="60"/>
      <c r="AC802" s="60"/>
      <c r="AD802" s="60"/>
      <c r="AE802" s="60"/>
      <c r="AF802" s="60"/>
      <c r="AG802" s="60"/>
      <c r="AH802" s="60"/>
      <c r="AI802" s="60">
        <v>100000</v>
      </c>
      <c r="AJ802" s="60"/>
      <c r="AK802" s="60"/>
      <c r="AL802" s="60">
        <f t="shared" si="2065"/>
        <v>100000</v>
      </c>
      <c r="AM802" s="60"/>
      <c r="AN802" s="60"/>
    </row>
    <row r="803" spans="1:40" customFormat="1">
      <c r="A803" s="114"/>
      <c r="B803" s="71" t="s">
        <v>67</v>
      </c>
      <c r="C803" s="35" t="s">
        <v>53</v>
      </c>
      <c r="D803" s="35" t="s">
        <v>21</v>
      </c>
      <c r="E803" s="35" t="s">
        <v>100</v>
      </c>
      <c r="F803" s="35" t="s">
        <v>169</v>
      </c>
      <c r="G803" s="36" t="s">
        <v>68</v>
      </c>
      <c r="H803" s="60"/>
      <c r="I803" s="60"/>
      <c r="J803" s="60"/>
      <c r="K803" s="60">
        <v>53909</v>
      </c>
      <c r="L803" s="60"/>
      <c r="M803" s="60"/>
      <c r="N803" s="60">
        <f t="shared" si="2114"/>
        <v>53909</v>
      </c>
      <c r="O803" s="60">
        <f t="shared" si="2115"/>
        <v>0</v>
      </c>
      <c r="P803" s="60">
        <f t="shared" si="2116"/>
        <v>0</v>
      </c>
      <c r="Q803" s="60">
        <v>400000</v>
      </c>
      <c r="R803" s="60"/>
      <c r="S803" s="60"/>
      <c r="T803" s="60">
        <f t="shared" si="1836"/>
        <v>453909</v>
      </c>
      <c r="U803" s="60">
        <f t="shared" si="1837"/>
        <v>0</v>
      </c>
      <c r="V803" s="60">
        <f t="shared" si="1838"/>
        <v>0</v>
      </c>
      <c r="W803" s="60"/>
      <c r="X803" s="60"/>
      <c r="Y803" s="60"/>
      <c r="Z803" s="60">
        <f t="shared" si="2057"/>
        <v>453909</v>
      </c>
      <c r="AA803" s="60">
        <f t="shared" si="2058"/>
        <v>0</v>
      </c>
      <c r="AB803" s="60">
        <f t="shared" si="2059"/>
        <v>0</v>
      </c>
      <c r="AC803" s="60"/>
      <c r="AD803" s="60"/>
      <c r="AE803" s="60"/>
      <c r="AF803" s="60">
        <f t="shared" si="2061"/>
        <v>453909</v>
      </c>
      <c r="AG803" s="60">
        <f t="shared" si="2062"/>
        <v>0</v>
      </c>
      <c r="AH803" s="60">
        <f t="shared" si="2063"/>
        <v>0</v>
      </c>
      <c r="AI803" s="60">
        <v>-100000</v>
      </c>
      <c r="AJ803" s="60"/>
      <c r="AK803" s="60"/>
      <c r="AL803" s="60">
        <f t="shared" si="2065"/>
        <v>353909</v>
      </c>
      <c r="AM803" s="60">
        <f t="shared" si="2066"/>
        <v>0</v>
      </c>
      <c r="AN803" s="60">
        <f t="shared" si="2067"/>
        <v>0</v>
      </c>
    </row>
    <row r="804" spans="1:40" customFormat="1" ht="51">
      <c r="A804" s="114"/>
      <c r="B804" s="104" t="s">
        <v>346</v>
      </c>
      <c r="C804" s="35" t="s">
        <v>53</v>
      </c>
      <c r="D804" s="35" t="s">
        <v>21</v>
      </c>
      <c r="E804" s="35" t="s">
        <v>100</v>
      </c>
      <c r="F804" s="35" t="s">
        <v>345</v>
      </c>
      <c r="G804" s="36"/>
      <c r="H804" s="60">
        <f>H805+H807</f>
        <v>705442.12</v>
      </c>
      <c r="I804" s="60">
        <f t="shared" ref="I804:J804" si="2137">I805+I807</f>
        <v>732624.31</v>
      </c>
      <c r="J804" s="60">
        <f t="shared" si="2137"/>
        <v>763720.56</v>
      </c>
      <c r="K804" s="60">
        <f t="shared" ref="K804:M804" si="2138">K805+K807</f>
        <v>25186.26</v>
      </c>
      <c r="L804" s="60">
        <f t="shared" si="2138"/>
        <v>64676.24</v>
      </c>
      <c r="M804" s="60">
        <f t="shared" si="2138"/>
        <v>101044.61</v>
      </c>
      <c r="N804" s="60">
        <f t="shared" si="2086"/>
        <v>730628.38</v>
      </c>
      <c r="O804" s="60">
        <f t="shared" si="2087"/>
        <v>797300.55</v>
      </c>
      <c r="P804" s="60">
        <f t="shared" si="2088"/>
        <v>864765.17</v>
      </c>
      <c r="Q804" s="60">
        <f t="shared" ref="Q804:S804" si="2139">Q805+Q807</f>
        <v>0</v>
      </c>
      <c r="R804" s="60">
        <f t="shared" si="2139"/>
        <v>0</v>
      </c>
      <c r="S804" s="60">
        <f t="shared" si="2139"/>
        <v>0</v>
      </c>
      <c r="T804" s="60">
        <f t="shared" si="1836"/>
        <v>730628.38</v>
      </c>
      <c r="U804" s="60">
        <f t="shared" si="1837"/>
        <v>797300.55</v>
      </c>
      <c r="V804" s="60">
        <f t="shared" si="1838"/>
        <v>864765.17</v>
      </c>
      <c r="W804" s="60">
        <f t="shared" ref="W804:Y804" si="2140">W805+W807</f>
        <v>0</v>
      </c>
      <c r="X804" s="60">
        <f t="shared" si="2140"/>
        <v>0</v>
      </c>
      <c r="Y804" s="60">
        <f t="shared" si="2140"/>
        <v>0</v>
      </c>
      <c r="Z804" s="60">
        <f t="shared" si="2057"/>
        <v>730628.38</v>
      </c>
      <c r="AA804" s="60">
        <f t="shared" si="2058"/>
        <v>797300.55</v>
      </c>
      <c r="AB804" s="60">
        <f t="shared" si="2059"/>
        <v>864765.17</v>
      </c>
      <c r="AC804" s="60">
        <f t="shared" ref="AC804:AE804" si="2141">AC805+AC807</f>
        <v>0</v>
      </c>
      <c r="AD804" s="60">
        <f t="shared" si="2141"/>
        <v>0</v>
      </c>
      <c r="AE804" s="60">
        <f t="shared" si="2141"/>
        <v>0</v>
      </c>
      <c r="AF804" s="60">
        <f t="shared" si="2061"/>
        <v>730628.38</v>
      </c>
      <c r="AG804" s="60">
        <f t="shared" si="2062"/>
        <v>797300.55</v>
      </c>
      <c r="AH804" s="60">
        <f t="shared" si="2063"/>
        <v>864765.17</v>
      </c>
      <c r="AI804" s="60">
        <f t="shared" ref="AI804:AK804" si="2142">AI805+AI807</f>
        <v>0</v>
      </c>
      <c r="AJ804" s="60">
        <f t="shared" si="2142"/>
        <v>0</v>
      </c>
      <c r="AK804" s="60">
        <f t="shared" si="2142"/>
        <v>0</v>
      </c>
      <c r="AL804" s="60">
        <f t="shared" si="2065"/>
        <v>730628.38</v>
      </c>
      <c r="AM804" s="60">
        <f t="shared" si="2066"/>
        <v>797300.55</v>
      </c>
      <c r="AN804" s="60">
        <f t="shared" si="2067"/>
        <v>864765.17</v>
      </c>
    </row>
    <row r="805" spans="1:40" customFormat="1" ht="38.25">
      <c r="A805" s="114"/>
      <c r="B805" s="71" t="s">
        <v>51</v>
      </c>
      <c r="C805" s="35" t="s">
        <v>53</v>
      </c>
      <c r="D805" s="35" t="s">
        <v>21</v>
      </c>
      <c r="E805" s="35" t="s">
        <v>100</v>
      </c>
      <c r="F805" s="35" t="s">
        <v>345</v>
      </c>
      <c r="G805" s="36" t="s">
        <v>49</v>
      </c>
      <c r="H805" s="60">
        <f>H806</f>
        <v>345290.4</v>
      </c>
      <c r="I805" s="60">
        <f t="shared" ref="I805:M805" si="2143">I806</f>
        <v>345290.4</v>
      </c>
      <c r="J805" s="60">
        <f t="shared" si="2143"/>
        <v>345290.4</v>
      </c>
      <c r="K805" s="60">
        <f t="shared" si="2143"/>
        <v>0</v>
      </c>
      <c r="L805" s="60">
        <f t="shared" si="2143"/>
        <v>0</v>
      </c>
      <c r="M805" s="60">
        <f t="shared" si="2143"/>
        <v>0</v>
      </c>
      <c r="N805" s="60">
        <f t="shared" si="2086"/>
        <v>345290.4</v>
      </c>
      <c r="O805" s="60">
        <f t="shared" si="2087"/>
        <v>345290.4</v>
      </c>
      <c r="P805" s="60">
        <f t="shared" si="2088"/>
        <v>345290.4</v>
      </c>
      <c r="Q805" s="60">
        <f t="shared" ref="Q805:S805" si="2144">Q806</f>
        <v>0</v>
      </c>
      <c r="R805" s="60">
        <f t="shared" si="2144"/>
        <v>0</v>
      </c>
      <c r="S805" s="60">
        <f t="shared" si="2144"/>
        <v>0</v>
      </c>
      <c r="T805" s="60">
        <f t="shared" si="1836"/>
        <v>345290.4</v>
      </c>
      <c r="U805" s="60">
        <f t="shared" si="1837"/>
        <v>345290.4</v>
      </c>
      <c r="V805" s="60">
        <f t="shared" si="1838"/>
        <v>345290.4</v>
      </c>
      <c r="W805" s="60">
        <f t="shared" ref="W805:Y805" si="2145">W806</f>
        <v>0</v>
      </c>
      <c r="X805" s="60">
        <f t="shared" si="2145"/>
        <v>0</v>
      </c>
      <c r="Y805" s="60">
        <f t="shared" si="2145"/>
        <v>0</v>
      </c>
      <c r="Z805" s="60">
        <f t="shared" si="2057"/>
        <v>345290.4</v>
      </c>
      <c r="AA805" s="60">
        <f t="shared" si="2058"/>
        <v>345290.4</v>
      </c>
      <c r="AB805" s="60">
        <f t="shared" si="2059"/>
        <v>345290.4</v>
      </c>
      <c r="AC805" s="60">
        <f t="shared" ref="AC805:AE805" si="2146">AC806</f>
        <v>0</v>
      </c>
      <c r="AD805" s="60">
        <f t="shared" si="2146"/>
        <v>0</v>
      </c>
      <c r="AE805" s="60">
        <f t="shared" si="2146"/>
        <v>0</v>
      </c>
      <c r="AF805" s="60">
        <f t="shared" si="2061"/>
        <v>345290.4</v>
      </c>
      <c r="AG805" s="60">
        <f t="shared" si="2062"/>
        <v>345290.4</v>
      </c>
      <c r="AH805" s="60">
        <f t="shared" si="2063"/>
        <v>345290.4</v>
      </c>
      <c r="AI805" s="60">
        <f t="shared" ref="AI805:AK805" si="2147">AI806</f>
        <v>0</v>
      </c>
      <c r="AJ805" s="60">
        <f t="shared" si="2147"/>
        <v>0</v>
      </c>
      <c r="AK805" s="60">
        <f t="shared" si="2147"/>
        <v>0</v>
      </c>
      <c r="AL805" s="60">
        <f t="shared" si="2065"/>
        <v>345290.4</v>
      </c>
      <c r="AM805" s="60">
        <f t="shared" si="2066"/>
        <v>345290.4</v>
      </c>
      <c r="AN805" s="60">
        <f t="shared" si="2067"/>
        <v>345290.4</v>
      </c>
    </row>
    <row r="806" spans="1:40" customFormat="1">
      <c r="A806" s="114"/>
      <c r="B806" s="71" t="s">
        <v>52</v>
      </c>
      <c r="C806" s="35" t="s">
        <v>53</v>
      </c>
      <c r="D806" s="35" t="s">
        <v>21</v>
      </c>
      <c r="E806" s="35" t="s">
        <v>100</v>
      </c>
      <c r="F806" s="35" t="s">
        <v>345</v>
      </c>
      <c r="G806" s="36" t="s">
        <v>50</v>
      </c>
      <c r="H806" s="61">
        <v>345290.4</v>
      </c>
      <c r="I806" s="61">
        <v>345290.4</v>
      </c>
      <c r="J806" s="61">
        <v>345290.4</v>
      </c>
      <c r="K806" s="61"/>
      <c r="L806" s="61"/>
      <c r="M806" s="61"/>
      <c r="N806" s="61">
        <f t="shared" si="2086"/>
        <v>345290.4</v>
      </c>
      <c r="O806" s="61">
        <f t="shared" si="2087"/>
        <v>345290.4</v>
      </c>
      <c r="P806" s="61">
        <f t="shared" si="2088"/>
        <v>345290.4</v>
      </c>
      <c r="Q806" s="61"/>
      <c r="R806" s="61"/>
      <c r="S806" s="61"/>
      <c r="T806" s="61">
        <f t="shared" si="1836"/>
        <v>345290.4</v>
      </c>
      <c r="U806" s="61">
        <f t="shared" si="1837"/>
        <v>345290.4</v>
      </c>
      <c r="V806" s="61">
        <f t="shared" si="1838"/>
        <v>345290.4</v>
      </c>
      <c r="W806" s="61"/>
      <c r="X806" s="61"/>
      <c r="Y806" s="61"/>
      <c r="Z806" s="61">
        <f t="shared" si="2057"/>
        <v>345290.4</v>
      </c>
      <c r="AA806" s="61">
        <f t="shared" si="2058"/>
        <v>345290.4</v>
      </c>
      <c r="AB806" s="61">
        <f t="shared" si="2059"/>
        <v>345290.4</v>
      </c>
      <c r="AC806" s="61"/>
      <c r="AD806" s="61"/>
      <c r="AE806" s="61"/>
      <c r="AF806" s="61">
        <f t="shared" si="2061"/>
        <v>345290.4</v>
      </c>
      <c r="AG806" s="61">
        <f t="shared" si="2062"/>
        <v>345290.4</v>
      </c>
      <c r="AH806" s="61">
        <f t="shared" si="2063"/>
        <v>345290.4</v>
      </c>
      <c r="AI806" s="61"/>
      <c r="AJ806" s="61"/>
      <c r="AK806" s="61"/>
      <c r="AL806" s="61">
        <f t="shared" si="2065"/>
        <v>345290.4</v>
      </c>
      <c r="AM806" s="61">
        <f t="shared" si="2066"/>
        <v>345290.4</v>
      </c>
      <c r="AN806" s="61">
        <f t="shared" si="2067"/>
        <v>345290.4</v>
      </c>
    </row>
    <row r="807" spans="1:40" customFormat="1" ht="25.5">
      <c r="A807" s="114"/>
      <c r="B807" s="126" t="s">
        <v>186</v>
      </c>
      <c r="C807" s="35" t="s">
        <v>53</v>
      </c>
      <c r="D807" s="35" t="s">
        <v>21</v>
      </c>
      <c r="E807" s="35" t="s">
        <v>100</v>
      </c>
      <c r="F807" s="35" t="s">
        <v>345</v>
      </c>
      <c r="G807" s="36" t="s">
        <v>32</v>
      </c>
      <c r="H807" s="60">
        <f>H808</f>
        <v>360151.72</v>
      </c>
      <c r="I807" s="60">
        <f t="shared" ref="I807:M807" si="2148">I808</f>
        <v>387333.91</v>
      </c>
      <c r="J807" s="60">
        <f t="shared" si="2148"/>
        <v>418430.16</v>
      </c>
      <c r="K807" s="60">
        <f t="shared" si="2148"/>
        <v>25186.26</v>
      </c>
      <c r="L807" s="60">
        <f t="shared" si="2148"/>
        <v>64676.24</v>
      </c>
      <c r="M807" s="60">
        <f t="shared" si="2148"/>
        <v>101044.61</v>
      </c>
      <c r="N807" s="60">
        <f t="shared" si="2086"/>
        <v>385337.98</v>
      </c>
      <c r="O807" s="60">
        <f t="shared" si="2087"/>
        <v>452010.14999999997</v>
      </c>
      <c r="P807" s="60">
        <f t="shared" si="2088"/>
        <v>519474.76999999996</v>
      </c>
      <c r="Q807" s="60">
        <f t="shared" ref="Q807:S807" si="2149">Q808</f>
        <v>0</v>
      </c>
      <c r="R807" s="60">
        <f t="shared" si="2149"/>
        <v>0</v>
      </c>
      <c r="S807" s="60">
        <f t="shared" si="2149"/>
        <v>0</v>
      </c>
      <c r="T807" s="60">
        <f t="shared" si="1836"/>
        <v>385337.98</v>
      </c>
      <c r="U807" s="60">
        <f t="shared" si="1837"/>
        <v>452010.14999999997</v>
      </c>
      <c r="V807" s="60">
        <f t="shared" si="1838"/>
        <v>519474.76999999996</v>
      </c>
      <c r="W807" s="60">
        <f t="shared" ref="W807:Y807" si="2150">W808</f>
        <v>0</v>
      </c>
      <c r="X807" s="60">
        <f t="shared" si="2150"/>
        <v>0</v>
      </c>
      <c r="Y807" s="60">
        <f t="shared" si="2150"/>
        <v>0</v>
      </c>
      <c r="Z807" s="60">
        <f t="shared" si="2057"/>
        <v>385337.98</v>
      </c>
      <c r="AA807" s="60">
        <f t="shared" si="2058"/>
        <v>452010.14999999997</v>
      </c>
      <c r="AB807" s="60">
        <f t="shared" si="2059"/>
        <v>519474.76999999996</v>
      </c>
      <c r="AC807" s="60">
        <f t="shared" ref="AC807:AE807" si="2151">AC808</f>
        <v>0</v>
      </c>
      <c r="AD807" s="60">
        <f t="shared" si="2151"/>
        <v>0</v>
      </c>
      <c r="AE807" s="60">
        <f t="shared" si="2151"/>
        <v>0</v>
      </c>
      <c r="AF807" s="60">
        <f t="shared" si="2061"/>
        <v>385337.98</v>
      </c>
      <c r="AG807" s="60">
        <f t="shared" si="2062"/>
        <v>452010.14999999997</v>
      </c>
      <c r="AH807" s="60">
        <f t="shared" si="2063"/>
        <v>519474.76999999996</v>
      </c>
      <c r="AI807" s="60">
        <f t="shared" ref="AI807:AK807" si="2152">AI808</f>
        <v>0</v>
      </c>
      <c r="AJ807" s="60">
        <f t="shared" si="2152"/>
        <v>0</v>
      </c>
      <c r="AK807" s="60">
        <f t="shared" si="2152"/>
        <v>0</v>
      </c>
      <c r="AL807" s="60">
        <f t="shared" si="2065"/>
        <v>385337.98</v>
      </c>
      <c r="AM807" s="60">
        <f t="shared" si="2066"/>
        <v>452010.14999999997</v>
      </c>
      <c r="AN807" s="60">
        <f t="shared" si="2067"/>
        <v>519474.76999999996</v>
      </c>
    </row>
    <row r="808" spans="1:40" customFormat="1" ht="25.5">
      <c r="A808" s="114"/>
      <c r="B808" s="71" t="s">
        <v>34</v>
      </c>
      <c r="C808" s="35" t="s">
        <v>53</v>
      </c>
      <c r="D808" s="35" t="s">
        <v>21</v>
      </c>
      <c r="E808" s="35" t="s">
        <v>100</v>
      </c>
      <c r="F808" s="35" t="s">
        <v>345</v>
      </c>
      <c r="G808" s="36" t="s">
        <v>33</v>
      </c>
      <c r="H808" s="61">
        <v>360151.72</v>
      </c>
      <c r="I808" s="61">
        <v>387333.91</v>
      </c>
      <c r="J808" s="61">
        <v>418430.16</v>
      </c>
      <c r="K808" s="61">
        <v>25186.26</v>
      </c>
      <c r="L808" s="61">
        <v>64676.24</v>
      </c>
      <c r="M808" s="61">
        <v>101044.61</v>
      </c>
      <c r="N808" s="61">
        <f t="shared" si="2086"/>
        <v>385337.98</v>
      </c>
      <c r="O808" s="61">
        <f t="shared" si="2087"/>
        <v>452010.14999999997</v>
      </c>
      <c r="P808" s="61">
        <f t="shared" si="2088"/>
        <v>519474.76999999996</v>
      </c>
      <c r="Q808" s="61"/>
      <c r="R808" s="61"/>
      <c r="S808" s="61"/>
      <c r="T808" s="61">
        <f t="shared" ref="T808:T827" si="2153">N808+Q808</f>
        <v>385337.98</v>
      </c>
      <c r="U808" s="61">
        <f t="shared" ref="U808:U827" si="2154">O808+R808</f>
        <v>452010.14999999997</v>
      </c>
      <c r="V808" s="61">
        <f t="shared" ref="V808:V827" si="2155">P808+S808</f>
        <v>519474.76999999996</v>
      </c>
      <c r="W808" s="61"/>
      <c r="X808" s="61"/>
      <c r="Y808" s="61"/>
      <c r="Z808" s="61">
        <f t="shared" si="2057"/>
        <v>385337.98</v>
      </c>
      <c r="AA808" s="61">
        <f t="shared" si="2058"/>
        <v>452010.14999999997</v>
      </c>
      <c r="AB808" s="61">
        <f t="shared" si="2059"/>
        <v>519474.76999999996</v>
      </c>
      <c r="AC808" s="61"/>
      <c r="AD808" s="61"/>
      <c r="AE808" s="61"/>
      <c r="AF808" s="61">
        <f t="shared" si="2061"/>
        <v>385337.98</v>
      </c>
      <c r="AG808" s="61">
        <f t="shared" si="2062"/>
        <v>452010.14999999997</v>
      </c>
      <c r="AH808" s="61">
        <f t="shared" si="2063"/>
        <v>519474.76999999996</v>
      </c>
      <c r="AI808" s="61"/>
      <c r="AJ808" s="61"/>
      <c r="AK808" s="61"/>
      <c r="AL808" s="61">
        <f t="shared" si="2065"/>
        <v>385337.98</v>
      </c>
      <c r="AM808" s="61">
        <f t="shared" si="2066"/>
        <v>452010.14999999997</v>
      </c>
      <c r="AN808" s="61">
        <f t="shared" si="2067"/>
        <v>519474.76999999996</v>
      </c>
    </row>
    <row r="809" spans="1:40" customFormat="1" ht="42.75" customHeight="1">
      <c r="A809" s="114"/>
      <c r="B809" s="104" t="s">
        <v>149</v>
      </c>
      <c r="C809" s="35" t="s">
        <v>53</v>
      </c>
      <c r="D809" s="35" t="s">
        <v>21</v>
      </c>
      <c r="E809" s="35" t="s">
        <v>100</v>
      </c>
      <c r="F809" s="35" t="s">
        <v>347</v>
      </c>
      <c r="G809" s="36"/>
      <c r="H809" s="61">
        <f>+H810</f>
        <v>759.71</v>
      </c>
      <c r="I809" s="61">
        <f t="shared" ref="I809:M809" si="2156">+I810</f>
        <v>677.34</v>
      </c>
      <c r="J809" s="61">
        <f t="shared" si="2156"/>
        <v>677.05</v>
      </c>
      <c r="K809" s="61">
        <f t="shared" si="2156"/>
        <v>1899.13</v>
      </c>
      <c r="L809" s="61">
        <f t="shared" si="2156"/>
        <v>2082.4499999999998</v>
      </c>
      <c r="M809" s="61">
        <f t="shared" si="2156"/>
        <v>85864.07</v>
      </c>
      <c r="N809" s="61">
        <f t="shared" si="2086"/>
        <v>2658.84</v>
      </c>
      <c r="O809" s="61">
        <f t="shared" si="2087"/>
        <v>2759.79</v>
      </c>
      <c r="P809" s="61">
        <f t="shared" si="2088"/>
        <v>86541.12000000001</v>
      </c>
      <c r="Q809" s="61">
        <f t="shared" ref="Q809:S809" si="2157">+Q810</f>
        <v>0</v>
      </c>
      <c r="R809" s="61">
        <f t="shared" si="2157"/>
        <v>0</v>
      </c>
      <c r="S809" s="61">
        <f t="shared" si="2157"/>
        <v>0</v>
      </c>
      <c r="T809" s="61">
        <f t="shared" si="2153"/>
        <v>2658.84</v>
      </c>
      <c r="U809" s="61">
        <f t="shared" si="2154"/>
        <v>2759.79</v>
      </c>
      <c r="V809" s="61">
        <f t="shared" si="2155"/>
        <v>86541.12000000001</v>
      </c>
      <c r="W809" s="61">
        <f t="shared" ref="W809:Y809" si="2158">+W810</f>
        <v>0</v>
      </c>
      <c r="X809" s="61">
        <f t="shared" si="2158"/>
        <v>0</v>
      </c>
      <c r="Y809" s="61">
        <f t="shared" si="2158"/>
        <v>0</v>
      </c>
      <c r="Z809" s="61">
        <f t="shared" si="2057"/>
        <v>2658.84</v>
      </c>
      <c r="AA809" s="61">
        <f t="shared" si="2058"/>
        <v>2759.79</v>
      </c>
      <c r="AB809" s="61">
        <f t="shared" si="2059"/>
        <v>86541.12000000001</v>
      </c>
      <c r="AC809" s="61">
        <f t="shared" ref="AC809:AE809" si="2159">+AC810</f>
        <v>0</v>
      </c>
      <c r="AD809" s="61">
        <f t="shared" si="2159"/>
        <v>0</v>
      </c>
      <c r="AE809" s="61">
        <f t="shared" si="2159"/>
        <v>0</v>
      </c>
      <c r="AF809" s="61">
        <f t="shared" si="2061"/>
        <v>2658.84</v>
      </c>
      <c r="AG809" s="61">
        <f t="shared" si="2062"/>
        <v>2759.79</v>
      </c>
      <c r="AH809" s="61">
        <f t="shared" si="2063"/>
        <v>86541.12000000001</v>
      </c>
      <c r="AI809" s="61">
        <f t="shared" ref="AI809:AK809" si="2160">+AI810</f>
        <v>0</v>
      </c>
      <c r="AJ809" s="61">
        <f t="shared" si="2160"/>
        <v>0</v>
      </c>
      <c r="AK809" s="61">
        <f t="shared" si="2160"/>
        <v>0</v>
      </c>
      <c r="AL809" s="61">
        <f t="shared" si="2065"/>
        <v>2658.84</v>
      </c>
      <c r="AM809" s="61">
        <f t="shared" si="2066"/>
        <v>2759.79</v>
      </c>
      <c r="AN809" s="61">
        <f t="shared" si="2067"/>
        <v>86541.12000000001</v>
      </c>
    </row>
    <row r="810" spans="1:40" customFormat="1" ht="24.75" customHeight="1">
      <c r="A810" s="114"/>
      <c r="B810" s="126" t="s">
        <v>186</v>
      </c>
      <c r="C810" s="35" t="s">
        <v>53</v>
      </c>
      <c r="D810" s="35" t="s">
        <v>21</v>
      </c>
      <c r="E810" s="35" t="s">
        <v>100</v>
      </c>
      <c r="F810" s="35" t="s">
        <v>347</v>
      </c>
      <c r="G810" s="36" t="s">
        <v>32</v>
      </c>
      <c r="H810" s="61">
        <f>H811</f>
        <v>759.71</v>
      </c>
      <c r="I810" s="61">
        <f t="shared" ref="I810:M810" si="2161">I811</f>
        <v>677.34</v>
      </c>
      <c r="J810" s="61">
        <f t="shared" si="2161"/>
        <v>677.05</v>
      </c>
      <c r="K810" s="61">
        <f t="shared" si="2161"/>
        <v>1899.13</v>
      </c>
      <c r="L810" s="61">
        <f t="shared" si="2161"/>
        <v>2082.4499999999998</v>
      </c>
      <c r="M810" s="61">
        <f t="shared" si="2161"/>
        <v>85864.07</v>
      </c>
      <c r="N810" s="61">
        <f t="shared" si="2086"/>
        <v>2658.84</v>
      </c>
      <c r="O810" s="61">
        <f t="shared" si="2087"/>
        <v>2759.79</v>
      </c>
      <c r="P810" s="61">
        <f t="shared" si="2088"/>
        <v>86541.12000000001</v>
      </c>
      <c r="Q810" s="61">
        <f t="shared" ref="Q810:S810" si="2162">Q811</f>
        <v>0</v>
      </c>
      <c r="R810" s="61">
        <f t="shared" si="2162"/>
        <v>0</v>
      </c>
      <c r="S810" s="61">
        <f t="shared" si="2162"/>
        <v>0</v>
      </c>
      <c r="T810" s="61">
        <f t="shared" si="2153"/>
        <v>2658.84</v>
      </c>
      <c r="U810" s="61">
        <f t="shared" si="2154"/>
        <v>2759.79</v>
      </c>
      <c r="V810" s="61">
        <f t="shared" si="2155"/>
        <v>86541.12000000001</v>
      </c>
      <c r="W810" s="61">
        <f t="shared" ref="W810:Y810" si="2163">W811</f>
        <v>0</v>
      </c>
      <c r="X810" s="61">
        <f t="shared" si="2163"/>
        <v>0</v>
      </c>
      <c r="Y810" s="61">
        <f t="shared" si="2163"/>
        <v>0</v>
      </c>
      <c r="Z810" s="61">
        <f t="shared" si="2057"/>
        <v>2658.84</v>
      </c>
      <c r="AA810" s="61">
        <f t="shared" si="2058"/>
        <v>2759.79</v>
      </c>
      <c r="AB810" s="61">
        <f t="shared" si="2059"/>
        <v>86541.12000000001</v>
      </c>
      <c r="AC810" s="61">
        <f t="shared" ref="AC810:AE810" si="2164">AC811</f>
        <v>0</v>
      </c>
      <c r="AD810" s="61">
        <f t="shared" si="2164"/>
        <v>0</v>
      </c>
      <c r="AE810" s="61">
        <f t="shared" si="2164"/>
        <v>0</v>
      </c>
      <c r="AF810" s="61">
        <f t="shared" si="2061"/>
        <v>2658.84</v>
      </c>
      <c r="AG810" s="61">
        <f t="shared" si="2062"/>
        <v>2759.79</v>
      </c>
      <c r="AH810" s="61">
        <f t="shared" si="2063"/>
        <v>86541.12000000001</v>
      </c>
      <c r="AI810" s="61">
        <f t="shared" ref="AI810:AK810" si="2165">AI811</f>
        <v>0</v>
      </c>
      <c r="AJ810" s="61">
        <f t="shared" si="2165"/>
        <v>0</v>
      </c>
      <c r="AK810" s="61">
        <f t="shared" si="2165"/>
        <v>0</v>
      </c>
      <c r="AL810" s="61">
        <f t="shared" si="2065"/>
        <v>2658.84</v>
      </c>
      <c r="AM810" s="61">
        <f t="shared" si="2066"/>
        <v>2759.79</v>
      </c>
      <c r="AN810" s="61">
        <f t="shared" si="2067"/>
        <v>86541.12000000001</v>
      </c>
    </row>
    <row r="811" spans="1:40" customFormat="1" ht="25.5">
      <c r="A811" s="114"/>
      <c r="B811" s="71" t="s">
        <v>34</v>
      </c>
      <c r="C811" s="35" t="s">
        <v>53</v>
      </c>
      <c r="D811" s="35" t="s">
        <v>21</v>
      </c>
      <c r="E811" s="35" t="s">
        <v>100</v>
      </c>
      <c r="F811" s="35" t="s">
        <v>347</v>
      </c>
      <c r="G811" s="36" t="s">
        <v>33</v>
      </c>
      <c r="H811" s="60">
        <v>759.71</v>
      </c>
      <c r="I811" s="60">
        <v>677.34</v>
      </c>
      <c r="J811" s="60">
        <v>677.05</v>
      </c>
      <c r="K811" s="60">
        <v>1899.13</v>
      </c>
      <c r="L811" s="60">
        <v>2082.4499999999998</v>
      </c>
      <c r="M811" s="60">
        <v>85864.07</v>
      </c>
      <c r="N811" s="60">
        <f t="shared" si="2086"/>
        <v>2658.84</v>
      </c>
      <c r="O811" s="60">
        <f t="shared" si="2087"/>
        <v>2759.79</v>
      </c>
      <c r="P811" s="60">
        <f t="shared" si="2088"/>
        <v>86541.12000000001</v>
      </c>
      <c r="Q811" s="60"/>
      <c r="R811" s="60"/>
      <c r="S811" s="60"/>
      <c r="T811" s="60">
        <f t="shared" si="2153"/>
        <v>2658.84</v>
      </c>
      <c r="U811" s="60">
        <f t="shared" si="2154"/>
        <v>2759.79</v>
      </c>
      <c r="V811" s="60">
        <f t="shared" si="2155"/>
        <v>86541.12000000001</v>
      </c>
      <c r="W811" s="60"/>
      <c r="X811" s="60"/>
      <c r="Y811" s="60"/>
      <c r="Z811" s="60">
        <f t="shared" si="2057"/>
        <v>2658.84</v>
      </c>
      <c r="AA811" s="60">
        <f t="shared" si="2058"/>
        <v>2759.79</v>
      </c>
      <c r="AB811" s="60">
        <f t="shared" si="2059"/>
        <v>86541.12000000001</v>
      </c>
      <c r="AC811" s="60"/>
      <c r="AD811" s="60"/>
      <c r="AE811" s="60"/>
      <c r="AF811" s="60">
        <f t="shared" si="2061"/>
        <v>2658.84</v>
      </c>
      <c r="AG811" s="60">
        <f t="shared" si="2062"/>
        <v>2759.79</v>
      </c>
      <c r="AH811" s="60">
        <f t="shared" si="2063"/>
        <v>86541.12000000001</v>
      </c>
      <c r="AI811" s="60"/>
      <c r="AJ811" s="60"/>
      <c r="AK811" s="60"/>
      <c r="AL811" s="60">
        <f t="shared" si="2065"/>
        <v>2658.84</v>
      </c>
      <c r="AM811" s="60">
        <f t="shared" si="2066"/>
        <v>2759.79</v>
      </c>
      <c r="AN811" s="60">
        <f t="shared" si="2067"/>
        <v>86541.12000000001</v>
      </c>
    </row>
    <row r="812" spans="1:40" customFormat="1" ht="51">
      <c r="A812" s="114"/>
      <c r="B812" s="104" t="s">
        <v>350</v>
      </c>
      <c r="C812" s="35" t="s">
        <v>53</v>
      </c>
      <c r="D812" s="35" t="s">
        <v>21</v>
      </c>
      <c r="E812" s="35" t="s">
        <v>100</v>
      </c>
      <c r="F812" s="35" t="s">
        <v>349</v>
      </c>
      <c r="G812" s="36"/>
      <c r="H812" s="60">
        <f>H815+H813</f>
        <v>2282715.94</v>
      </c>
      <c r="I812" s="60">
        <f t="shared" ref="I812:J812" si="2166">I815+I813</f>
        <v>2303743.1</v>
      </c>
      <c r="J812" s="60">
        <f t="shared" si="2166"/>
        <v>2388692.8199999998</v>
      </c>
      <c r="K812" s="60">
        <f t="shared" ref="K812:M812" si="2167">K815+K813</f>
        <v>0</v>
      </c>
      <c r="L812" s="60">
        <f t="shared" si="2167"/>
        <v>0</v>
      </c>
      <c r="M812" s="60">
        <f t="shared" si="2167"/>
        <v>0</v>
      </c>
      <c r="N812" s="60">
        <f t="shared" si="2086"/>
        <v>2282715.94</v>
      </c>
      <c r="O812" s="60">
        <f t="shared" si="2087"/>
        <v>2303743.1</v>
      </c>
      <c r="P812" s="60">
        <f t="shared" si="2088"/>
        <v>2388692.8199999998</v>
      </c>
      <c r="Q812" s="60">
        <f t="shared" ref="Q812:S812" si="2168">Q815+Q813</f>
        <v>0</v>
      </c>
      <c r="R812" s="60">
        <f t="shared" si="2168"/>
        <v>0</v>
      </c>
      <c r="S812" s="60">
        <f t="shared" si="2168"/>
        <v>0</v>
      </c>
      <c r="T812" s="60">
        <f t="shared" si="2153"/>
        <v>2282715.94</v>
      </c>
      <c r="U812" s="60">
        <f t="shared" si="2154"/>
        <v>2303743.1</v>
      </c>
      <c r="V812" s="60">
        <f t="shared" si="2155"/>
        <v>2388692.8199999998</v>
      </c>
      <c r="W812" s="60">
        <f t="shared" ref="W812:Y812" si="2169">W815+W813</f>
        <v>0</v>
      </c>
      <c r="X812" s="60">
        <f t="shared" si="2169"/>
        <v>0</v>
      </c>
      <c r="Y812" s="60">
        <f t="shared" si="2169"/>
        <v>0</v>
      </c>
      <c r="Z812" s="60">
        <f t="shared" si="2057"/>
        <v>2282715.94</v>
      </c>
      <c r="AA812" s="60">
        <f t="shared" si="2058"/>
        <v>2303743.1</v>
      </c>
      <c r="AB812" s="60">
        <f t="shared" si="2059"/>
        <v>2388692.8199999998</v>
      </c>
      <c r="AC812" s="60">
        <f t="shared" ref="AC812:AE812" si="2170">AC815+AC813</f>
        <v>0</v>
      </c>
      <c r="AD812" s="60">
        <f t="shared" si="2170"/>
        <v>0</v>
      </c>
      <c r="AE812" s="60">
        <f t="shared" si="2170"/>
        <v>0</v>
      </c>
      <c r="AF812" s="60">
        <f t="shared" si="2061"/>
        <v>2282715.94</v>
      </c>
      <c r="AG812" s="60">
        <f t="shared" si="2062"/>
        <v>2303743.1</v>
      </c>
      <c r="AH812" s="60">
        <f t="shared" si="2063"/>
        <v>2388692.8199999998</v>
      </c>
      <c r="AI812" s="60">
        <f t="shared" ref="AI812:AK812" si="2171">AI815+AI813</f>
        <v>300000</v>
      </c>
      <c r="AJ812" s="60">
        <f t="shared" si="2171"/>
        <v>0</v>
      </c>
      <c r="AK812" s="60">
        <f t="shared" si="2171"/>
        <v>0</v>
      </c>
      <c r="AL812" s="60">
        <f t="shared" si="2065"/>
        <v>2582715.94</v>
      </c>
      <c r="AM812" s="60">
        <f t="shared" si="2066"/>
        <v>2303743.1</v>
      </c>
      <c r="AN812" s="60">
        <f t="shared" si="2067"/>
        <v>2388692.8199999998</v>
      </c>
    </row>
    <row r="813" spans="1:40" customFormat="1" ht="38.25">
      <c r="A813" s="114"/>
      <c r="B813" s="191" t="s">
        <v>51</v>
      </c>
      <c r="C813" s="35" t="s">
        <v>53</v>
      </c>
      <c r="D813" s="35" t="s">
        <v>21</v>
      </c>
      <c r="E813" s="35" t="s">
        <v>100</v>
      </c>
      <c r="F813" s="35" t="s">
        <v>349</v>
      </c>
      <c r="G813" s="36" t="s">
        <v>49</v>
      </c>
      <c r="H813" s="60">
        <f>H814</f>
        <v>2142715.94</v>
      </c>
      <c r="I813" s="60">
        <f t="shared" ref="I813:M813" si="2172">I814</f>
        <v>2163743.1</v>
      </c>
      <c r="J813" s="60">
        <f t="shared" si="2172"/>
        <v>2248692.8199999998</v>
      </c>
      <c r="K813" s="60">
        <f t="shared" si="2172"/>
        <v>140000</v>
      </c>
      <c r="L813" s="60">
        <f t="shared" si="2172"/>
        <v>0</v>
      </c>
      <c r="M813" s="60">
        <f t="shared" si="2172"/>
        <v>0</v>
      </c>
      <c r="N813" s="60">
        <f t="shared" si="2086"/>
        <v>2282715.94</v>
      </c>
      <c r="O813" s="60">
        <f t="shared" si="2087"/>
        <v>2163743.1</v>
      </c>
      <c r="P813" s="60">
        <f t="shared" si="2088"/>
        <v>2248692.8199999998</v>
      </c>
      <c r="Q813" s="60">
        <f t="shared" ref="Q813:S813" si="2173">Q814</f>
        <v>0</v>
      </c>
      <c r="R813" s="60">
        <f t="shared" si="2173"/>
        <v>0</v>
      </c>
      <c r="S813" s="60">
        <f t="shared" si="2173"/>
        <v>0</v>
      </c>
      <c r="T813" s="60">
        <f t="shared" si="2153"/>
        <v>2282715.94</v>
      </c>
      <c r="U813" s="60">
        <f t="shared" si="2154"/>
        <v>2163743.1</v>
      </c>
      <c r="V813" s="60">
        <f t="shared" si="2155"/>
        <v>2248692.8199999998</v>
      </c>
      <c r="W813" s="60">
        <f t="shared" ref="W813:Y813" si="2174">W814</f>
        <v>0</v>
      </c>
      <c r="X813" s="60">
        <f t="shared" si="2174"/>
        <v>0</v>
      </c>
      <c r="Y813" s="60">
        <f t="shared" si="2174"/>
        <v>0</v>
      </c>
      <c r="Z813" s="60">
        <f t="shared" si="2057"/>
        <v>2282715.94</v>
      </c>
      <c r="AA813" s="60">
        <f t="shared" si="2058"/>
        <v>2163743.1</v>
      </c>
      <c r="AB813" s="60">
        <f t="shared" si="2059"/>
        <v>2248692.8199999998</v>
      </c>
      <c r="AC813" s="60">
        <f t="shared" ref="AC813:AE813" si="2175">AC814</f>
        <v>0</v>
      </c>
      <c r="AD813" s="60">
        <f t="shared" si="2175"/>
        <v>0</v>
      </c>
      <c r="AE813" s="60">
        <f t="shared" si="2175"/>
        <v>0</v>
      </c>
      <c r="AF813" s="60">
        <f t="shared" si="2061"/>
        <v>2282715.94</v>
      </c>
      <c r="AG813" s="60">
        <f t="shared" si="2062"/>
        <v>2163743.1</v>
      </c>
      <c r="AH813" s="60">
        <f t="shared" si="2063"/>
        <v>2248692.8199999998</v>
      </c>
      <c r="AI813" s="60">
        <f t="shared" ref="AI813:AK813" si="2176">AI814</f>
        <v>0</v>
      </c>
      <c r="AJ813" s="60">
        <f t="shared" si="2176"/>
        <v>0</v>
      </c>
      <c r="AK813" s="60">
        <f t="shared" si="2176"/>
        <v>0</v>
      </c>
      <c r="AL813" s="60">
        <f t="shared" si="2065"/>
        <v>2282715.94</v>
      </c>
      <c r="AM813" s="60">
        <f t="shared" si="2066"/>
        <v>2163743.1</v>
      </c>
      <c r="AN813" s="60">
        <f t="shared" si="2067"/>
        <v>2248692.8199999998</v>
      </c>
    </row>
    <row r="814" spans="1:40" customFormat="1">
      <c r="A814" s="114"/>
      <c r="B814" s="191" t="s">
        <v>52</v>
      </c>
      <c r="C814" s="35" t="s">
        <v>53</v>
      </c>
      <c r="D814" s="35" t="s">
        <v>21</v>
      </c>
      <c r="E814" s="35" t="s">
        <v>100</v>
      </c>
      <c r="F814" s="35" t="s">
        <v>349</v>
      </c>
      <c r="G814" s="36" t="s">
        <v>50</v>
      </c>
      <c r="H814" s="60">
        <v>2142715.94</v>
      </c>
      <c r="I814" s="60">
        <v>2163743.1</v>
      </c>
      <c r="J814" s="60">
        <v>2248692.8199999998</v>
      </c>
      <c r="K814" s="60">
        <v>140000</v>
      </c>
      <c r="L814" s="60"/>
      <c r="M814" s="60"/>
      <c r="N814" s="60">
        <f t="shared" si="2086"/>
        <v>2282715.94</v>
      </c>
      <c r="O814" s="60">
        <f t="shared" si="2087"/>
        <v>2163743.1</v>
      </c>
      <c r="P814" s="60">
        <f t="shared" si="2088"/>
        <v>2248692.8199999998</v>
      </c>
      <c r="Q814" s="60"/>
      <c r="R814" s="60"/>
      <c r="S814" s="60"/>
      <c r="T814" s="60">
        <f t="shared" si="2153"/>
        <v>2282715.94</v>
      </c>
      <c r="U814" s="60">
        <f t="shared" si="2154"/>
        <v>2163743.1</v>
      </c>
      <c r="V814" s="60">
        <f t="shared" si="2155"/>
        <v>2248692.8199999998</v>
      </c>
      <c r="W814" s="60"/>
      <c r="X814" s="60"/>
      <c r="Y814" s="60"/>
      <c r="Z814" s="60">
        <f t="shared" si="2057"/>
        <v>2282715.94</v>
      </c>
      <c r="AA814" s="60">
        <f t="shared" si="2058"/>
        <v>2163743.1</v>
      </c>
      <c r="AB814" s="60">
        <f t="shared" si="2059"/>
        <v>2248692.8199999998</v>
      </c>
      <c r="AC814" s="60"/>
      <c r="AD814" s="60"/>
      <c r="AE814" s="60"/>
      <c r="AF814" s="60">
        <f t="shared" si="2061"/>
        <v>2282715.94</v>
      </c>
      <c r="AG814" s="60">
        <f t="shared" si="2062"/>
        <v>2163743.1</v>
      </c>
      <c r="AH814" s="60">
        <f t="shared" si="2063"/>
        <v>2248692.8199999998</v>
      </c>
      <c r="AI814" s="60"/>
      <c r="AJ814" s="60"/>
      <c r="AK814" s="60"/>
      <c r="AL814" s="60">
        <f t="shared" si="2065"/>
        <v>2282715.94</v>
      </c>
      <c r="AM814" s="60">
        <f t="shared" si="2066"/>
        <v>2163743.1</v>
      </c>
      <c r="AN814" s="60">
        <f t="shared" si="2067"/>
        <v>2248692.8199999998</v>
      </c>
    </row>
    <row r="815" spans="1:40" customFormat="1" ht="25.5">
      <c r="A815" s="114"/>
      <c r="B815" s="194" t="s">
        <v>186</v>
      </c>
      <c r="C815" s="35" t="s">
        <v>53</v>
      </c>
      <c r="D815" s="35" t="s">
        <v>21</v>
      </c>
      <c r="E815" s="35" t="s">
        <v>100</v>
      </c>
      <c r="F815" s="35" t="s">
        <v>349</v>
      </c>
      <c r="G815" s="36" t="s">
        <v>32</v>
      </c>
      <c r="H815" s="60">
        <f>H816</f>
        <v>140000</v>
      </c>
      <c r="I815" s="60">
        <f t="shared" ref="I815:M815" si="2177">I816</f>
        <v>140000</v>
      </c>
      <c r="J815" s="60">
        <f t="shared" si="2177"/>
        <v>140000</v>
      </c>
      <c r="K815" s="60">
        <f t="shared" si="2177"/>
        <v>-140000</v>
      </c>
      <c r="L815" s="60">
        <f t="shared" si="2177"/>
        <v>0</v>
      </c>
      <c r="M815" s="60">
        <f t="shared" si="2177"/>
        <v>0</v>
      </c>
      <c r="N815" s="60">
        <f t="shared" si="2086"/>
        <v>0</v>
      </c>
      <c r="O815" s="60">
        <f t="shared" si="2087"/>
        <v>140000</v>
      </c>
      <c r="P815" s="60">
        <f t="shared" si="2088"/>
        <v>140000</v>
      </c>
      <c r="Q815" s="60">
        <f t="shared" ref="Q815:S815" si="2178">Q816</f>
        <v>0</v>
      </c>
      <c r="R815" s="60">
        <f t="shared" si="2178"/>
        <v>0</v>
      </c>
      <c r="S815" s="60">
        <f t="shared" si="2178"/>
        <v>0</v>
      </c>
      <c r="T815" s="60">
        <f t="shared" si="2153"/>
        <v>0</v>
      </c>
      <c r="U815" s="60">
        <f t="shared" si="2154"/>
        <v>140000</v>
      </c>
      <c r="V815" s="60">
        <f t="shared" si="2155"/>
        <v>140000</v>
      </c>
      <c r="W815" s="60">
        <f t="shared" ref="W815:Y815" si="2179">W816</f>
        <v>0</v>
      </c>
      <c r="X815" s="60">
        <f t="shared" si="2179"/>
        <v>0</v>
      </c>
      <c r="Y815" s="60">
        <f t="shared" si="2179"/>
        <v>0</v>
      </c>
      <c r="Z815" s="60">
        <f t="shared" si="2057"/>
        <v>0</v>
      </c>
      <c r="AA815" s="60">
        <f t="shared" si="2058"/>
        <v>140000</v>
      </c>
      <c r="AB815" s="60">
        <f t="shared" si="2059"/>
        <v>140000</v>
      </c>
      <c r="AC815" s="60">
        <f t="shared" ref="AC815:AE815" si="2180">AC816</f>
        <v>0</v>
      </c>
      <c r="AD815" s="60">
        <f t="shared" si="2180"/>
        <v>0</v>
      </c>
      <c r="AE815" s="60">
        <f t="shared" si="2180"/>
        <v>0</v>
      </c>
      <c r="AF815" s="60">
        <f t="shared" si="2061"/>
        <v>0</v>
      </c>
      <c r="AG815" s="60">
        <f t="shared" si="2062"/>
        <v>140000</v>
      </c>
      <c r="AH815" s="60">
        <f t="shared" si="2063"/>
        <v>140000</v>
      </c>
      <c r="AI815" s="60">
        <f t="shared" ref="AI815:AK815" si="2181">AI816</f>
        <v>300000</v>
      </c>
      <c r="AJ815" s="60">
        <f t="shared" si="2181"/>
        <v>0</v>
      </c>
      <c r="AK815" s="60">
        <f t="shared" si="2181"/>
        <v>0</v>
      </c>
      <c r="AL815" s="60">
        <f t="shared" si="2065"/>
        <v>300000</v>
      </c>
      <c r="AM815" s="60">
        <f t="shared" si="2066"/>
        <v>140000</v>
      </c>
      <c r="AN815" s="60">
        <f t="shared" si="2067"/>
        <v>140000</v>
      </c>
    </row>
    <row r="816" spans="1:40" customFormat="1" ht="25.5">
      <c r="A816" s="114"/>
      <c r="B816" s="191" t="s">
        <v>34</v>
      </c>
      <c r="C816" s="35" t="s">
        <v>53</v>
      </c>
      <c r="D816" s="35" t="s">
        <v>21</v>
      </c>
      <c r="E816" s="35" t="s">
        <v>100</v>
      </c>
      <c r="F816" s="35" t="s">
        <v>349</v>
      </c>
      <c r="G816" s="36" t="s">
        <v>33</v>
      </c>
      <c r="H816" s="60">
        <v>140000</v>
      </c>
      <c r="I816" s="60">
        <v>140000</v>
      </c>
      <c r="J816" s="60">
        <v>140000</v>
      </c>
      <c r="K816" s="60">
        <v>-140000</v>
      </c>
      <c r="L816" s="60"/>
      <c r="M816" s="60"/>
      <c r="N816" s="60">
        <f t="shared" si="2086"/>
        <v>0</v>
      </c>
      <c r="O816" s="60">
        <f t="shared" si="2087"/>
        <v>140000</v>
      </c>
      <c r="P816" s="60">
        <f t="shared" si="2088"/>
        <v>140000</v>
      </c>
      <c r="Q816" s="60"/>
      <c r="R816" s="60"/>
      <c r="S816" s="60"/>
      <c r="T816" s="60">
        <f t="shared" si="2153"/>
        <v>0</v>
      </c>
      <c r="U816" s="60">
        <f t="shared" si="2154"/>
        <v>140000</v>
      </c>
      <c r="V816" s="60">
        <f t="shared" si="2155"/>
        <v>140000</v>
      </c>
      <c r="W816" s="60"/>
      <c r="X816" s="60"/>
      <c r="Y816" s="60"/>
      <c r="Z816" s="60">
        <f t="shared" si="2057"/>
        <v>0</v>
      </c>
      <c r="AA816" s="60">
        <f t="shared" si="2058"/>
        <v>140000</v>
      </c>
      <c r="AB816" s="60">
        <f t="shared" si="2059"/>
        <v>140000</v>
      </c>
      <c r="AC816" s="60"/>
      <c r="AD816" s="60"/>
      <c r="AE816" s="60"/>
      <c r="AF816" s="60">
        <f t="shared" si="2061"/>
        <v>0</v>
      </c>
      <c r="AG816" s="60">
        <f t="shared" si="2062"/>
        <v>140000</v>
      </c>
      <c r="AH816" s="60">
        <f t="shared" si="2063"/>
        <v>140000</v>
      </c>
      <c r="AI816" s="60">
        <v>300000</v>
      </c>
      <c r="AJ816" s="60"/>
      <c r="AK816" s="60"/>
      <c r="AL816" s="60">
        <f t="shared" si="2065"/>
        <v>300000</v>
      </c>
      <c r="AM816" s="60">
        <f t="shared" si="2066"/>
        <v>140000</v>
      </c>
      <c r="AN816" s="60">
        <f t="shared" si="2067"/>
        <v>140000</v>
      </c>
    </row>
    <row r="817" spans="1:41" customFormat="1" ht="38.25">
      <c r="A817" s="114"/>
      <c r="B817" s="104" t="s">
        <v>353</v>
      </c>
      <c r="C817" s="35" t="s">
        <v>53</v>
      </c>
      <c r="D817" s="35" t="s">
        <v>21</v>
      </c>
      <c r="E817" s="35" t="s">
        <v>100</v>
      </c>
      <c r="F817" s="35" t="s">
        <v>352</v>
      </c>
      <c r="G817" s="36"/>
      <c r="H817" s="61">
        <f>H818+H820</f>
        <v>1246357.97</v>
      </c>
      <c r="I817" s="61">
        <f t="shared" ref="I817:J817" si="2182">I818+I820</f>
        <v>1256871.55</v>
      </c>
      <c r="J817" s="61">
        <f t="shared" si="2182"/>
        <v>1299346.4099999999</v>
      </c>
      <c r="K817" s="61">
        <f t="shared" ref="K817:M817" si="2183">K818+K820</f>
        <v>0</v>
      </c>
      <c r="L817" s="61">
        <f t="shared" si="2183"/>
        <v>0</v>
      </c>
      <c r="M817" s="61">
        <f t="shared" si="2183"/>
        <v>0</v>
      </c>
      <c r="N817" s="61">
        <f t="shared" si="2086"/>
        <v>1246357.97</v>
      </c>
      <c r="O817" s="61">
        <f t="shared" si="2087"/>
        <v>1256871.55</v>
      </c>
      <c r="P817" s="61">
        <f t="shared" si="2088"/>
        <v>1299346.4099999999</v>
      </c>
      <c r="Q817" s="61">
        <f t="shared" ref="Q817:S817" si="2184">Q818+Q820</f>
        <v>0</v>
      </c>
      <c r="R817" s="61">
        <f t="shared" si="2184"/>
        <v>0</v>
      </c>
      <c r="S817" s="61">
        <f t="shared" si="2184"/>
        <v>0</v>
      </c>
      <c r="T817" s="61">
        <f t="shared" si="2153"/>
        <v>1246357.97</v>
      </c>
      <c r="U817" s="61">
        <f t="shared" si="2154"/>
        <v>1256871.55</v>
      </c>
      <c r="V817" s="61">
        <f t="shared" si="2155"/>
        <v>1299346.4099999999</v>
      </c>
      <c r="W817" s="61">
        <f t="shared" ref="W817:Y817" si="2185">W818+W820</f>
        <v>0</v>
      </c>
      <c r="X817" s="61">
        <f t="shared" si="2185"/>
        <v>0</v>
      </c>
      <c r="Y817" s="61">
        <f t="shared" si="2185"/>
        <v>0</v>
      </c>
      <c r="Z817" s="61">
        <f t="shared" si="2057"/>
        <v>1246357.97</v>
      </c>
      <c r="AA817" s="61">
        <f t="shared" si="2058"/>
        <v>1256871.55</v>
      </c>
      <c r="AB817" s="61">
        <f t="shared" si="2059"/>
        <v>1299346.4099999999</v>
      </c>
      <c r="AC817" s="61">
        <f t="shared" ref="AC817:AE817" si="2186">AC818+AC820</f>
        <v>0</v>
      </c>
      <c r="AD817" s="61">
        <f t="shared" si="2186"/>
        <v>0</v>
      </c>
      <c r="AE817" s="61">
        <f t="shared" si="2186"/>
        <v>0</v>
      </c>
      <c r="AF817" s="61">
        <f t="shared" si="2061"/>
        <v>1246357.97</v>
      </c>
      <c r="AG817" s="61">
        <f t="shared" si="2062"/>
        <v>1256871.55</v>
      </c>
      <c r="AH817" s="61">
        <f t="shared" si="2063"/>
        <v>1299346.4099999999</v>
      </c>
      <c r="AI817" s="61">
        <f t="shared" ref="AI817:AK817" si="2187">AI818+AI820</f>
        <v>-300000</v>
      </c>
      <c r="AJ817" s="61">
        <f t="shared" si="2187"/>
        <v>0</v>
      </c>
      <c r="AK817" s="61">
        <f t="shared" si="2187"/>
        <v>0</v>
      </c>
      <c r="AL817" s="61">
        <f t="shared" si="2065"/>
        <v>946357.97</v>
      </c>
      <c r="AM817" s="61">
        <f t="shared" si="2066"/>
        <v>1256871.55</v>
      </c>
      <c r="AN817" s="61">
        <f t="shared" si="2067"/>
        <v>1299346.4099999999</v>
      </c>
    </row>
    <row r="818" spans="1:41" customFormat="1" ht="38.25">
      <c r="A818" s="114"/>
      <c r="B818" s="71" t="s">
        <v>51</v>
      </c>
      <c r="C818" s="35" t="s">
        <v>53</v>
      </c>
      <c r="D818" s="35" t="s">
        <v>21</v>
      </c>
      <c r="E818" s="35" t="s">
        <v>100</v>
      </c>
      <c r="F818" s="35" t="s">
        <v>352</v>
      </c>
      <c r="G818" s="36" t="s">
        <v>49</v>
      </c>
      <c r="H818" s="61">
        <f>H819</f>
        <v>1071357.97</v>
      </c>
      <c r="I818" s="61">
        <f t="shared" ref="I818:M818" si="2188">I819</f>
        <v>1081871.55</v>
      </c>
      <c r="J818" s="61">
        <f t="shared" si="2188"/>
        <v>1124346.4099999999</v>
      </c>
      <c r="K818" s="61">
        <f t="shared" si="2188"/>
        <v>0</v>
      </c>
      <c r="L818" s="61">
        <f t="shared" si="2188"/>
        <v>0</v>
      </c>
      <c r="M818" s="61">
        <f t="shared" si="2188"/>
        <v>0</v>
      </c>
      <c r="N818" s="61">
        <f t="shared" si="2086"/>
        <v>1071357.97</v>
      </c>
      <c r="O818" s="61">
        <f t="shared" si="2087"/>
        <v>1081871.55</v>
      </c>
      <c r="P818" s="61">
        <f t="shared" si="2088"/>
        <v>1124346.4099999999</v>
      </c>
      <c r="Q818" s="61">
        <f t="shared" ref="Q818:S818" si="2189">Q819</f>
        <v>0</v>
      </c>
      <c r="R818" s="61">
        <f t="shared" si="2189"/>
        <v>0</v>
      </c>
      <c r="S818" s="61">
        <f t="shared" si="2189"/>
        <v>0</v>
      </c>
      <c r="T818" s="61">
        <f t="shared" si="2153"/>
        <v>1071357.97</v>
      </c>
      <c r="U818" s="61">
        <f t="shared" si="2154"/>
        <v>1081871.55</v>
      </c>
      <c r="V818" s="61">
        <f t="shared" si="2155"/>
        <v>1124346.4099999999</v>
      </c>
      <c r="W818" s="61">
        <f t="shared" ref="W818:Y818" si="2190">W819</f>
        <v>0</v>
      </c>
      <c r="X818" s="61">
        <f t="shared" si="2190"/>
        <v>0</v>
      </c>
      <c r="Y818" s="61">
        <f t="shared" si="2190"/>
        <v>0</v>
      </c>
      <c r="Z818" s="61">
        <f t="shared" si="2057"/>
        <v>1071357.97</v>
      </c>
      <c r="AA818" s="61">
        <f t="shared" si="2058"/>
        <v>1081871.55</v>
      </c>
      <c r="AB818" s="61">
        <f t="shared" si="2059"/>
        <v>1124346.4099999999</v>
      </c>
      <c r="AC818" s="61">
        <f t="shared" ref="AC818:AE818" si="2191">AC819</f>
        <v>0</v>
      </c>
      <c r="AD818" s="61">
        <f t="shared" si="2191"/>
        <v>0</v>
      </c>
      <c r="AE818" s="61">
        <f t="shared" si="2191"/>
        <v>0</v>
      </c>
      <c r="AF818" s="61">
        <f t="shared" si="2061"/>
        <v>1071357.97</v>
      </c>
      <c r="AG818" s="61">
        <f t="shared" si="2062"/>
        <v>1081871.55</v>
      </c>
      <c r="AH818" s="61">
        <f t="shared" si="2063"/>
        <v>1124346.4099999999</v>
      </c>
      <c r="AI818" s="61">
        <f t="shared" ref="AI818:AK818" si="2192">AI819</f>
        <v>-300000</v>
      </c>
      <c r="AJ818" s="61">
        <f t="shared" si="2192"/>
        <v>0</v>
      </c>
      <c r="AK818" s="61">
        <f t="shared" si="2192"/>
        <v>0</v>
      </c>
      <c r="AL818" s="61">
        <f t="shared" si="2065"/>
        <v>771357.97</v>
      </c>
      <c r="AM818" s="61">
        <f t="shared" si="2066"/>
        <v>1081871.55</v>
      </c>
      <c r="AN818" s="61">
        <f t="shared" si="2067"/>
        <v>1124346.4099999999</v>
      </c>
    </row>
    <row r="819" spans="1:41" customFormat="1">
      <c r="A819" s="114"/>
      <c r="B819" s="71" t="s">
        <v>52</v>
      </c>
      <c r="C819" s="35" t="s">
        <v>53</v>
      </c>
      <c r="D819" s="35" t="s">
        <v>21</v>
      </c>
      <c r="E819" s="35" t="s">
        <v>100</v>
      </c>
      <c r="F819" s="35" t="s">
        <v>352</v>
      </c>
      <c r="G819" s="36" t="s">
        <v>50</v>
      </c>
      <c r="H819" s="60">
        <v>1071357.97</v>
      </c>
      <c r="I819" s="60">
        <v>1081871.55</v>
      </c>
      <c r="J819" s="60">
        <v>1124346.4099999999</v>
      </c>
      <c r="K819" s="60"/>
      <c r="L819" s="60"/>
      <c r="M819" s="60"/>
      <c r="N819" s="60">
        <f t="shared" si="2086"/>
        <v>1071357.97</v>
      </c>
      <c r="O819" s="60">
        <f t="shared" si="2087"/>
        <v>1081871.55</v>
      </c>
      <c r="P819" s="60">
        <f t="shared" si="2088"/>
        <v>1124346.4099999999</v>
      </c>
      <c r="Q819" s="60"/>
      <c r="R819" s="60"/>
      <c r="S819" s="60"/>
      <c r="T819" s="60">
        <f t="shared" si="2153"/>
        <v>1071357.97</v>
      </c>
      <c r="U819" s="60">
        <f t="shared" si="2154"/>
        <v>1081871.55</v>
      </c>
      <c r="V819" s="60">
        <f t="shared" si="2155"/>
        <v>1124346.4099999999</v>
      </c>
      <c r="W819" s="60"/>
      <c r="X819" s="60"/>
      <c r="Y819" s="60"/>
      <c r="Z819" s="60">
        <f t="shared" si="2057"/>
        <v>1071357.97</v>
      </c>
      <c r="AA819" s="60">
        <f t="shared" si="2058"/>
        <v>1081871.55</v>
      </c>
      <c r="AB819" s="60">
        <f t="shared" si="2059"/>
        <v>1124346.4099999999</v>
      </c>
      <c r="AC819" s="60"/>
      <c r="AD819" s="60"/>
      <c r="AE819" s="60"/>
      <c r="AF819" s="60">
        <f t="shared" si="2061"/>
        <v>1071357.97</v>
      </c>
      <c r="AG819" s="60">
        <f t="shared" si="2062"/>
        <v>1081871.55</v>
      </c>
      <c r="AH819" s="60">
        <f t="shared" si="2063"/>
        <v>1124346.4099999999</v>
      </c>
      <c r="AI819" s="60">
        <v>-300000</v>
      </c>
      <c r="AJ819" s="60"/>
      <c r="AK819" s="60"/>
      <c r="AL819" s="60">
        <f t="shared" si="2065"/>
        <v>771357.97</v>
      </c>
      <c r="AM819" s="60">
        <f t="shared" si="2066"/>
        <v>1081871.55</v>
      </c>
      <c r="AN819" s="60">
        <f t="shared" si="2067"/>
        <v>1124346.4099999999</v>
      </c>
    </row>
    <row r="820" spans="1:41" ht="25.5">
      <c r="A820" s="114"/>
      <c r="B820" s="126" t="s">
        <v>186</v>
      </c>
      <c r="C820" s="35" t="s">
        <v>53</v>
      </c>
      <c r="D820" s="35" t="s">
        <v>21</v>
      </c>
      <c r="E820" s="35" t="s">
        <v>100</v>
      </c>
      <c r="F820" s="35" t="s">
        <v>352</v>
      </c>
      <c r="G820" s="36" t="s">
        <v>32</v>
      </c>
      <c r="H820" s="61">
        <f>H821</f>
        <v>175000</v>
      </c>
      <c r="I820" s="61">
        <f t="shared" ref="I820:M820" si="2193">I821</f>
        <v>175000</v>
      </c>
      <c r="J820" s="61">
        <f t="shared" si="2193"/>
        <v>175000</v>
      </c>
      <c r="K820" s="61">
        <f t="shared" si="2193"/>
        <v>0</v>
      </c>
      <c r="L820" s="61">
        <f t="shared" si="2193"/>
        <v>0</v>
      </c>
      <c r="M820" s="61">
        <f t="shared" si="2193"/>
        <v>0</v>
      </c>
      <c r="N820" s="61">
        <f t="shared" si="2086"/>
        <v>175000</v>
      </c>
      <c r="O820" s="61">
        <f t="shared" si="2087"/>
        <v>175000</v>
      </c>
      <c r="P820" s="61">
        <f t="shared" si="2088"/>
        <v>175000</v>
      </c>
      <c r="Q820" s="61">
        <f t="shared" ref="Q820:S820" si="2194">Q821</f>
        <v>0</v>
      </c>
      <c r="R820" s="61">
        <f t="shared" si="2194"/>
        <v>0</v>
      </c>
      <c r="S820" s="61">
        <f t="shared" si="2194"/>
        <v>0</v>
      </c>
      <c r="T820" s="61">
        <f t="shared" si="2153"/>
        <v>175000</v>
      </c>
      <c r="U820" s="61">
        <f t="shared" si="2154"/>
        <v>175000</v>
      </c>
      <c r="V820" s="61">
        <f t="shared" si="2155"/>
        <v>175000</v>
      </c>
      <c r="W820" s="61">
        <f t="shared" ref="W820:Y820" si="2195">W821</f>
        <v>0</v>
      </c>
      <c r="X820" s="61">
        <f t="shared" si="2195"/>
        <v>0</v>
      </c>
      <c r="Y820" s="61">
        <f t="shared" si="2195"/>
        <v>0</v>
      </c>
      <c r="Z820" s="61">
        <f t="shared" si="2057"/>
        <v>175000</v>
      </c>
      <c r="AA820" s="61">
        <f t="shared" si="2058"/>
        <v>175000</v>
      </c>
      <c r="AB820" s="61">
        <f t="shared" si="2059"/>
        <v>175000</v>
      </c>
      <c r="AC820" s="61">
        <f t="shared" ref="AC820:AE820" si="2196">AC821</f>
        <v>0</v>
      </c>
      <c r="AD820" s="61">
        <f t="shared" si="2196"/>
        <v>0</v>
      </c>
      <c r="AE820" s="61">
        <f t="shared" si="2196"/>
        <v>0</v>
      </c>
      <c r="AF820" s="61">
        <f t="shared" si="2061"/>
        <v>175000</v>
      </c>
      <c r="AG820" s="61">
        <f t="shared" si="2062"/>
        <v>175000</v>
      </c>
      <c r="AH820" s="61">
        <f t="shared" si="2063"/>
        <v>175000</v>
      </c>
      <c r="AI820" s="61">
        <f t="shared" ref="AI820:AK820" si="2197">AI821</f>
        <v>0</v>
      </c>
      <c r="AJ820" s="61">
        <f t="shared" si="2197"/>
        <v>0</v>
      </c>
      <c r="AK820" s="61">
        <f t="shared" si="2197"/>
        <v>0</v>
      </c>
      <c r="AL820" s="61">
        <f t="shared" si="2065"/>
        <v>175000</v>
      </c>
      <c r="AM820" s="61">
        <f t="shared" si="2066"/>
        <v>175000</v>
      </c>
      <c r="AN820" s="61">
        <f t="shared" si="2067"/>
        <v>175000</v>
      </c>
    </row>
    <row r="821" spans="1:41" ht="25.5">
      <c r="A821" s="168"/>
      <c r="B821" s="71" t="s">
        <v>34</v>
      </c>
      <c r="C821" s="35" t="s">
        <v>53</v>
      </c>
      <c r="D821" s="35" t="s">
        <v>21</v>
      </c>
      <c r="E821" s="35" t="s">
        <v>100</v>
      </c>
      <c r="F821" s="35" t="s">
        <v>352</v>
      </c>
      <c r="G821" s="36" t="s">
        <v>33</v>
      </c>
      <c r="H821" s="60">
        <v>175000</v>
      </c>
      <c r="I821" s="60">
        <v>175000</v>
      </c>
      <c r="J821" s="60">
        <v>175000</v>
      </c>
      <c r="K821" s="60"/>
      <c r="L821" s="60"/>
      <c r="M821" s="60"/>
      <c r="N821" s="60">
        <f t="shared" si="2086"/>
        <v>175000</v>
      </c>
      <c r="O821" s="60">
        <f t="shared" si="2087"/>
        <v>175000</v>
      </c>
      <c r="P821" s="60">
        <f t="shared" si="2088"/>
        <v>175000</v>
      </c>
      <c r="Q821" s="60"/>
      <c r="R821" s="60"/>
      <c r="S821" s="60"/>
      <c r="T821" s="60">
        <f t="shared" si="2153"/>
        <v>175000</v>
      </c>
      <c r="U821" s="60">
        <f t="shared" si="2154"/>
        <v>175000</v>
      </c>
      <c r="V821" s="60">
        <f t="shared" si="2155"/>
        <v>175000</v>
      </c>
      <c r="W821" s="60"/>
      <c r="X821" s="60"/>
      <c r="Y821" s="60"/>
      <c r="Z821" s="60">
        <f t="shared" si="2057"/>
        <v>175000</v>
      </c>
      <c r="AA821" s="60">
        <f t="shared" si="2058"/>
        <v>175000</v>
      </c>
      <c r="AB821" s="60">
        <f t="shared" si="2059"/>
        <v>175000</v>
      </c>
      <c r="AC821" s="60"/>
      <c r="AD821" s="60"/>
      <c r="AE821" s="60"/>
      <c r="AF821" s="60">
        <f t="shared" si="2061"/>
        <v>175000</v>
      </c>
      <c r="AG821" s="60">
        <f t="shared" si="2062"/>
        <v>175000</v>
      </c>
      <c r="AH821" s="60">
        <f t="shared" si="2063"/>
        <v>175000</v>
      </c>
      <c r="AI821" s="60"/>
      <c r="AJ821" s="60"/>
      <c r="AK821" s="60"/>
      <c r="AL821" s="60">
        <f t="shared" si="2065"/>
        <v>175000</v>
      </c>
      <c r="AM821" s="60">
        <f t="shared" si="2066"/>
        <v>175000</v>
      </c>
      <c r="AN821" s="60">
        <f t="shared" si="2067"/>
        <v>175000</v>
      </c>
    </row>
    <row r="822" spans="1:41" ht="38.25">
      <c r="A822" s="256"/>
      <c r="B822" s="243" t="s">
        <v>464</v>
      </c>
      <c r="C822" s="262" t="s">
        <v>53</v>
      </c>
      <c r="D822" s="262" t="s">
        <v>21</v>
      </c>
      <c r="E822" s="241" t="s">
        <v>100</v>
      </c>
      <c r="F822" s="241" t="s">
        <v>465</v>
      </c>
      <c r="G822" s="242"/>
      <c r="H822" s="261"/>
      <c r="I822" s="60"/>
      <c r="J822" s="60"/>
      <c r="K822" s="60"/>
      <c r="L822" s="60"/>
      <c r="M822" s="60"/>
      <c r="N822" s="60"/>
      <c r="O822" s="60"/>
      <c r="P822" s="60"/>
      <c r="Q822" s="60"/>
      <c r="R822" s="60"/>
      <c r="S822" s="60"/>
      <c r="T822" s="60"/>
      <c r="U822" s="60"/>
      <c r="V822" s="60"/>
      <c r="W822" s="60"/>
      <c r="X822" s="60"/>
      <c r="Y822" s="60"/>
      <c r="Z822" s="60"/>
      <c r="AA822" s="60"/>
      <c r="AB822" s="60"/>
      <c r="AC822" s="60">
        <f>AC823</f>
        <v>748282.28</v>
      </c>
      <c r="AD822" s="60">
        <f t="shared" ref="AD822:AE823" si="2198">AD823</f>
        <v>0</v>
      </c>
      <c r="AE822" s="60">
        <f t="shared" si="2198"/>
        <v>0</v>
      </c>
      <c r="AF822" s="60">
        <f t="shared" ref="AF822:AF824" si="2199">Z822+AC822</f>
        <v>748282.28</v>
      </c>
      <c r="AG822" s="60">
        <f t="shared" ref="AG822:AG824" si="2200">AA822+AD822</f>
        <v>0</v>
      </c>
      <c r="AH822" s="60">
        <f t="shared" ref="AH822:AH824" si="2201">AB822+AE822</f>
        <v>0</v>
      </c>
      <c r="AI822" s="60">
        <f>AI823</f>
        <v>0</v>
      </c>
      <c r="AJ822" s="60">
        <f t="shared" ref="AJ822:AK823" si="2202">AJ823</f>
        <v>0</v>
      </c>
      <c r="AK822" s="60">
        <f t="shared" si="2202"/>
        <v>0</v>
      </c>
      <c r="AL822" s="60">
        <f t="shared" si="2065"/>
        <v>748282.28</v>
      </c>
      <c r="AM822" s="60">
        <f t="shared" si="2066"/>
        <v>0</v>
      </c>
      <c r="AN822" s="60">
        <f t="shared" si="2067"/>
        <v>0</v>
      </c>
    </row>
    <row r="823" spans="1:41" ht="38.25">
      <c r="A823" s="256"/>
      <c r="B823" s="240" t="s">
        <v>51</v>
      </c>
      <c r="C823" s="262" t="s">
        <v>53</v>
      </c>
      <c r="D823" s="262" t="s">
        <v>21</v>
      </c>
      <c r="E823" s="241" t="s">
        <v>100</v>
      </c>
      <c r="F823" s="241" t="s">
        <v>465</v>
      </c>
      <c r="G823" s="242" t="s">
        <v>49</v>
      </c>
      <c r="H823" s="261"/>
      <c r="I823" s="60"/>
      <c r="J823" s="60"/>
      <c r="K823" s="60"/>
      <c r="L823" s="60"/>
      <c r="M823" s="60"/>
      <c r="N823" s="60"/>
      <c r="O823" s="60"/>
      <c r="P823" s="60"/>
      <c r="Q823" s="60"/>
      <c r="R823" s="60"/>
      <c r="S823" s="60"/>
      <c r="T823" s="60"/>
      <c r="U823" s="60"/>
      <c r="V823" s="60"/>
      <c r="W823" s="60"/>
      <c r="X823" s="60"/>
      <c r="Y823" s="60"/>
      <c r="Z823" s="60"/>
      <c r="AA823" s="60"/>
      <c r="AB823" s="60"/>
      <c r="AC823" s="60">
        <f>AC824</f>
        <v>748282.28</v>
      </c>
      <c r="AD823" s="60">
        <f t="shared" si="2198"/>
        <v>0</v>
      </c>
      <c r="AE823" s="60">
        <f t="shared" si="2198"/>
        <v>0</v>
      </c>
      <c r="AF823" s="60">
        <f t="shared" si="2199"/>
        <v>748282.28</v>
      </c>
      <c r="AG823" s="60">
        <f t="shared" si="2200"/>
        <v>0</v>
      </c>
      <c r="AH823" s="60">
        <f t="shared" si="2201"/>
        <v>0</v>
      </c>
      <c r="AI823" s="60">
        <f>AI824</f>
        <v>0</v>
      </c>
      <c r="AJ823" s="60">
        <f t="shared" si="2202"/>
        <v>0</v>
      </c>
      <c r="AK823" s="60">
        <f t="shared" si="2202"/>
        <v>0</v>
      </c>
      <c r="AL823" s="60">
        <f t="shared" si="2065"/>
        <v>748282.28</v>
      </c>
      <c r="AM823" s="60">
        <f t="shared" si="2066"/>
        <v>0</v>
      </c>
      <c r="AN823" s="60">
        <f t="shared" si="2067"/>
        <v>0</v>
      </c>
    </row>
    <row r="824" spans="1:41">
      <c r="A824" s="256"/>
      <c r="B824" s="240" t="s">
        <v>52</v>
      </c>
      <c r="C824" s="262" t="s">
        <v>53</v>
      </c>
      <c r="D824" s="262" t="s">
        <v>21</v>
      </c>
      <c r="E824" s="241" t="s">
        <v>100</v>
      </c>
      <c r="F824" s="241" t="s">
        <v>465</v>
      </c>
      <c r="G824" s="242" t="s">
        <v>50</v>
      </c>
      <c r="H824" s="261"/>
      <c r="I824" s="60"/>
      <c r="J824" s="60"/>
      <c r="K824" s="60"/>
      <c r="L824" s="60"/>
      <c r="M824" s="60"/>
      <c r="N824" s="60"/>
      <c r="O824" s="60"/>
      <c r="P824" s="60"/>
      <c r="Q824" s="60"/>
      <c r="R824" s="60"/>
      <c r="S824" s="60"/>
      <c r="T824" s="60"/>
      <c r="U824" s="60"/>
      <c r="V824" s="60"/>
      <c r="W824" s="60"/>
      <c r="X824" s="60"/>
      <c r="Y824" s="60"/>
      <c r="Z824" s="60"/>
      <c r="AA824" s="60"/>
      <c r="AB824" s="60"/>
      <c r="AC824" s="60">
        <v>748282.28</v>
      </c>
      <c r="AD824" s="60"/>
      <c r="AE824" s="60"/>
      <c r="AF824" s="60">
        <f t="shared" si="2199"/>
        <v>748282.28</v>
      </c>
      <c r="AG824" s="60">
        <f t="shared" si="2200"/>
        <v>0</v>
      </c>
      <c r="AH824" s="60">
        <f t="shared" si="2201"/>
        <v>0</v>
      </c>
      <c r="AI824" s="60"/>
      <c r="AJ824" s="60"/>
      <c r="AK824" s="60"/>
      <c r="AL824" s="60">
        <f t="shared" si="2065"/>
        <v>748282.28</v>
      </c>
      <c r="AM824" s="60">
        <f t="shared" si="2066"/>
        <v>0</v>
      </c>
      <c r="AN824" s="60">
        <f t="shared" si="2067"/>
        <v>0</v>
      </c>
    </row>
    <row r="825" spans="1:41">
      <c r="A825" s="256"/>
      <c r="B825" s="257"/>
      <c r="C825" s="258"/>
      <c r="D825" s="259"/>
      <c r="E825" s="259"/>
      <c r="F825" s="259"/>
      <c r="G825" s="260"/>
      <c r="H825" s="261"/>
      <c r="I825" s="60"/>
      <c r="J825" s="60"/>
      <c r="K825" s="60"/>
      <c r="L825" s="60"/>
      <c r="M825" s="60"/>
      <c r="N825" s="60"/>
      <c r="O825" s="60"/>
      <c r="P825" s="60"/>
      <c r="Q825" s="60"/>
      <c r="R825" s="60"/>
      <c r="S825" s="60"/>
      <c r="T825" s="60"/>
      <c r="U825" s="60"/>
      <c r="V825" s="60"/>
      <c r="W825" s="60"/>
      <c r="X825" s="60"/>
      <c r="Y825" s="60"/>
      <c r="Z825" s="60"/>
      <c r="AA825" s="60"/>
      <c r="AB825" s="60"/>
      <c r="AC825" s="60"/>
      <c r="AD825" s="60"/>
      <c r="AE825" s="60"/>
      <c r="AF825" s="60"/>
      <c r="AG825" s="60"/>
      <c r="AH825" s="60"/>
      <c r="AI825" s="60"/>
      <c r="AJ825" s="60"/>
      <c r="AK825" s="60"/>
      <c r="AL825" s="60"/>
      <c r="AM825" s="60"/>
      <c r="AN825" s="60"/>
    </row>
    <row r="826" spans="1:41">
      <c r="A826" s="149"/>
      <c r="B826" s="150" t="s">
        <v>277</v>
      </c>
      <c r="C826" s="173"/>
      <c r="D826" s="174"/>
      <c r="E826" s="174"/>
      <c r="F826" s="174"/>
      <c r="G826" s="175"/>
      <c r="H826" s="176"/>
      <c r="I826" s="151">
        <v>18053595</v>
      </c>
      <c r="J826" s="151">
        <v>36325590</v>
      </c>
      <c r="K826" s="151"/>
      <c r="L826" s="151"/>
      <c r="M826" s="151"/>
      <c r="N826" s="151">
        <f t="shared" si="2086"/>
        <v>0</v>
      </c>
      <c r="O826" s="151">
        <f t="shared" si="2087"/>
        <v>18053595</v>
      </c>
      <c r="P826" s="151">
        <f t="shared" si="2088"/>
        <v>36325590</v>
      </c>
      <c r="Q826" s="151"/>
      <c r="R826" s="151"/>
      <c r="S826" s="151"/>
      <c r="T826" s="151">
        <f t="shared" si="2153"/>
        <v>0</v>
      </c>
      <c r="U826" s="151">
        <f t="shared" si="2154"/>
        <v>18053595</v>
      </c>
      <c r="V826" s="151">
        <f t="shared" si="2155"/>
        <v>36325590</v>
      </c>
      <c r="W826" s="151"/>
      <c r="X826" s="151"/>
      <c r="Y826" s="151"/>
      <c r="Z826" s="151">
        <f t="shared" si="2057"/>
        <v>0</v>
      </c>
      <c r="AA826" s="151">
        <f t="shared" si="2058"/>
        <v>18053595</v>
      </c>
      <c r="AB826" s="151">
        <f t="shared" si="2059"/>
        <v>36325590</v>
      </c>
      <c r="AC826" s="151"/>
      <c r="AD826" s="151"/>
      <c r="AE826" s="151"/>
      <c r="AF826" s="151">
        <f t="shared" si="2061"/>
        <v>0</v>
      </c>
      <c r="AG826" s="151">
        <f t="shared" si="2062"/>
        <v>18053595</v>
      </c>
      <c r="AH826" s="151">
        <f t="shared" si="2063"/>
        <v>36325590</v>
      </c>
      <c r="AI826" s="151"/>
      <c r="AJ826" s="151"/>
      <c r="AK826" s="151"/>
      <c r="AL826" s="151">
        <f t="shared" ref="AL826:AL827" si="2203">AF826+AI826</f>
        <v>0</v>
      </c>
      <c r="AM826" s="151">
        <f t="shared" ref="AM826:AM827" si="2204">AG826+AJ826</f>
        <v>18053595</v>
      </c>
      <c r="AN826" s="151">
        <f t="shared" ref="AN826:AN827" si="2205">AH826+AK826</f>
        <v>36325590</v>
      </c>
    </row>
    <row r="827" spans="1:41" ht="16.5">
      <c r="B827" s="48" t="s">
        <v>18</v>
      </c>
      <c r="C827" s="49"/>
      <c r="D827" s="21"/>
      <c r="E827" s="21"/>
      <c r="F827" s="22"/>
      <c r="G827" s="23"/>
      <c r="H827" s="62">
        <f>SUM(H16+H694)</f>
        <v>1035802533.1400001</v>
      </c>
      <c r="I827" s="62">
        <f>SUM(I16+I694+I826)</f>
        <v>1005278892.6000001</v>
      </c>
      <c r="J827" s="62">
        <f>SUM(J16+J694+J826)</f>
        <v>1012280564.9900002</v>
      </c>
      <c r="K827" s="62">
        <f>SUM(K16+K694+K826)</f>
        <v>62478519.320000008</v>
      </c>
      <c r="L827" s="62">
        <f>SUM(L16+L694+L826)</f>
        <v>1652253.6199999999</v>
      </c>
      <c r="M827" s="62">
        <f>SUM(M16+M694+M826)</f>
        <v>80747256.489999995</v>
      </c>
      <c r="N827" s="62">
        <f t="shared" si="2086"/>
        <v>1098281052.46</v>
      </c>
      <c r="O827" s="62">
        <f t="shared" si="2087"/>
        <v>1006931146.2200001</v>
      </c>
      <c r="P827" s="62">
        <f t="shared" si="2088"/>
        <v>1093027821.4800003</v>
      </c>
      <c r="Q827" s="62">
        <f>SUM(Q16+Q694+Q826)</f>
        <v>18867380.969999999</v>
      </c>
      <c r="R827" s="62">
        <f>SUM(R16+R694+R826)</f>
        <v>2913094.88</v>
      </c>
      <c r="S827" s="62">
        <f>SUM(S16+S694+S826)</f>
        <v>2913094.88</v>
      </c>
      <c r="T827" s="62">
        <f t="shared" si="2153"/>
        <v>1117148433.4300001</v>
      </c>
      <c r="U827" s="62">
        <f t="shared" si="2154"/>
        <v>1009844241.1000001</v>
      </c>
      <c r="V827" s="62">
        <f t="shared" si="2155"/>
        <v>1095940916.3600004</v>
      </c>
      <c r="W827" s="62">
        <f>SUM(W16+W694+W826)</f>
        <v>198472213.83000001</v>
      </c>
      <c r="X827" s="62">
        <f>SUM(X16+X694+X826)</f>
        <v>448519.8</v>
      </c>
      <c r="Y827" s="62">
        <f>SUM(Y16+Y694+Y826)</f>
        <v>1337295.69</v>
      </c>
      <c r="Z827" s="62">
        <f t="shared" si="2057"/>
        <v>1315620647.26</v>
      </c>
      <c r="AA827" s="62">
        <f t="shared" si="2058"/>
        <v>1010292760.9000001</v>
      </c>
      <c r="AB827" s="62">
        <f t="shared" si="2059"/>
        <v>1097278212.0500004</v>
      </c>
      <c r="AC827" s="62">
        <f>SUM(AC16+AC694+AC826)</f>
        <v>16917206.32</v>
      </c>
      <c r="AD827" s="62">
        <f>SUM(AD16+AD694+AD826)</f>
        <v>-199104</v>
      </c>
      <c r="AE827" s="62">
        <f>SUM(AE16+AE694+AE826)</f>
        <v>-199104</v>
      </c>
      <c r="AF827" s="62">
        <f t="shared" si="2061"/>
        <v>1332537853.5799999</v>
      </c>
      <c r="AG827" s="62">
        <f t="shared" si="2062"/>
        <v>1010093656.9000001</v>
      </c>
      <c r="AH827" s="62">
        <f t="shared" si="2063"/>
        <v>1097079108.0500004</v>
      </c>
      <c r="AI827" s="62">
        <f>SUM(AI16+AI694+AI826)</f>
        <v>14069366.1</v>
      </c>
      <c r="AJ827" s="62">
        <f>SUM(AJ16+AJ694+AJ826)</f>
        <v>-2113031.9299999997</v>
      </c>
      <c r="AK827" s="62">
        <f>SUM(AK16+AK694+AK826)</f>
        <v>-2044858.83</v>
      </c>
      <c r="AL827" s="62">
        <f t="shared" si="2203"/>
        <v>1346607219.6799998</v>
      </c>
      <c r="AM827" s="62">
        <f t="shared" si="2204"/>
        <v>1007980624.9700001</v>
      </c>
      <c r="AN827" s="62">
        <f t="shared" si="2205"/>
        <v>1095034249.2200005</v>
      </c>
      <c r="AO827" s="2" t="s">
        <v>360</v>
      </c>
    </row>
    <row r="828" spans="1:41">
      <c r="F828" s="24"/>
      <c r="G828" s="24"/>
      <c r="H828" s="50">
        <f>[1]ведомств!$J$1494</f>
        <v>1035802533.1399999</v>
      </c>
      <c r="I828" s="50">
        <f>[1]ведомств!$K$1494</f>
        <v>1005278892.5999999</v>
      </c>
      <c r="J828" s="50">
        <f>[1]ведомств!$L$1494</f>
        <v>1012280564.99</v>
      </c>
      <c r="K828" s="210">
        <f>[2]ведомств!$M$1604</f>
        <v>0</v>
      </c>
      <c r="L828" s="210">
        <f>[2]ведомств!$N$1604</f>
        <v>0</v>
      </c>
      <c r="M828" s="210">
        <f>[2]ведомств!$O$1604</f>
        <v>0</v>
      </c>
      <c r="Q828" s="210"/>
      <c r="R828" s="210"/>
      <c r="S828" s="210"/>
      <c r="W828" s="210"/>
      <c r="X828" s="210"/>
      <c r="Y828" s="210"/>
      <c r="AC828" s="210"/>
      <c r="AD828" s="210"/>
      <c r="AE828" s="210"/>
      <c r="AI828" s="210"/>
      <c r="AJ828" s="210"/>
      <c r="AK828" s="210"/>
    </row>
    <row r="829" spans="1:41">
      <c r="AC829" s="210">
        <f>[3]ведомств!$AE$2250</f>
        <v>0</v>
      </c>
      <c r="AD829" s="210">
        <f>[3]ведомств!$AF$2250</f>
        <v>0</v>
      </c>
      <c r="AE829" s="210">
        <f>[3]ведомств!$AG$2250</f>
        <v>0</v>
      </c>
      <c r="AF829" s="210">
        <f>[3]ведомств!$AH$2250</f>
        <v>10992627</v>
      </c>
      <c r="AG829" s="210">
        <f>[3]ведомств!$AI$2250</f>
        <v>11102052.710000001</v>
      </c>
      <c r="AH829" s="210">
        <f>[3]ведомств!$AJ$2250</f>
        <v>11162573.24</v>
      </c>
      <c r="AI829" s="210">
        <f>[3]ведомств!$AE$2250</f>
        <v>0</v>
      </c>
      <c r="AJ829" s="210">
        <f>[3]ведомств!$AF$2250</f>
        <v>0</v>
      </c>
      <c r="AK829" s="210">
        <f>[3]ведомств!$AG$2250</f>
        <v>0</v>
      </c>
      <c r="AL829" s="210">
        <f>[3]ведомств!$AH$2250</f>
        <v>10992627</v>
      </c>
      <c r="AM829" s="210">
        <f>[3]ведомств!$AI$2250</f>
        <v>11102052.710000001</v>
      </c>
      <c r="AN829" s="210">
        <f>[3]ведомств!$AJ$2250</f>
        <v>11162573.24</v>
      </c>
    </row>
  </sheetData>
  <mergeCells count="38">
    <mergeCell ref="AI13:AK13"/>
    <mergeCell ref="AL13:AN13"/>
    <mergeCell ref="A11:AN11"/>
    <mergeCell ref="AC13:AE13"/>
    <mergeCell ref="AF13:AH13"/>
    <mergeCell ref="W13:Y13"/>
    <mergeCell ref="Z13:AB13"/>
    <mergeCell ref="Q13:S13"/>
    <mergeCell ref="T13:V13"/>
    <mergeCell ref="K13:M13"/>
    <mergeCell ref="N13:P13"/>
    <mergeCell ref="A168:A185"/>
    <mergeCell ref="A505:A507"/>
    <mergeCell ref="H13:J13"/>
    <mergeCell ref="A264:A275"/>
    <mergeCell ref="B12:G12"/>
    <mergeCell ref="A115:A126"/>
    <mergeCell ref="A156:A163"/>
    <mergeCell ref="A19:A36"/>
    <mergeCell ref="A140:A147"/>
    <mergeCell ref="A44:A88"/>
    <mergeCell ref="A13:A14"/>
    <mergeCell ref="B13:B14"/>
    <mergeCell ref="C13:F14"/>
    <mergeCell ref="G13:G14"/>
    <mergeCell ref="A211:A234"/>
    <mergeCell ref="A602:A604"/>
    <mergeCell ref="A291:A324"/>
    <mergeCell ref="A440:A442"/>
    <mergeCell ref="A412:A414"/>
    <mergeCell ref="A330:A332"/>
    <mergeCell ref="A380:A382"/>
    <mergeCell ref="A591:A593"/>
    <mergeCell ref="A531:A535"/>
    <mergeCell ref="A494:A498"/>
    <mergeCell ref="A500:A502"/>
    <mergeCell ref="A515:A517"/>
    <mergeCell ref="A388:A395"/>
  </mergeCells>
  <phoneticPr fontId="0" type="noConversion"/>
  <pageMargins left="0.59055118110236227" right="0.19685039370078741" top="0.59055118110236227" bottom="0.39370078740157483" header="0.51181102362204722" footer="0.51181102362204722"/>
  <pageSetup paperSize="9" scale="54" fitToHeight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Личутина О. В.</dc:creator>
  <cp:lastModifiedBy>Олупкина Н.А.</cp:lastModifiedBy>
  <cp:lastPrinted>2023-11-15T07:35:11Z</cp:lastPrinted>
  <dcterms:created xsi:type="dcterms:W3CDTF">2010-03-22T07:46:53Z</dcterms:created>
  <dcterms:modified xsi:type="dcterms:W3CDTF">2024-10-21T08:44:13Z</dcterms:modified>
</cp:coreProperties>
</file>