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296" windowHeight="15588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Лист1!$A$682:$J$810</definedName>
    <definedName name="_xlnm.Print_Titles" localSheetId="0">Лист1!$13:$14</definedName>
    <definedName name="_xlnm.Print_Area" localSheetId="0">Лист1!$A$1:$AI$810</definedName>
  </definedNames>
  <calcPr calcId="152511" iterateDelta="1E-4"/>
</workbook>
</file>

<file path=xl/calcChain.xml><?xml version="1.0" encoding="utf-8"?>
<calcChain xmlns="http://schemas.openxmlformats.org/spreadsheetml/2006/main">
  <c r="AE606" i="1" l="1"/>
  <c r="AC606" i="1"/>
  <c r="AD608" i="1"/>
  <c r="AD607" i="1" s="1"/>
  <c r="AG607" i="1" s="1"/>
  <c r="AE608" i="1"/>
  <c r="AE607" i="1" s="1"/>
  <c r="AH607" i="1" s="1"/>
  <c r="AC608" i="1"/>
  <c r="AC607" i="1"/>
  <c r="AF607" i="1"/>
  <c r="AF608" i="1"/>
  <c r="AH608" i="1"/>
  <c r="AF609" i="1"/>
  <c r="AG609" i="1"/>
  <c r="AH609" i="1"/>
  <c r="AG608" i="1" l="1"/>
  <c r="AD606" i="1"/>
  <c r="AC155" i="1"/>
  <c r="AE812" i="1"/>
  <c r="AD812" i="1"/>
  <c r="AC812" i="1" l="1"/>
  <c r="H682" i="1" l="1"/>
  <c r="I682" i="1"/>
  <c r="J682" i="1"/>
  <c r="K682" i="1"/>
  <c r="L682" i="1"/>
  <c r="M682" i="1"/>
  <c r="Q682" i="1"/>
  <c r="R682" i="1"/>
  <c r="S682" i="1"/>
  <c r="W682" i="1"/>
  <c r="X682" i="1"/>
  <c r="Y682" i="1"/>
  <c r="AE682" i="1"/>
  <c r="AF805" i="1"/>
  <c r="AG805" i="1"/>
  <c r="AH805" i="1"/>
  <c r="AF806" i="1"/>
  <c r="AG806" i="1"/>
  <c r="AH806" i="1"/>
  <c r="AF807" i="1"/>
  <c r="AG807" i="1"/>
  <c r="AH807" i="1"/>
  <c r="AD806" i="1"/>
  <c r="AD805" i="1" s="1"/>
  <c r="AE806" i="1"/>
  <c r="AE805" i="1" s="1"/>
  <c r="AC806" i="1"/>
  <c r="AC805" i="1" s="1"/>
  <c r="AF752" i="1"/>
  <c r="AG752" i="1"/>
  <c r="AH752" i="1"/>
  <c r="AD751" i="1"/>
  <c r="AD750" i="1" s="1"/>
  <c r="AG750" i="1" s="1"/>
  <c r="AE751" i="1"/>
  <c r="AE750" i="1" s="1"/>
  <c r="AH750" i="1" s="1"/>
  <c r="AC751" i="1"/>
  <c r="AC750" i="1" s="1"/>
  <c r="AF750" i="1" s="1"/>
  <c r="AD628" i="1"/>
  <c r="AD627" i="1" s="1"/>
  <c r="AG627" i="1" s="1"/>
  <c r="AE628" i="1"/>
  <c r="AE627" i="1" s="1"/>
  <c r="AH627" i="1" s="1"/>
  <c r="AC628" i="1"/>
  <c r="AC627" i="1" s="1"/>
  <c r="AF627" i="1" s="1"/>
  <c r="AF628" i="1"/>
  <c r="AF629" i="1"/>
  <c r="AG629" i="1"/>
  <c r="AH629" i="1"/>
  <c r="AF571" i="1"/>
  <c r="AG571" i="1"/>
  <c r="AH571" i="1"/>
  <c r="AD570" i="1"/>
  <c r="AD569" i="1" s="1"/>
  <c r="AG569" i="1" s="1"/>
  <c r="AE570" i="1"/>
  <c r="AE569" i="1" s="1"/>
  <c r="AH569" i="1" s="1"/>
  <c r="AC570" i="1"/>
  <c r="AC569" i="1" s="1"/>
  <c r="AF569" i="1" s="1"/>
  <c r="AF574" i="1"/>
  <c r="AG574" i="1"/>
  <c r="AH574" i="1"/>
  <c r="AD573" i="1"/>
  <c r="AD572" i="1" s="1"/>
  <c r="AG572" i="1" s="1"/>
  <c r="AE573" i="1"/>
  <c r="AE572" i="1" s="1"/>
  <c r="AH572" i="1" s="1"/>
  <c r="AC573" i="1"/>
  <c r="AF573" i="1" s="1"/>
  <c r="AC572" i="1"/>
  <c r="AF572" i="1" s="1"/>
  <c r="AF568" i="1"/>
  <c r="AG568" i="1"/>
  <c r="AH568" i="1"/>
  <c r="AD567" i="1"/>
  <c r="AD566" i="1" s="1"/>
  <c r="AG566" i="1" s="1"/>
  <c r="AE567" i="1"/>
  <c r="AE566" i="1" s="1"/>
  <c r="AH566" i="1" s="1"/>
  <c r="AC567" i="1"/>
  <c r="AF567" i="1" s="1"/>
  <c r="AC566" i="1"/>
  <c r="AF566" i="1" s="1"/>
  <c r="AF562" i="1"/>
  <c r="AG562" i="1"/>
  <c r="AH562" i="1"/>
  <c r="AD561" i="1"/>
  <c r="AD560" i="1" s="1"/>
  <c r="AG560" i="1" s="1"/>
  <c r="AE561" i="1"/>
  <c r="AE560" i="1" s="1"/>
  <c r="AH560" i="1" s="1"/>
  <c r="AC561" i="1"/>
  <c r="AF561" i="1" s="1"/>
  <c r="AC560" i="1"/>
  <c r="AF560" i="1" s="1"/>
  <c r="AF479" i="1"/>
  <c r="AG479" i="1"/>
  <c r="AH479" i="1"/>
  <c r="AD478" i="1"/>
  <c r="AD477" i="1" s="1"/>
  <c r="AG477" i="1" s="1"/>
  <c r="AE478" i="1"/>
  <c r="AE477" i="1" s="1"/>
  <c r="AH477" i="1" s="1"/>
  <c r="AC478" i="1"/>
  <c r="AC477" i="1" s="1"/>
  <c r="AF477" i="1" s="1"/>
  <c r="AC476" i="1"/>
  <c r="AF426" i="1"/>
  <c r="AG426" i="1"/>
  <c r="AH426" i="1"/>
  <c r="AD425" i="1"/>
  <c r="AD424" i="1" s="1"/>
  <c r="AG424" i="1" s="1"/>
  <c r="AE425" i="1"/>
  <c r="AE424" i="1" s="1"/>
  <c r="AH424" i="1" s="1"/>
  <c r="AC425" i="1"/>
  <c r="AC424" i="1" s="1"/>
  <c r="AF424" i="1" s="1"/>
  <c r="AF365" i="1"/>
  <c r="AG365" i="1"/>
  <c r="AH365" i="1"/>
  <c r="AF367" i="1"/>
  <c r="AG367" i="1"/>
  <c r="AH367" i="1"/>
  <c r="AD366" i="1"/>
  <c r="AG366" i="1" s="1"/>
  <c r="AE366" i="1"/>
  <c r="AH366" i="1" s="1"/>
  <c r="AD364" i="1"/>
  <c r="AD363" i="1" s="1"/>
  <c r="AG363" i="1" s="1"/>
  <c r="AE364" i="1"/>
  <c r="AE363" i="1" s="1"/>
  <c r="AH363" i="1" s="1"/>
  <c r="AC366" i="1"/>
  <c r="AF366" i="1" s="1"/>
  <c r="AC364" i="1"/>
  <c r="AF364" i="1" s="1"/>
  <c r="AC357" i="1"/>
  <c r="AF313" i="1"/>
  <c r="AG313" i="1"/>
  <c r="AH313" i="1"/>
  <c r="AD312" i="1"/>
  <c r="AG312" i="1" s="1"/>
  <c r="AE312" i="1"/>
  <c r="AH312" i="1" s="1"/>
  <c r="AC312" i="1"/>
  <c r="AF312" i="1" s="1"/>
  <c r="AF296" i="1"/>
  <c r="AG296" i="1"/>
  <c r="AH296" i="1"/>
  <c r="AD295" i="1"/>
  <c r="AD294" i="1" s="1"/>
  <c r="AG294" i="1" s="1"/>
  <c r="AE295" i="1"/>
  <c r="AE294" i="1" s="1"/>
  <c r="AH294" i="1" s="1"/>
  <c r="AC295" i="1"/>
  <c r="AC294" i="1" s="1"/>
  <c r="AF294" i="1" s="1"/>
  <c r="AF290" i="1"/>
  <c r="AG290" i="1"/>
  <c r="AH290" i="1"/>
  <c r="AD289" i="1"/>
  <c r="AD288" i="1" s="1"/>
  <c r="AG288" i="1" s="1"/>
  <c r="AE289" i="1"/>
  <c r="AE288" i="1" s="1"/>
  <c r="AH288" i="1" s="1"/>
  <c r="AC289" i="1"/>
  <c r="AC288" i="1" s="1"/>
  <c r="AF288" i="1" s="1"/>
  <c r="AC225" i="1"/>
  <c r="AF193" i="1"/>
  <c r="AG193" i="1"/>
  <c r="AH193" i="1"/>
  <c r="AD192" i="1"/>
  <c r="AG192" i="1" s="1"/>
  <c r="AE192" i="1"/>
  <c r="AH192" i="1" s="1"/>
  <c r="AC192" i="1"/>
  <c r="AF192" i="1" s="1"/>
  <c r="AC167" i="1"/>
  <c r="AC123" i="1"/>
  <c r="AC120" i="1"/>
  <c r="AF70" i="1"/>
  <c r="AG70" i="1"/>
  <c r="AH70" i="1"/>
  <c r="AD69" i="1"/>
  <c r="AD68" i="1" s="1"/>
  <c r="AG68" i="1" s="1"/>
  <c r="AE69" i="1"/>
  <c r="AE68" i="1" s="1"/>
  <c r="AH68" i="1" s="1"/>
  <c r="AC69" i="1"/>
  <c r="AC68" i="1" s="1"/>
  <c r="AF68" i="1" s="1"/>
  <c r="AF27" i="1"/>
  <c r="AG27" i="1"/>
  <c r="AH27" i="1"/>
  <c r="AD26" i="1"/>
  <c r="AD25" i="1" s="1"/>
  <c r="AG25" i="1" s="1"/>
  <c r="AE26" i="1"/>
  <c r="AE25" i="1" s="1"/>
  <c r="AH25" i="1" s="1"/>
  <c r="AC26" i="1"/>
  <c r="AC25" i="1" s="1"/>
  <c r="AF25" i="1" s="1"/>
  <c r="AF69" i="1" l="1"/>
  <c r="AH289" i="1"/>
  <c r="AG425" i="1"/>
  <c r="AG573" i="1"/>
  <c r="AG570" i="1"/>
  <c r="AF751" i="1"/>
  <c r="AF289" i="1"/>
  <c r="AH364" i="1"/>
  <c r="AF425" i="1"/>
  <c r="AG567" i="1"/>
  <c r="AF570" i="1"/>
  <c r="AH26" i="1"/>
  <c r="AF295" i="1"/>
  <c r="AG364" i="1"/>
  <c r="AH478" i="1"/>
  <c r="AH751" i="1"/>
  <c r="AF26" i="1"/>
  <c r="AH69" i="1"/>
  <c r="AF478" i="1"/>
  <c r="AH573" i="1"/>
  <c r="AH570" i="1"/>
  <c r="AG751" i="1"/>
  <c r="AH628" i="1"/>
  <c r="AG628" i="1"/>
  <c r="AG26" i="1"/>
  <c r="AG69" i="1"/>
  <c r="AG289" i="1"/>
  <c r="AH295" i="1"/>
  <c r="AG478" i="1"/>
  <c r="AH561" i="1"/>
  <c r="AG295" i="1"/>
  <c r="AG561" i="1"/>
  <c r="AH567" i="1"/>
  <c r="AH425" i="1"/>
  <c r="AC363" i="1"/>
  <c r="AF363" i="1" s="1"/>
  <c r="Z520" i="1"/>
  <c r="AF520" i="1" s="1"/>
  <c r="AA520" i="1"/>
  <c r="AG520" i="1" s="1"/>
  <c r="AB520" i="1"/>
  <c r="AH520" i="1" s="1"/>
  <c r="AA146" i="1" l="1"/>
  <c r="AB146" i="1"/>
  <c r="AH146" i="1" s="1"/>
  <c r="Z147" i="1"/>
  <c r="AF147" i="1" s="1"/>
  <c r="AA147" i="1"/>
  <c r="AG147" i="1" s="1"/>
  <c r="AB147" i="1"/>
  <c r="AG146" i="1"/>
  <c r="AH147" i="1"/>
  <c r="AE803" i="1"/>
  <c r="AD803" i="1"/>
  <c r="AC803" i="1"/>
  <c r="AE801" i="1"/>
  <c r="AD801" i="1"/>
  <c r="AD800" i="1" s="1"/>
  <c r="AC801" i="1"/>
  <c r="AE800" i="1"/>
  <c r="AC800" i="1"/>
  <c r="AE798" i="1"/>
  <c r="AD798" i="1"/>
  <c r="AC798" i="1"/>
  <c r="AE796" i="1"/>
  <c r="AD796" i="1"/>
  <c r="AC796" i="1"/>
  <c r="AE795" i="1"/>
  <c r="AE793" i="1"/>
  <c r="AD793" i="1"/>
  <c r="AC793" i="1"/>
  <c r="AC792" i="1" s="1"/>
  <c r="AE792" i="1"/>
  <c r="AE790" i="1"/>
  <c r="AD790" i="1"/>
  <c r="AD787" i="1" s="1"/>
  <c r="AC790" i="1"/>
  <c r="AE788" i="1"/>
  <c r="AD788" i="1"/>
  <c r="AC788" i="1"/>
  <c r="AE787" i="1"/>
  <c r="AE785" i="1"/>
  <c r="AD785" i="1"/>
  <c r="AC785" i="1"/>
  <c r="AE783" i="1"/>
  <c r="AD783" i="1"/>
  <c r="AC783" i="1"/>
  <c r="AD782" i="1"/>
  <c r="AE780" i="1"/>
  <c r="AD780" i="1"/>
  <c r="AC780" i="1"/>
  <c r="AE778" i="1"/>
  <c r="AE777" i="1" s="1"/>
  <c r="AD778" i="1"/>
  <c r="AC778" i="1"/>
  <c r="AD777" i="1"/>
  <c r="AE775" i="1"/>
  <c r="AD775" i="1"/>
  <c r="AC775" i="1"/>
  <c r="AE774" i="1"/>
  <c r="AD774" i="1"/>
  <c r="AE772" i="1"/>
  <c r="AD772" i="1"/>
  <c r="AC772" i="1"/>
  <c r="AE770" i="1"/>
  <c r="AD770" i="1"/>
  <c r="AC770" i="1"/>
  <c r="AE769" i="1"/>
  <c r="AE767" i="1"/>
  <c r="AD767" i="1"/>
  <c r="AC767" i="1"/>
  <c r="AC766" i="1"/>
  <c r="AE764" i="1"/>
  <c r="AE763" i="1" s="1"/>
  <c r="AD764" i="1"/>
  <c r="AD763" i="1" s="1"/>
  <c r="AC764" i="1"/>
  <c r="AC763" i="1"/>
  <c r="AE761" i="1"/>
  <c r="AD761" i="1"/>
  <c r="AC761" i="1"/>
  <c r="AE760" i="1"/>
  <c r="AD760" i="1"/>
  <c r="AE758" i="1"/>
  <c r="AD758" i="1"/>
  <c r="AC758" i="1"/>
  <c r="AE756" i="1"/>
  <c r="AD756" i="1"/>
  <c r="AC756" i="1"/>
  <c r="AE754" i="1"/>
  <c r="AE753" i="1" s="1"/>
  <c r="AD754" i="1"/>
  <c r="AC754" i="1"/>
  <c r="AE748" i="1"/>
  <c r="AD748" i="1"/>
  <c r="AC748" i="1"/>
  <c r="AE746" i="1"/>
  <c r="AD746" i="1"/>
  <c r="AC746" i="1"/>
  <c r="AE744" i="1"/>
  <c r="AD744" i="1"/>
  <c r="AC744" i="1"/>
  <c r="AE741" i="1"/>
  <c r="AE740" i="1" s="1"/>
  <c r="AD741" i="1"/>
  <c r="AD740" i="1" s="1"/>
  <c r="AC741" i="1"/>
  <c r="AC740" i="1"/>
  <c r="AE738" i="1"/>
  <c r="AE737" i="1" s="1"/>
  <c r="AD738" i="1"/>
  <c r="AD737" i="1" s="1"/>
  <c r="AC738" i="1"/>
  <c r="AE735" i="1"/>
  <c r="AE734" i="1" s="1"/>
  <c r="AD735" i="1"/>
  <c r="AC735" i="1"/>
  <c r="AC734" i="1" s="1"/>
  <c r="AE732" i="1"/>
  <c r="AD732" i="1"/>
  <c r="AD731" i="1" s="1"/>
  <c r="AC732" i="1"/>
  <c r="AE729" i="1"/>
  <c r="AD729" i="1"/>
  <c r="AC729" i="1"/>
  <c r="AE727" i="1"/>
  <c r="AD727" i="1"/>
  <c r="AC727" i="1"/>
  <c r="AE725" i="1"/>
  <c r="AD725" i="1"/>
  <c r="AC725" i="1"/>
  <c r="AE722" i="1"/>
  <c r="AE721" i="1" s="1"/>
  <c r="AD722" i="1"/>
  <c r="AC722" i="1"/>
  <c r="AC721" i="1" s="1"/>
  <c r="AE719" i="1"/>
  <c r="AD719" i="1"/>
  <c r="AD718" i="1" s="1"/>
  <c r="AC719" i="1"/>
  <c r="AE716" i="1"/>
  <c r="AD716" i="1"/>
  <c r="AC716" i="1"/>
  <c r="AE714" i="1"/>
  <c r="AD714" i="1"/>
  <c r="AC714" i="1"/>
  <c r="AE712" i="1"/>
  <c r="AD712" i="1"/>
  <c r="AC712" i="1"/>
  <c r="AE709" i="1"/>
  <c r="AD709" i="1"/>
  <c r="AD708" i="1" s="1"/>
  <c r="AC709" i="1"/>
  <c r="AE706" i="1"/>
  <c r="AD706" i="1"/>
  <c r="AD703" i="1" s="1"/>
  <c r="AC706" i="1"/>
  <c r="AE704" i="1"/>
  <c r="AD704" i="1"/>
  <c r="AC704" i="1"/>
  <c r="AE703" i="1"/>
  <c r="AE700" i="1"/>
  <c r="AD700" i="1"/>
  <c r="AD699" i="1" s="1"/>
  <c r="AC700" i="1"/>
  <c r="AE699" i="1"/>
  <c r="AE696" i="1"/>
  <c r="AD696" i="1"/>
  <c r="AC696" i="1"/>
  <c r="AE694" i="1"/>
  <c r="AD694" i="1"/>
  <c r="AC694" i="1"/>
  <c r="AE692" i="1"/>
  <c r="AD692" i="1"/>
  <c r="AC692" i="1"/>
  <c r="AE690" i="1"/>
  <c r="AD690" i="1"/>
  <c r="AD689" i="1" s="1"/>
  <c r="AC690" i="1"/>
  <c r="AE687" i="1"/>
  <c r="AE686" i="1" s="1"/>
  <c r="AD687" i="1"/>
  <c r="AC687" i="1"/>
  <c r="AC686" i="1" s="1"/>
  <c r="AE684" i="1"/>
  <c r="AE683" i="1" s="1"/>
  <c r="AD684" i="1"/>
  <c r="AC684" i="1"/>
  <c r="AC683" i="1" s="1"/>
  <c r="AE678" i="1"/>
  <c r="AD678" i="1"/>
  <c r="AC678" i="1"/>
  <c r="AE676" i="1"/>
  <c r="AE675" i="1" s="1"/>
  <c r="AD676" i="1"/>
  <c r="AC676" i="1"/>
  <c r="AC675" i="1" s="1"/>
  <c r="AE673" i="1"/>
  <c r="AE672" i="1" s="1"/>
  <c r="AD673" i="1"/>
  <c r="AD672" i="1" s="1"/>
  <c r="AC673" i="1"/>
  <c r="AE668" i="1"/>
  <c r="AD668" i="1"/>
  <c r="AC668" i="1"/>
  <c r="AE666" i="1"/>
  <c r="AD666" i="1"/>
  <c r="AC666" i="1"/>
  <c r="AC665" i="1"/>
  <c r="AE663" i="1"/>
  <c r="AE662" i="1" s="1"/>
  <c r="AD663" i="1"/>
  <c r="AC663" i="1"/>
  <c r="AE660" i="1"/>
  <c r="AD660" i="1"/>
  <c r="AD659" i="1" s="1"/>
  <c r="AC660" i="1"/>
  <c r="AE657" i="1"/>
  <c r="AD657" i="1"/>
  <c r="AD656" i="1" s="1"/>
  <c r="AC657" i="1"/>
  <c r="AC656" i="1" s="1"/>
  <c r="AC654" i="1"/>
  <c r="AE653" i="1"/>
  <c r="AD653" i="1"/>
  <c r="AE650" i="1"/>
  <c r="AD650" i="1"/>
  <c r="AC650" i="1"/>
  <c r="AE648" i="1"/>
  <c r="AD648" i="1"/>
  <c r="AC648" i="1"/>
  <c r="AC647" i="1" s="1"/>
  <c r="AE645" i="1"/>
  <c r="AE644" i="1" s="1"/>
  <c r="AD645" i="1"/>
  <c r="AC645" i="1"/>
  <c r="AE642" i="1"/>
  <c r="AD642" i="1"/>
  <c r="AD641" i="1" s="1"/>
  <c r="AC642" i="1"/>
  <c r="AE639" i="1"/>
  <c r="AD639" i="1"/>
  <c r="AD638" i="1" s="1"/>
  <c r="AC639" i="1"/>
  <c r="AC638" i="1"/>
  <c r="AE636" i="1"/>
  <c r="AE635" i="1" s="1"/>
  <c r="AD636" i="1"/>
  <c r="AC636" i="1"/>
  <c r="AC635" i="1" s="1"/>
  <c r="AE633" i="1"/>
  <c r="AD633" i="1"/>
  <c r="AC633" i="1"/>
  <c r="AE625" i="1"/>
  <c r="AE624" i="1" s="1"/>
  <c r="AD625" i="1"/>
  <c r="AC625" i="1"/>
  <c r="AC624" i="1" s="1"/>
  <c r="AE622" i="1"/>
  <c r="AD622" i="1"/>
  <c r="AD621" i="1" s="1"/>
  <c r="AC622" i="1"/>
  <c r="AE621" i="1"/>
  <c r="AE620" i="1" s="1"/>
  <c r="AE617" i="1"/>
  <c r="AD617" i="1"/>
  <c r="AD616" i="1" s="1"/>
  <c r="AC617" i="1"/>
  <c r="AC616" i="1" s="1"/>
  <c r="AE616" i="1"/>
  <c r="AE614" i="1"/>
  <c r="AD614" i="1"/>
  <c r="AD613" i="1" s="1"/>
  <c r="AC614" i="1"/>
  <c r="AC613" i="1" s="1"/>
  <c r="AE611" i="1"/>
  <c r="AE610" i="1" s="1"/>
  <c r="AD611" i="1"/>
  <c r="AC611" i="1"/>
  <c r="AC610" i="1" s="1"/>
  <c r="AE603" i="1"/>
  <c r="AD603" i="1"/>
  <c r="AD602" i="1" s="1"/>
  <c r="AC603" i="1"/>
  <c r="AC602" i="1" s="1"/>
  <c r="AE600" i="1"/>
  <c r="AE599" i="1" s="1"/>
  <c r="AD600" i="1"/>
  <c r="AC600" i="1"/>
  <c r="AC599" i="1" s="1"/>
  <c r="AE597" i="1"/>
  <c r="AD597" i="1"/>
  <c r="AD596" i="1" s="1"/>
  <c r="AC597" i="1"/>
  <c r="AE594" i="1"/>
  <c r="AE593" i="1" s="1"/>
  <c r="AD594" i="1"/>
  <c r="AD593" i="1" s="1"/>
  <c r="AC594" i="1"/>
  <c r="AC593" i="1" s="1"/>
  <c r="AE591" i="1"/>
  <c r="AD591" i="1"/>
  <c r="AD590" i="1" s="1"/>
  <c r="AC591" i="1"/>
  <c r="AC590" i="1" s="1"/>
  <c r="AE588" i="1"/>
  <c r="AE587" i="1" s="1"/>
  <c r="AD588" i="1"/>
  <c r="AC588" i="1"/>
  <c r="AE583" i="1"/>
  <c r="AD583" i="1"/>
  <c r="AD582" i="1" s="1"/>
  <c r="AD581" i="1" s="1"/>
  <c r="AC583" i="1"/>
  <c r="AC582" i="1" s="1"/>
  <c r="AE578" i="1"/>
  <c r="AE577" i="1" s="1"/>
  <c r="AE576" i="1" s="1"/>
  <c r="AD578" i="1"/>
  <c r="AD577" i="1" s="1"/>
  <c r="AC578" i="1"/>
  <c r="AC577" i="1" s="1"/>
  <c r="AE564" i="1"/>
  <c r="AE563" i="1" s="1"/>
  <c r="AD564" i="1"/>
  <c r="AD563" i="1" s="1"/>
  <c r="AC564" i="1"/>
  <c r="AE558" i="1"/>
  <c r="AD558" i="1"/>
  <c r="AD555" i="1" s="1"/>
  <c r="AC558" i="1"/>
  <c r="AE556" i="1"/>
  <c r="AD556" i="1"/>
  <c r="AC556" i="1"/>
  <c r="AE555" i="1"/>
  <c r="AE553" i="1"/>
  <c r="AE552" i="1" s="1"/>
  <c r="AD553" i="1"/>
  <c r="AD552" i="1" s="1"/>
  <c r="AC553" i="1"/>
  <c r="AC552" i="1" s="1"/>
  <c r="AE550" i="1"/>
  <c r="AD550" i="1"/>
  <c r="AD549" i="1" s="1"/>
  <c r="AC550" i="1"/>
  <c r="AC549" i="1" s="1"/>
  <c r="AE547" i="1"/>
  <c r="AE546" i="1" s="1"/>
  <c r="AD547" i="1"/>
  <c r="AC547" i="1"/>
  <c r="AE544" i="1"/>
  <c r="AD544" i="1"/>
  <c r="AD543" i="1" s="1"/>
  <c r="AC544" i="1"/>
  <c r="AE539" i="1"/>
  <c r="AE538" i="1" s="1"/>
  <c r="AD539" i="1"/>
  <c r="AC539" i="1"/>
  <c r="AC538" i="1" s="1"/>
  <c r="AE536" i="1"/>
  <c r="AE535" i="1" s="1"/>
  <c r="AD536" i="1"/>
  <c r="AD535" i="1" s="1"/>
  <c r="AC536" i="1"/>
  <c r="AE531" i="1"/>
  <c r="AE530" i="1" s="1"/>
  <c r="AD531" i="1"/>
  <c r="AC531" i="1"/>
  <c r="AC530" i="1" s="1"/>
  <c r="AE528" i="1"/>
  <c r="AE525" i="1" s="1"/>
  <c r="AD528" i="1"/>
  <c r="AC528" i="1"/>
  <c r="AE526" i="1"/>
  <c r="AD526" i="1"/>
  <c r="AC526" i="1"/>
  <c r="AE521" i="1"/>
  <c r="AD521" i="1"/>
  <c r="AC521" i="1"/>
  <c r="AE518" i="1"/>
  <c r="AD518" i="1"/>
  <c r="AD515" i="1" s="1"/>
  <c r="AC518" i="1"/>
  <c r="AE516" i="1"/>
  <c r="AD516" i="1"/>
  <c r="AC516" i="1"/>
  <c r="AE513" i="1"/>
  <c r="AE512" i="1" s="1"/>
  <c r="AD513" i="1"/>
  <c r="AD512" i="1" s="1"/>
  <c r="AC513" i="1"/>
  <c r="AE510" i="1"/>
  <c r="AD510" i="1"/>
  <c r="AD509" i="1" s="1"/>
  <c r="AC510" i="1"/>
  <c r="AE505" i="1"/>
  <c r="AE504" i="1" s="1"/>
  <c r="AE503" i="1" s="1"/>
  <c r="AD505" i="1"/>
  <c r="AD504" i="1" s="1"/>
  <c r="AC505" i="1"/>
  <c r="AC504" i="1" s="1"/>
  <c r="AC503" i="1" s="1"/>
  <c r="AE500" i="1"/>
  <c r="AE499" i="1" s="1"/>
  <c r="AE498" i="1" s="1"/>
  <c r="AD500" i="1"/>
  <c r="AD499" i="1" s="1"/>
  <c r="AD498" i="1" s="1"/>
  <c r="AC500" i="1"/>
  <c r="AC499" i="1" s="1"/>
  <c r="AC498" i="1" s="1"/>
  <c r="AE495" i="1"/>
  <c r="AE494" i="1" s="1"/>
  <c r="AE493" i="1" s="1"/>
  <c r="AD495" i="1"/>
  <c r="AC495" i="1"/>
  <c r="AC494" i="1" s="1"/>
  <c r="AC493" i="1" s="1"/>
  <c r="AE491" i="1"/>
  <c r="AD491" i="1"/>
  <c r="AC491" i="1"/>
  <c r="AE489" i="1"/>
  <c r="AD489" i="1"/>
  <c r="AD488" i="1" s="1"/>
  <c r="AD487" i="1" s="1"/>
  <c r="AC489" i="1"/>
  <c r="AE483" i="1"/>
  <c r="AD483" i="1"/>
  <c r="AD482" i="1" s="1"/>
  <c r="AD481" i="1" s="1"/>
  <c r="AC483" i="1"/>
  <c r="AC482" i="1" s="1"/>
  <c r="AE475" i="1"/>
  <c r="AE474" i="1" s="1"/>
  <c r="AD475" i="1"/>
  <c r="AD474" i="1" s="1"/>
  <c r="AC475" i="1"/>
  <c r="AC474" i="1" s="1"/>
  <c r="AE472" i="1"/>
  <c r="AD472" i="1"/>
  <c r="AD471" i="1" s="1"/>
  <c r="AC472" i="1"/>
  <c r="AC471" i="1" s="1"/>
  <c r="AE469" i="1"/>
  <c r="AD469" i="1"/>
  <c r="AC469" i="1"/>
  <c r="AE467" i="1"/>
  <c r="AD467" i="1"/>
  <c r="AC467" i="1"/>
  <c r="AC466" i="1"/>
  <c r="AE464" i="1"/>
  <c r="AE463" i="1" s="1"/>
  <c r="AD464" i="1"/>
  <c r="AC464" i="1"/>
  <c r="AC463" i="1" s="1"/>
  <c r="AE461" i="1"/>
  <c r="AE460" i="1" s="1"/>
  <c r="AD461" i="1"/>
  <c r="AD460" i="1" s="1"/>
  <c r="AC461" i="1"/>
  <c r="AE458" i="1"/>
  <c r="AE457" i="1" s="1"/>
  <c r="AD458" i="1"/>
  <c r="AD457" i="1" s="1"/>
  <c r="AC458" i="1"/>
  <c r="AC457" i="1" s="1"/>
  <c r="AE455" i="1"/>
  <c r="AD455" i="1"/>
  <c r="AD454" i="1" s="1"/>
  <c r="AC455" i="1"/>
  <c r="AC454" i="1" s="1"/>
  <c r="AE452" i="1"/>
  <c r="AE451" i="1" s="1"/>
  <c r="AD452" i="1"/>
  <c r="AC452" i="1"/>
  <c r="AC451" i="1"/>
  <c r="AE449" i="1"/>
  <c r="AD449" i="1"/>
  <c r="AC449" i="1"/>
  <c r="AE447" i="1"/>
  <c r="AE446" i="1" s="1"/>
  <c r="AD447" i="1"/>
  <c r="AC447" i="1"/>
  <c r="AE442" i="1"/>
  <c r="AD442" i="1"/>
  <c r="AD441" i="1" s="1"/>
  <c r="AD440" i="1" s="1"/>
  <c r="AC442" i="1"/>
  <c r="AC441" i="1" s="1"/>
  <c r="AE438" i="1"/>
  <c r="AE437" i="1" s="1"/>
  <c r="AD438" i="1"/>
  <c r="AD437" i="1" s="1"/>
  <c r="AC438" i="1"/>
  <c r="AC437" i="1" s="1"/>
  <c r="AE435" i="1"/>
  <c r="AD435" i="1"/>
  <c r="AD434" i="1" s="1"/>
  <c r="AC435" i="1"/>
  <c r="AC434" i="1" s="1"/>
  <c r="AE431" i="1"/>
  <c r="AE430" i="1" s="1"/>
  <c r="AD431" i="1"/>
  <c r="AD430" i="1" s="1"/>
  <c r="AC431" i="1"/>
  <c r="AC430" i="1" s="1"/>
  <c r="AE428" i="1"/>
  <c r="AD428" i="1"/>
  <c r="AD427" i="1" s="1"/>
  <c r="AC428" i="1"/>
  <c r="AC427" i="1" s="1"/>
  <c r="AC423" i="1" s="1"/>
  <c r="AE421" i="1"/>
  <c r="AD421" i="1"/>
  <c r="AC421" i="1"/>
  <c r="AE419" i="1"/>
  <c r="AD419" i="1"/>
  <c r="AC419" i="1"/>
  <c r="AE417" i="1"/>
  <c r="AE416" i="1" s="1"/>
  <c r="AD417" i="1"/>
  <c r="AC417" i="1"/>
  <c r="AE414" i="1"/>
  <c r="AD414" i="1"/>
  <c r="AC414" i="1"/>
  <c r="AE412" i="1"/>
  <c r="AD412" i="1"/>
  <c r="AC412" i="1"/>
  <c r="AE410" i="1"/>
  <c r="AD410" i="1"/>
  <c r="AC410" i="1"/>
  <c r="AE407" i="1"/>
  <c r="AE406" i="1" s="1"/>
  <c r="AD407" i="1"/>
  <c r="AD406" i="1" s="1"/>
  <c r="AC407" i="1"/>
  <c r="AE404" i="1"/>
  <c r="AE403" i="1" s="1"/>
  <c r="AD404" i="1"/>
  <c r="AD403" i="1" s="1"/>
  <c r="AC404" i="1"/>
  <c r="AC403" i="1" s="1"/>
  <c r="AE398" i="1"/>
  <c r="AD398" i="1"/>
  <c r="AD397" i="1" s="1"/>
  <c r="AC398" i="1"/>
  <c r="AC397" i="1" s="1"/>
  <c r="AE395" i="1"/>
  <c r="AD395" i="1"/>
  <c r="AC395" i="1"/>
  <c r="AC392" i="1" s="1"/>
  <c r="AE393" i="1"/>
  <c r="AD393" i="1"/>
  <c r="AC393" i="1"/>
  <c r="AD392" i="1"/>
  <c r="AE390" i="1"/>
  <c r="AD390" i="1"/>
  <c r="AC390" i="1"/>
  <c r="AC387" i="1" s="1"/>
  <c r="AE388" i="1"/>
  <c r="AD388" i="1"/>
  <c r="AC388" i="1"/>
  <c r="AD387" i="1"/>
  <c r="AE385" i="1"/>
  <c r="AD385" i="1"/>
  <c r="AC385" i="1"/>
  <c r="AC382" i="1" s="1"/>
  <c r="AE383" i="1"/>
  <c r="AD383" i="1"/>
  <c r="AC383" i="1"/>
  <c r="AD382" i="1"/>
  <c r="AE378" i="1"/>
  <c r="AD378" i="1"/>
  <c r="AD377" i="1" s="1"/>
  <c r="AC378" i="1"/>
  <c r="AC377" i="1" s="1"/>
  <c r="AE375" i="1"/>
  <c r="AE374" i="1" s="1"/>
  <c r="AD375" i="1"/>
  <c r="AC375" i="1"/>
  <c r="AC374" i="1" s="1"/>
  <c r="AE372" i="1"/>
  <c r="AE371" i="1" s="1"/>
  <c r="AD372" i="1"/>
  <c r="AD371" i="1" s="1"/>
  <c r="AC372" i="1"/>
  <c r="AE369" i="1"/>
  <c r="AE368" i="1" s="1"/>
  <c r="AD369" i="1"/>
  <c r="AD368" i="1" s="1"/>
  <c r="AC369" i="1"/>
  <c r="AC368" i="1" s="1"/>
  <c r="AE359" i="1"/>
  <c r="AE358" i="1" s="1"/>
  <c r="AD359" i="1"/>
  <c r="AD358" i="1" s="1"/>
  <c r="AC359" i="1"/>
  <c r="AE356" i="1"/>
  <c r="AE355" i="1" s="1"/>
  <c r="AD356" i="1"/>
  <c r="AD355" i="1" s="1"/>
  <c r="AC356" i="1"/>
  <c r="AC355" i="1" s="1"/>
  <c r="AE353" i="1"/>
  <c r="AD353" i="1"/>
  <c r="AD352" i="1" s="1"/>
  <c r="AC353" i="1"/>
  <c r="AC352" i="1" s="1"/>
  <c r="AE349" i="1"/>
  <c r="AD349" i="1"/>
  <c r="AC349" i="1"/>
  <c r="AE347" i="1"/>
  <c r="AD347" i="1"/>
  <c r="AC347" i="1"/>
  <c r="AE345" i="1"/>
  <c r="AD345" i="1"/>
  <c r="AC345" i="1"/>
  <c r="AC344" i="1" s="1"/>
  <c r="AE342" i="1"/>
  <c r="AE341" i="1" s="1"/>
  <c r="AD342" i="1"/>
  <c r="AC342" i="1"/>
  <c r="AC341" i="1" s="1"/>
  <c r="AE339" i="1"/>
  <c r="AD339" i="1"/>
  <c r="AC339" i="1"/>
  <c r="AE337" i="1"/>
  <c r="AE334" i="1" s="1"/>
  <c r="AD337" i="1"/>
  <c r="AD334" i="1" s="1"/>
  <c r="AE335" i="1"/>
  <c r="AD335" i="1"/>
  <c r="AC335" i="1"/>
  <c r="AE332" i="1"/>
  <c r="AD332" i="1"/>
  <c r="AD329" i="1" s="1"/>
  <c r="AC332" i="1"/>
  <c r="AE330" i="1"/>
  <c r="AD330" i="1"/>
  <c r="AC330" i="1"/>
  <c r="AE325" i="1"/>
  <c r="AE324" i="1" s="1"/>
  <c r="AD325" i="1"/>
  <c r="AD324" i="1" s="1"/>
  <c r="AD323" i="1" s="1"/>
  <c r="AC325" i="1"/>
  <c r="AE320" i="1"/>
  <c r="AE319" i="1" s="1"/>
  <c r="AD320" i="1"/>
  <c r="AC320" i="1"/>
  <c r="AC319" i="1" s="1"/>
  <c r="AE317" i="1"/>
  <c r="AE316" i="1" s="1"/>
  <c r="AD317" i="1"/>
  <c r="AD316" i="1" s="1"/>
  <c r="AC317" i="1"/>
  <c r="AE314" i="1"/>
  <c r="AE311" i="1" s="1"/>
  <c r="AD314" i="1"/>
  <c r="AD311" i="1" s="1"/>
  <c r="AC314" i="1"/>
  <c r="AC311" i="1" s="1"/>
  <c r="AE309" i="1"/>
  <c r="AD309" i="1"/>
  <c r="AD308" i="1" s="1"/>
  <c r="AC309" i="1"/>
  <c r="AC308" i="1" s="1"/>
  <c r="AE306" i="1"/>
  <c r="AE305" i="1" s="1"/>
  <c r="AD306" i="1"/>
  <c r="AD305" i="1" s="1"/>
  <c r="AC306" i="1"/>
  <c r="AC305" i="1" s="1"/>
  <c r="AE303" i="1"/>
  <c r="AD303" i="1"/>
  <c r="AC303" i="1"/>
  <c r="AE301" i="1"/>
  <c r="AD301" i="1"/>
  <c r="AC301" i="1"/>
  <c r="AE300" i="1"/>
  <c r="AD300" i="1"/>
  <c r="AE298" i="1"/>
  <c r="AE297" i="1" s="1"/>
  <c r="AD298" i="1"/>
  <c r="AD297" i="1" s="1"/>
  <c r="AC298" i="1"/>
  <c r="AC297" i="1" s="1"/>
  <c r="AE292" i="1"/>
  <c r="AD292" i="1"/>
  <c r="AD291" i="1" s="1"/>
  <c r="AC292" i="1"/>
  <c r="AC291" i="1" s="1"/>
  <c r="AE286" i="1"/>
  <c r="AE285" i="1" s="1"/>
  <c r="AD286" i="1"/>
  <c r="AD285" i="1" s="1"/>
  <c r="AC286" i="1"/>
  <c r="AE281" i="1"/>
  <c r="AE280" i="1" s="1"/>
  <c r="AD281" i="1"/>
  <c r="AC281" i="1"/>
  <c r="AC280" i="1" s="1"/>
  <c r="AE278" i="1"/>
  <c r="AE277" i="1" s="1"/>
  <c r="AD278" i="1"/>
  <c r="AD277" i="1" s="1"/>
  <c r="AC278" i="1"/>
  <c r="AE275" i="1"/>
  <c r="AE274" i="1" s="1"/>
  <c r="AD275" i="1"/>
  <c r="AD274" i="1" s="1"/>
  <c r="AC275" i="1"/>
  <c r="AC274" i="1" s="1"/>
  <c r="AE272" i="1"/>
  <c r="AD272" i="1"/>
  <c r="AC272" i="1"/>
  <c r="AC271" i="1" s="1"/>
  <c r="AE268" i="1"/>
  <c r="AD268" i="1"/>
  <c r="AD267" i="1" s="1"/>
  <c r="AC268" i="1"/>
  <c r="AC267" i="1" s="1"/>
  <c r="AE265" i="1"/>
  <c r="AD265" i="1"/>
  <c r="AD264" i="1" s="1"/>
  <c r="AC265" i="1"/>
  <c r="AC264" i="1" s="1"/>
  <c r="AE262" i="1"/>
  <c r="AE261" i="1" s="1"/>
  <c r="AD262" i="1"/>
  <c r="AC262" i="1"/>
  <c r="AE259" i="1"/>
  <c r="AE258" i="1" s="1"/>
  <c r="AD259" i="1"/>
  <c r="AD258" i="1" s="1"/>
  <c r="AC259" i="1"/>
  <c r="AE255" i="1"/>
  <c r="AE254" i="1" s="1"/>
  <c r="AD255" i="1"/>
  <c r="AC255" i="1"/>
  <c r="AC254" i="1" s="1"/>
  <c r="AE252" i="1"/>
  <c r="AE251" i="1" s="1"/>
  <c r="AD252" i="1"/>
  <c r="AD251" i="1" s="1"/>
  <c r="AC252" i="1"/>
  <c r="AE249" i="1"/>
  <c r="AD249" i="1"/>
  <c r="AD248" i="1" s="1"/>
  <c r="AC249" i="1"/>
  <c r="AC248" i="1" s="1"/>
  <c r="AE246" i="1"/>
  <c r="AD246" i="1"/>
  <c r="AC246" i="1"/>
  <c r="AC245" i="1"/>
  <c r="AE243" i="1"/>
  <c r="AE242" i="1" s="1"/>
  <c r="AD243" i="1"/>
  <c r="AC243" i="1"/>
  <c r="AC242" i="1" s="1"/>
  <c r="AE240" i="1"/>
  <c r="AE239" i="1" s="1"/>
  <c r="AD240" i="1"/>
  <c r="AD239" i="1" s="1"/>
  <c r="AC240" i="1"/>
  <c r="AE237" i="1"/>
  <c r="AE236" i="1" s="1"/>
  <c r="AD237" i="1"/>
  <c r="AD236" i="1" s="1"/>
  <c r="AC237" i="1"/>
  <c r="AC236" i="1" s="1"/>
  <c r="AE234" i="1"/>
  <c r="AD234" i="1"/>
  <c r="AD233" i="1" s="1"/>
  <c r="AC234" i="1"/>
  <c r="AE231" i="1"/>
  <c r="AE230" i="1" s="1"/>
  <c r="AD231" i="1"/>
  <c r="AC231" i="1"/>
  <c r="AC230" i="1"/>
  <c r="AE227" i="1"/>
  <c r="AD227" i="1"/>
  <c r="AC227" i="1"/>
  <c r="AC226" i="1"/>
  <c r="AE224" i="1"/>
  <c r="AE223" i="1" s="1"/>
  <c r="AD224" i="1"/>
  <c r="AC224" i="1"/>
  <c r="AC223" i="1" s="1"/>
  <c r="AE221" i="1"/>
  <c r="AE220" i="1" s="1"/>
  <c r="AD221" i="1"/>
  <c r="AD220" i="1" s="1"/>
  <c r="AC221" i="1"/>
  <c r="AE218" i="1"/>
  <c r="AD218" i="1"/>
  <c r="AD217" i="1" s="1"/>
  <c r="AC218" i="1"/>
  <c r="AC217" i="1" s="1"/>
  <c r="AE215" i="1"/>
  <c r="AD215" i="1"/>
  <c r="AD214" i="1" s="1"/>
  <c r="AC215" i="1"/>
  <c r="AC214" i="1" s="1"/>
  <c r="AE212" i="1"/>
  <c r="AE211" i="1" s="1"/>
  <c r="AD212" i="1"/>
  <c r="AC212" i="1"/>
  <c r="AE209" i="1"/>
  <c r="AE208" i="1" s="1"/>
  <c r="AD209" i="1"/>
  <c r="AD208" i="1" s="1"/>
  <c r="AC209" i="1"/>
  <c r="AE206" i="1"/>
  <c r="AE205" i="1" s="1"/>
  <c r="AD206" i="1"/>
  <c r="AD205" i="1" s="1"/>
  <c r="AC206" i="1"/>
  <c r="AC205" i="1" s="1"/>
  <c r="AE200" i="1"/>
  <c r="AD200" i="1"/>
  <c r="AC200" i="1"/>
  <c r="AE198" i="1"/>
  <c r="AD198" i="1"/>
  <c r="AC198" i="1"/>
  <c r="AE197" i="1"/>
  <c r="AD197" i="1"/>
  <c r="AE195" i="1"/>
  <c r="AD195" i="1"/>
  <c r="AD194" i="1" s="1"/>
  <c r="AC195" i="1"/>
  <c r="AC194" i="1" s="1"/>
  <c r="AE190" i="1"/>
  <c r="AD190" i="1"/>
  <c r="AC190" i="1"/>
  <c r="AE188" i="1"/>
  <c r="AE187" i="1" s="1"/>
  <c r="AD188" i="1"/>
  <c r="AD187" i="1" s="1"/>
  <c r="AC188" i="1"/>
  <c r="AC187" i="1" s="1"/>
  <c r="AE184" i="1"/>
  <c r="AE183" i="1" s="1"/>
  <c r="AD184" i="1"/>
  <c r="AD183" i="1" s="1"/>
  <c r="AC184" i="1"/>
  <c r="AC183" i="1" s="1"/>
  <c r="AE181" i="1"/>
  <c r="AD181" i="1"/>
  <c r="AC181" i="1"/>
  <c r="AE178" i="1"/>
  <c r="AE177" i="1" s="1"/>
  <c r="AD178" i="1"/>
  <c r="AC178" i="1"/>
  <c r="AE175" i="1"/>
  <c r="AE174" i="1" s="1"/>
  <c r="AD175" i="1"/>
  <c r="AD174" i="1" s="1"/>
  <c r="AC175" i="1"/>
  <c r="AE172" i="1"/>
  <c r="AD172" i="1"/>
  <c r="AD171" i="1" s="1"/>
  <c r="AC172" i="1"/>
  <c r="AC171" i="1" s="1"/>
  <c r="AE169" i="1"/>
  <c r="AD169" i="1"/>
  <c r="AC169" i="1"/>
  <c r="AE166" i="1"/>
  <c r="AE165" i="1" s="1"/>
  <c r="AD166" i="1"/>
  <c r="AD165" i="1" s="1"/>
  <c r="AC166" i="1"/>
  <c r="AC165" i="1" s="1"/>
  <c r="AE162" i="1"/>
  <c r="AE161" i="1" s="1"/>
  <c r="AD162" i="1"/>
  <c r="AC162" i="1"/>
  <c r="AC161" i="1" s="1"/>
  <c r="AE159" i="1"/>
  <c r="AD159" i="1"/>
  <c r="AC159" i="1"/>
  <c r="AE156" i="1"/>
  <c r="AD156" i="1"/>
  <c r="AC156" i="1"/>
  <c r="AE154" i="1"/>
  <c r="AD154" i="1"/>
  <c r="AC154" i="1"/>
  <c r="AE150" i="1"/>
  <c r="AD150" i="1"/>
  <c r="AC150" i="1"/>
  <c r="AE148" i="1"/>
  <c r="AD148" i="1"/>
  <c r="AD145" i="1" s="1"/>
  <c r="AC148" i="1"/>
  <c r="AC146" i="1"/>
  <c r="AE145" i="1"/>
  <c r="AE143" i="1"/>
  <c r="AD143" i="1"/>
  <c r="AC143" i="1"/>
  <c r="AE140" i="1"/>
  <c r="AD140" i="1"/>
  <c r="AC140" i="1"/>
  <c r="AE138" i="1"/>
  <c r="AD138" i="1"/>
  <c r="AD137" i="1" s="1"/>
  <c r="AD136" i="1" s="1"/>
  <c r="AC138" i="1"/>
  <c r="AE134" i="1"/>
  <c r="AE133" i="1" s="1"/>
  <c r="AD134" i="1"/>
  <c r="AC134" i="1"/>
  <c r="AC133" i="1" s="1"/>
  <c r="AE131" i="1"/>
  <c r="AE130" i="1" s="1"/>
  <c r="AD131" i="1"/>
  <c r="AD130" i="1" s="1"/>
  <c r="AC131" i="1"/>
  <c r="AC130" i="1" s="1"/>
  <c r="AE128" i="1"/>
  <c r="AE127" i="1" s="1"/>
  <c r="AD128" i="1"/>
  <c r="AC128" i="1"/>
  <c r="AC127" i="1" s="1"/>
  <c r="AE125" i="1"/>
  <c r="AE124" i="1" s="1"/>
  <c r="AD125" i="1"/>
  <c r="AD124" i="1" s="1"/>
  <c r="AC125" i="1"/>
  <c r="AE122" i="1"/>
  <c r="AE121" i="1" s="1"/>
  <c r="AD122" i="1"/>
  <c r="AC122" i="1"/>
  <c r="AC121" i="1" s="1"/>
  <c r="AE119" i="1"/>
  <c r="AE118" i="1" s="1"/>
  <c r="AD119" i="1"/>
  <c r="AD118" i="1" s="1"/>
  <c r="AC119" i="1"/>
  <c r="AC118" i="1"/>
  <c r="AE116" i="1"/>
  <c r="AE115" i="1" s="1"/>
  <c r="AD116" i="1"/>
  <c r="AD115" i="1" s="1"/>
  <c r="AC116" i="1"/>
  <c r="AC115" i="1" s="1"/>
  <c r="AE113" i="1"/>
  <c r="AE112" i="1" s="1"/>
  <c r="AD113" i="1"/>
  <c r="AD112" i="1" s="1"/>
  <c r="AC113" i="1"/>
  <c r="AC112" i="1" s="1"/>
  <c r="AE110" i="1"/>
  <c r="AD110" i="1"/>
  <c r="AC110" i="1"/>
  <c r="AE106" i="1"/>
  <c r="AD106" i="1"/>
  <c r="AD105" i="1" s="1"/>
  <c r="AC106" i="1"/>
  <c r="AC105" i="1"/>
  <c r="AE102" i="1"/>
  <c r="AD102" i="1"/>
  <c r="AD101" i="1" s="1"/>
  <c r="AC102" i="1"/>
  <c r="AC101" i="1" s="1"/>
  <c r="AE99" i="1"/>
  <c r="AD99" i="1"/>
  <c r="AD98" i="1" s="1"/>
  <c r="AC99" i="1"/>
  <c r="AC98" i="1" s="1"/>
  <c r="AE96" i="1"/>
  <c r="AE95" i="1" s="1"/>
  <c r="AD96" i="1"/>
  <c r="AC96" i="1"/>
  <c r="AC95" i="1"/>
  <c r="AE93" i="1"/>
  <c r="AE92" i="1" s="1"/>
  <c r="AD93" i="1"/>
  <c r="AD92" i="1" s="1"/>
  <c r="AC93" i="1"/>
  <c r="AE90" i="1"/>
  <c r="AE89" i="1" s="1"/>
  <c r="AD90" i="1"/>
  <c r="AD89" i="1" s="1"/>
  <c r="AC90" i="1"/>
  <c r="AC89" i="1" s="1"/>
  <c r="AE87" i="1"/>
  <c r="AD87" i="1"/>
  <c r="AD86" i="1" s="1"/>
  <c r="AC87" i="1"/>
  <c r="AC86" i="1" s="1"/>
  <c r="AE84" i="1"/>
  <c r="AE83" i="1" s="1"/>
  <c r="AD84" i="1"/>
  <c r="AC84" i="1"/>
  <c r="AC83" i="1"/>
  <c r="AC81" i="1"/>
  <c r="AE81" i="1"/>
  <c r="AE80" i="1" s="1"/>
  <c r="AD81" i="1"/>
  <c r="AE78" i="1"/>
  <c r="AE77" i="1" s="1"/>
  <c r="AD78" i="1"/>
  <c r="AD77" i="1" s="1"/>
  <c r="AC78" i="1"/>
  <c r="AE75" i="1"/>
  <c r="AE74" i="1" s="1"/>
  <c r="AD75" i="1"/>
  <c r="AD74" i="1" s="1"/>
  <c r="AC75" i="1"/>
  <c r="AC74" i="1" s="1"/>
  <c r="AE72" i="1"/>
  <c r="AD72" i="1"/>
  <c r="AC72" i="1"/>
  <c r="AC71" i="1" s="1"/>
  <c r="AE66" i="1"/>
  <c r="AE65" i="1" s="1"/>
  <c r="AD66" i="1"/>
  <c r="AC66" i="1"/>
  <c r="AC65" i="1" s="1"/>
  <c r="AE63" i="1"/>
  <c r="AE62" i="1" s="1"/>
  <c r="AD63" i="1"/>
  <c r="AD62" i="1" s="1"/>
  <c r="AC63" i="1"/>
  <c r="AE60" i="1"/>
  <c r="AE59" i="1" s="1"/>
  <c r="AD60" i="1"/>
  <c r="AD59" i="1" s="1"/>
  <c r="AC60" i="1"/>
  <c r="AC59" i="1" s="1"/>
  <c r="AE57" i="1"/>
  <c r="AD57" i="1"/>
  <c r="AD56" i="1" s="1"/>
  <c r="AC57" i="1"/>
  <c r="AC56" i="1" s="1"/>
  <c r="AE54" i="1"/>
  <c r="AE53" i="1" s="1"/>
  <c r="AD54" i="1"/>
  <c r="AC54" i="1"/>
  <c r="AC53" i="1" s="1"/>
  <c r="AE51" i="1"/>
  <c r="AE50" i="1" s="1"/>
  <c r="AD51" i="1"/>
  <c r="AD50" i="1" s="1"/>
  <c r="AC51" i="1"/>
  <c r="AE48" i="1"/>
  <c r="AE47" i="1" s="1"/>
  <c r="AD48" i="1"/>
  <c r="AD47" i="1" s="1"/>
  <c r="AC48" i="1"/>
  <c r="AC47" i="1" s="1"/>
  <c r="AE45" i="1"/>
  <c r="AD45" i="1"/>
  <c r="AD44" i="1" s="1"/>
  <c r="AC45" i="1"/>
  <c r="AC44" i="1" s="1"/>
  <c r="AC42" i="1"/>
  <c r="AC41" i="1" s="1"/>
  <c r="AE41" i="1"/>
  <c r="AD41" i="1"/>
  <c r="AE38" i="1"/>
  <c r="AE37" i="1" s="1"/>
  <c r="AD38" i="1"/>
  <c r="AD37" i="1" s="1"/>
  <c r="AC38" i="1"/>
  <c r="AE35" i="1"/>
  <c r="AE34" i="1" s="1"/>
  <c r="AD35" i="1"/>
  <c r="AD34" i="1" s="1"/>
  <c r="AC35" i="1"/>
  <c r="AC34" i="1" s="1"/>
  <c r="AE32" i="1"/>
  <c r="AD32" i="1"/>
  <c r="AD31" i="1" s="1"/>
  <c r="AC32" i="1"/>
  <c r="AC31" i="1" s="1"/>
  <c r="AE29" i="1"/>
  <c r="AE28" i="1" s="1"/>
  <c r="AD29" i="1"/>
  <c r="AC29" i="1"/>
  <c r="AE23" i="1"/>
  <c r="AE22" i="1" s="1"/>
  <c r="AD23" i="1"/>
  <c r="AD22" i="1" s="1"/>
  <c r="AC23" i="1"/>
  <c r="AE20" i="1"/>
  <c r="AE19" i="1" s="1"/>
  <c r="AD20" i="1"/>
  <c r="AD19" i="1" s="1"/>
  <c r="AC20" i="1"/>
  <c r="AC19" i="1" s="1"/>
  <c r="AD381" i="1" l="1"/>
  <c r="AC153" i="1"/>
  <c r="AE137" i="1"/>
  <c r="AD186" i="1"/>
  <c r="AC197" i="1"/>
  <c r="AC724" i="1"/>
  <c r="AC782" i="1"/>
  <c r="AC787" i="1"/>
  <c r="AE153" i="1"/>
  <c r="AC743" i="1"/>
  <c r="AC795" i="1"/>
  <c r="AE718" i="1"/>
  <c r="AE641" i="1"/>
  <c r="AE659" i="1"/>
  <c r="AE731" i="1"/>
  <c r="AE671" i="1"/>
  <c r="AC708" i="1"/>
  <c r="AE596" i="1"/>
  <c r="AD433" i="1"/>
  <c r="AC509" i="1"/>
  <c r="AE543" i="1"/>
  <c r="AD423" i="1"/>
  <c r="AC211" i="1"/>
  <c r="AE217" i="1"/>
  <c r="AE248" i="1"/>
  <c r="AD226" i="1"/>
  <c r="AC261" i="1"/>
  <c r="AE267" i="1"/>
  <c r="AD245" i="1"/>
  <c r="AD271" i="1"/>
  <c r="AE171" i="1"/>
  <c r="AE101" i="1"/>
  <c r="AD168" i="1"/>
  <c r="AD180" i="1"/>
  <c r="AD133" i="1"/>
  <c r="AE152" i="1"/>
  <c r="AC180" i="1"/>
  <c r="AC177" i="1"/>
  <c r="AC168" i="1"/>
  <c r="AC152" i="1"/>
  <c r="AC137" i="1"/>
  <c r="AC711" i="1"/>
  <c r="AC587" i="1"/>
  <c r="AC546" i="1"/>
  <c r="AC512" i="1"/>
  <c r="AC329" i="1"/>
  <c r="AC233" i="1"/>
  <c r="AD71" i="1"/>
  <c r="AC28" i="1"/>
  <c r="AE136" i="1"/>
  <c r="AC80" i="1"/>
  <c r="AC174" i="1"/>
  <c r="AC208" i="1"/>
  <c r="AD242" i="1"/>
  <c r="AE245" i="1"/>
  <c r="AD280" i="1"/>
  <c r="AC285" i="1"/>
  <c r="AC284" i="1" s="1"/>
  <c r="AE291" i="1"/>
  <c r="AC300" i="1"/>
  <c r="AC324" i="1"/>
  <c r="AC22" i="1"/>
  <c r="AD28" i="1"/>
  <c r="AD18" i="1" s="1"/>
  <c r="AE31" i="1"/>
  <c r="AE18" i="1" s="1"/>
  <c r="AC37" i="1"/>
  <c r="AE44" i="1"/>
  <c r="AC50" i="1"/>
  <c r="AD53" i="1"/>
  <c r="AE56" i="1"/>
  <c r="AC62" i="1"/>
  <c r="AD65" i="1"/>
  <c r="AE71" i="1"/>
  <c r="AC77" i="1"/>
  <c r="AD80" i="1"/>
  <c r="AD83" i="1"/>
  <c r="AE86" i="1"/>
  <c r="AC92" i="1"/>
  <c r="AD95" i="1"/>
  <c r="AE98" i="1"/>
  <c r="AE105" i="1"/>
  <c r="AC316" i="1"/>
  <c r="AC337" i="1"/>
  <c r="AC358" i="1"/>
  <c r="AD409" i="1"/>
  <c r="AD177" i="1"/>
  <c r="AE180" i="1"/>
  <c r="AD211" i="1"/>
  <c r="AE214" i="1"/>
  <c r="AC239" i="1"/>
  <c r="AC277" i="1"/>
  <c r="AC270" i="1" s="1"/>
  <c r="AD121" i="1"/>
  <c r="AC124" i="1"/>
  <c r="AD153" i="1"/>
  <c r="AD161" i="1"/>
  <c r="AE168" i="1"/>
  <c r="AC186" i="1"/>
  <c r="AE194" i="1"/>
  <c r="AC220" i="1"/>
  <c r="AD223" i="1"/>
  <c r="AE226" i="1"/>
  <c r="AD230" i="1"/>
  <c r="AE233" i="1"/>
  <c r="AC251" i="1"/>
  <c r="AD254" i="1"/>
  <c r="AC258" i="1"/>
  <c r="AD261" i="1"/>
  <c r="AE264" i="1"/>
  <c r="AE271" i="1"/>
  <c r="AE329" i="1"/>
  <c r="AD341" i="1"/>
  <c r="AD344" i="1"/>
  <c r="AE352" i="1"/>
  <c r="AE441" i="1"/>
  <c r="AC481" i="1"/>
  <c r="AD127" i="1"/>
  <c r="AC145" i="1"/>
  <c r="AD319" i="1"/>
  <c r="AD284" i="1" s="1"/>
  <c r="AE427" i="1"/>
  <c r="AE423" i="1" s="1"/>
  <c r="AE323" i="1"/>
  <c r="AE377" i="1"/>
  <c r="AE362" i="1" s="1"/>
  <c r="AC416" i="1"/>
  <c r="AE434" i="1"/>
  <c r="AD451" i="1"/>
  <c r="AC460" i="1"/>
  <c r="AD466" i="1"/>
  <c r="AE638" i="1"/>
  <c r="AC641" i="1"/>
  <c r="AE782" i="1"/>
  <c r="AE382" i="1"/>
  <c r="AE387" i="1"/>
  <c r="AE392" i="1"/>
  <c r="AE397" i="1"/>
  <c r="AD416" i="1"/>
  <c r="AC440" i="1"/>
  <c r="AC446" i="1"/>
  <c r="AE466" i="1"/>
  <c r="AE488" i="1"/>
  <c r="AC515" i="1"/>
  <c r="AC555" i="1"/>
  <c r="AD599" i="1"/>
  <c r="AE602" i="1"/>
  <c r="AE308" i="1"/>
  <c r="AE344" i="1"/>
  <c r="AC371" i="1"/>
  <c r="AC362" i="1" s="1"/>
  <c r="AD374" i="1"/>
  <c r="AD362" i="1" s="1"/>
  <c r="AC381" i="1"/>
  <c r="AC406" i="1"/>
  <c r="AC409" i="1"/>
  <c r="AE409" i="1"/>
  <c r="AE402" i="1" s="1"/>
  <c r="AC433" i="1"/>
  <c r="AD446" i="1"/>
  <c r="AE454" i="1"/>
  <c r="AD463" i="1"/>
  <c r="AE471" i="1"/>
  <c r="AE482" i="1"/>
  <c r="AD494" i="1"/>
  <c r="AE509" i="1"/>
  <c r="AC525" i="1"/>
  <c r="AD530" i="1"/>
  <c r="AC535" i="1"/>
  <c r="AD538" i="1"/>
  <c r="AC543" i="1"/>
  <c r="AD546" i="1"/>
  <c r="AD542" i="1" s="1"/>
  <c r="AE549" i="1"/>
  <c r="AC576" i="1"/>
  <c r="AD587" i="1"/>
  <c r="AE590" i="1"/>
  <c r="AC703" i="1"/>
  <c r="AC682" i="1" s="1"/>
  <c r="AC760" i="1"/>
  <c r="AC777" i="1"/>
  <c r="AC488" i="1"/>
  <c r="AD525" i="1"/>
  <c r="AC563" i="1"/>
  <c r="AD576" i="1"/>
  <c r="AC581" i="1"/>
  <c r="AC596" i="1"/>
  <c r="AC586" i="1" s="1"/>
  <c r="AD610" i="1"/>
  <c r="AE613" i="1"/>
  <c r="AC621" i="1"/>
  <c r="AC620" i="1" s="1"/>
  <c r="AD635" i="1"/>
  <c r="AC672" i="1"/>
  <c r="AC689" i="1"/>
  <c r="AD503" i="1"/>
  <c r="AD508" i="1"/>
  <c r="AE515" i="1"/>
  <c r="AE524" i="1"/>
  <c r="AE534" i="1"/>
  <c r="AE582" i="1"/>
  <c r="AD624" i="1"/>
  <c r="AD620" i="1" s="1"/>
  <c r="AE647" i="1"/>
  <c r="AD734" i="1"/>
  <c r="AC659" i="1"/>
  <c r="AE665" i="1"/>
  <c r="AD686" i="1"/>
  <c r="AE724" i="1"/>
  <c r="AD753" i="1"/>
  <c r="AD769" i="1"/>
  <c r="AD644" i="1"/>
  <c r="AD721" i="1"/>
  <c r="AD682" i="1" s="1"/>
  <c r="AC737" i="1"/>
  <c r="AC753" i="1"/>
  <c r="AC653" i="1"/>
  <c r="AD662" i="1"/>
  <c r="AC699" i="1"/>
  <c r="AE711" i="1"/>
  <c r="AE743" i="1"/>
  <c r="AE766" i="1"/>
  <c r="AC774" i="1"/>
  <c r="AD792" i="1"/>
  <c r="AC644" i="1"/>
  <c r="AD647" i="1"/>
  <c r="AE656" i="1"/>
  <c r="AC662" i="1"/>
  <c r="AD665" i="1"/>
  <c r="AD675" i="1"/>
  <c r="AD711" i="1"/>
  <c r="AD724" i="1"/>
  <c r="AD795" i="1"/>
  <c r="AD683" i="1"/>
  <c r="AE689" i="1"/>
  <c r="AE708" i="1"/>
  <c r="AC718" i="1"/>
  <c r="AC731" i="1"/>
  <c r="AD743" i="1"/>
  <c r="AD766" i="1"/>
  <c r="AC769" i="1"/>
  <c r="W723" i="1"/>
  <c r="W338" i="1"/>
  <c r="AC445" i="1" l="1"/>
  <c r="AC508" i="1"/>
  <c r="AC542" i="1"/>
  <c r="AD445" i="1"/>
  <c r="AE586" i="1"/>
  <c r="AE542" i="1"/>
  <c r="AE445" i="1"/>
  <c r="AE284" i="1"/>
  <c r="AD104" i="1"/>
  <c r="AE204" i="1"/>
  <c r="AC40" i="1"/>
  <c r="AE40" i="1"/>
  <c r="AD40" i="1"/>
  <c r="AC18" i="1"/>
  <c r="AC334" i="1"/>
  <c r="AE164" i="1"/>
  <c r="AD204" i="1"/>
  <c r="AE104" i="1"/>
  <c r="AC204" i="1"/>
  <c r="AC328" i="1"/>
  <c r="AE652" i="1"/>
  <c r="AD632" i="1"/>
  <c r="AC671" i="1"/>
  <c r="AC632" i="1"/>
  <c r="AC534" i="1"/>
  <c r="AC524" i="1"/>
  <c r="AD493" i="1"/>
  <c r="AC402" i="1"/>
  <c r="AE487" i="1"/>
  <c r="AC257" i="1"/>
  <c r="AD257" i="1"/>
  <c r="AC104" i="1"/>
  <c r="AE581" i="1"/>
  <c r="AC487" i="1"/>
  <c r="AC136" i="1"/>
  <c r="AE440" i="1"/>
  <c r="AD328" i="1"/>
  <c r="AE270" i="1"/>
  <c r="AE229" i="1"/>
  <c r="AD152" i="1"/>
  <c r="AE257" i="1"/>
  <c r="AD229" i="1"/>
  <c r="AE186" i="1"/>
  <c r="AD164" i="1"/>
  <c r="AC652" i="1"/>
  <c r="AE381" i="1"/>
  <c r="AD671" i="1"/>
  <c r="AD652" i="1"/>
  <c r="AD524" i="1"/>
  <c r="AD534" i="1"/>
  <c r="AE508" i="1"/>
  <c r="AE481" i="1"/>
  <c r="AE328" i="1"/>
  <c r="AD586" i="1"/>
  <c r="AE632" i="1"/>
  <c r="AE433" i="1"/>
  <c r="AD402" i="1"/>
  <c r="AC229" i="1"/>
  <c r="AD270" i="1"/>
  <c r="AC323" i="1"/>
  <c r="AC164" i="1"/>
  <c r="Z757" i="1"/>
  <c r="AF757" i="1" s="1"/>
  <c r="AA757" i="1"/>
  <c r="AG757" i="1" s="1"/>
  <c r="AB757" i="1"/>
  <c r="AH757" i="1" s="1"/>
  <c r="X756" i="1"/>
  <c r="AA756" i="1" s="1"/>
  <c r="AG756" i="1" s="1"/>
  <c r="Y756" i="1"/>
  <c r="AB756" i="1" s="1"/>
  <c r="AH756" i="1" s="1"/>
  <c r="W756" i="1"/>
  <c r="Z589" i="1"/>
  <c r="AF589" i="1" s="1"/>
  <c r="AA589" i="1"/>
  <c r="AG589" i="1" s="1"/>
  <c r="AB589" i="1"/>
  <c r="AH589" i="1" s="1"/>
  <c r="X588" i="1"/>
  <c r="X587" i="1" s="1"/>
  <c r="AA587" i="1" s="1"/>
  <c r="AG587" i="1" s="1"/>
  <c r="Y588" i="1"/>
  <c r="Y587" i="1" s="1"/>
  <c r="AB587" i="1" s="1"/>
  <c r="AH587" i="1" s="1"/>
  <c r="W588" i="1"/>
  <c r="W587" i="1" s="1"/>
  <c r="Z587" i="1" s="1"/>
  <c r="AF587" i="1" s="1"/>
  <c r="Z557" i="1"/>
  <c r="AF557" i="1" s="1"/>
  <c r="AA557" i="1"/>
  <c r="AG557" i="1" s="1"/>
  <c r="AB557" i="1"/>
  <c r="AH557" i="1" s="1"/>
  <c r="X556" i="1"/>
  <c r="AA556" i="1" s="1"/>
  <c r="AG556" i="1" s="1"/>
  <c r="Y556" i="1"/>
  <c r="AB556" i="1" s="1"/>
  <c r="AH556" i="1" s="1"/>
  <c r="W556" i="1"/>
  <c r="Z556" i="1" s="1"/>
  <c r="AF556" i="1" s="1"/>
  <c r="X521" i="1"/>
  <c r="Y521" i="1"/>
  <c r="X518" i="1"/>
  <c r="Y518" i="1"/>
  <c r="AB518" i="1" s="1"/>
  <c r="AH518" i="1" s="1"/>
  <c r="X516" i="1"/>
  <c r="Y516" i="1"/>
  <c r="AB516" i="1" s="1"/>
  <c r="AH516" i="1" s="1"/>
  <c r="W521" i="1"/>
  <c r="Z521" i="1" s="1"/>
  <c r="AF521" i="1" s="1"/>
  <c r="W518" i="1"/>
  <c r="Z518" i="1" s="1"/>
  <c r="AF518" i="1" s="1"/>
  <c r="W516" i="1"/>
  <c r="Z522" i="1"/>
  <c r="AF522" i="1" s="1"/>
  <c r="AA522" i="1"/>
  <c r="AG522" i="1" s="1"/>
  <c r="AB522" i="1"/>
  <c r="AH522" i="1" s="1"/>
  <c r="Z514" i="1"/>
  <c r="AF514" i="1" s="1"/>
  <c r="AA514" i="1"/>
  <c r="AG514" i="1" s="1"/>
  <c r="AB514" i="1"/>
  <c r="AH514" i="1" s="1"/>
  <c r="Z516" i="1"/>
  <c r="AF516" i="1" s="1"/>
  <c r="Z517" i="1"/>
  <c r="AF517" i="1" s="1"/>
  <c r="AA517" i="1"/>
  <c r="AG517" i="1" s="1"/>
  <c r="AB517" i="1"/>
  <c r="AH517" i="1" s="1"/>
  <c r="AA518" i="1"/>
  <c r="AG518" i="1" s="1"/>
  <c r="Z519" i="1"/>
  <c r="AF519" i="1" s="1"/>
  <c r="AA519" i="1"/>
  <c r="AG519" i="1" s="1"/>
  <c r="AB519" i="1"/>
  <c r="AH519" i="1" s="1"/>
  <c r="AA521" i="1"/>
  <c r="AG521" i="1" s="1"/>
  <c r="AB521" i="1"/>
  <c r="AH521" i="1" s="1"/>
  <c r="X513" i="1"/>
  <c r="X512" i="1" s="1"/>
  <c r="AA512" i="1" s="1"/>
  <c r="AG512" i="1" s="1"/>
  <c r="Y513" i="1"/>
  <c r="Y512" i="1" s="1"/>
  <c r="AB512" i="1" s="1"/>
  <c r="AH512" i="1" s="1"/>
  <c r="W513" i="1"/>
  <c r="W512" i="1" s="1"/>
  <c r="Z512" i="1" s="1"/>
  <c r="AF512" i="1" s="1"/>
  <c r="Z432" i="1"/>
  <c r="AF432" i="1" s="1"/>
  <c r="AA432" i="1"/>
  <c r="AG432" i="1" s="1"/>
  <c r="AB432" i="1"/>
  <c r="AH432" i="1" s="1"/>
  <c r="X431" i="1"/>
  <c r="X430" i="1" s="1"/>
  <c r="AA430" i="1" s="1"/>
  <c r="AG430" i="1" s="1"/>
  <c r="Y431" i="1"/>
  <c r="Y430" i="1" s="1"/>
  <c r="AB430" i="1" s="1"/>
  <c r="AH430" i="1" s="1"/>
  <c r="W431" i="1"/>
  <c r="W430" i="1" s="1"/>
  <c r="Z430" i="1" s="1"/>
  <c r="AF430" i="1" s="1"/>
  <c r="Z360" i="1"/>
  <c r="AF360" i="1" s="1"/>
  <c r="AA360" i="1"/>
  <c r="AG360" i="1" s="1"/>
  <c r="AB360" i="1"/>
  <c r="AH360" i="1" s="1"/>
  <c r="X359" i="1"/>
  <c r="X358" i="1" s="1"/>
  <c r="AA358" i="1" s="1"/>
  <c r="AG358" i="1" s="1"/>
  <c r="Y359" i="1"/>
  <c r="Y358" i="1" s="1"/>
  <c r="AB358" i="1" s="1"/>
  <c r="AH358" i="1" s="1"/>
  <c r="W359" i="1"/>
  <c r="W358" i="1" s="1"/>
  <c r="Z358" i="1" s="1"/>
  <c r="AF358" i="1" s="1"/>
  <c r="W146" i="1"/>
  <c r="Z146" i="1" s="1"/>
  <c r="AF146" i="1" s="1"/>
  <c r="Z132" i="1"/>
  <c r="AF132" i="1" s="1"/>
  <c r="AA132" i="1"/>
  <c r="AG132" i="1" s="1"/>
  <c r="AB132" i="1"/>
  <c r="AH132" i="1" s="1"/>
  <c r="X131" i="1"/>
  <c r="X130" i="1" s="1"/>
  <c r="AA130" i="1" s="1"/>
  <c r="AG130" i="1" s="1"/>
  <c r="Y131" i="1"/>
  <c r="Y130" i="1" s="1"/>
  <c r="AB130" i="1" s="1"/>
  <c r="AH130" i="1" s="1"/>
  <c r="W131" i="1"/>
  <c r="W130" i="1" s="1"/>
  <c r="Z130" i="1" s="1"/>
  <c r="AF130" i="1" s="1"/>
  <c r="Z103" i="1"/>
  <c r="AF103" i="1" s="1"/>
  <c r="AA103" i="1"/>
  <c r="AG103" i="1" s="1"/>
  <c r="AB103" i="1"/>
  <c r="AH103" i="1" s="1"/>
  <c r="X102" i="1"/>
  <c r="X101" i="1" s="1"/>
  <c r="AA101" i="1" s="1"/>
  <c r="AG101" i="1" s="1"/>
  <c r="Y102" i="1"/>
  <c r="Y101" i="1" s="1"/>
  <c r="AB101" i="1" s="1"/>
  <c r="AH101" i="1" s="1"/>
  <c r="W102" i="1"/>
  <c r="W101" i="1" s="1"/>
  <c r="Z101" i="1" s="1"/>
  <c r="AF101" i="1" s="1"/>
  <c r="H106" i="1"/>
  <c r="I106" i="1"/>
  <c r="J106" i="1"/>
  <c r="K106" i="1"/>
  <c r="L106" i="1"/>
  <c r="M106" i="1"/>
  <c r="Q106" i="1"/>
  <c r="R106" i="1"/>
  <c r="S106" i="1"/>
  <c r="W106" i="1"/>
  <c r="X106" i="1"/>
  <c r="Y106" i="1"/>
  <c r="W82" i="1"/>
  <c r="Z73" i="1"/>
  <c r="AF73" i="1" s="1"/>
  <c r="AA73" i="1"/>
  <c r="AG73" i="1" s="1"/>
  <c r="AB73" i="1"/>
  <c r="AH73" i="1" s="1"/>
  <c r="X72" i="1"/>
  <c r="X71" i="1" s="1"/>
  <c r="AA71" i="1" s="1"/>
  <c r="AG71" i="1" s="1"/>
  <c r="Y72" i="1"/>
  <c r="Y71" i="1" s="1"/>
  <c r="AB71" i="1" s="1"/>
  <c r="AH71" i="1" s="1"/>
  <c r="W72" i="1"/>
  <c r="W71" i="1" s="1"/>
  <c r="Z71" i="1" s="1"/>
  <c r="AF71" i="1" s="1"/>
  <c r="N106" i="1" l="1"/>
  <c r="AE17" i="1"/>
  <c r="AD631" i="1"/>
  <c r="AE401" i="1"/>
  <c r="AE631" i="1"/>
  <c r="AD17" i="1"/>
  <c r="AC486" i="1"/>
  <c r="AC631" i="1"/>
  <c r="AC203" i="1"/>
  <c r="AE486" i="1"/>
  <c r="AC401" i="1"/>
  <c r="AE203" i="1"/>
  <c r="AD401" i="1"/>
  <c r="AC17" i="1"/>
  <c r="AD486" i="1"/>
  <c r="AD203" i="1"/>
  <c r="AB72" i="1"/>
  <c r="AH72" i="1" s="1"/>
  <c r="AB513" i="1"/>
  <c r="AH513" i="1" s="1"/>
  <c r="X515" i="1"/>
  <c r="AA515" i="1" s="1"/>
  <c r="AG515" i="1" s="1"/>
  <c r="Z72" i="1"/>
  <c r="AF72" i="1" s="1"/>
  <c r="AA359" i="1"/>
  <c r="AG359" i="1" s="1"/>
  <c r="AA72" i="1"/>
  <c r="AG72" i="1" s="1"/>
  <c r="AB359" i="1"/>
  <c r="AH359" i="1" s="1"/>
  <c r="AB102" i="1"/>
  <c r="AH102" i="1" s="1"/>
  <c r="AA513" i="1"/>
  <c r="AG513" i="1" s="1"/>
  <c r="AA102" i="1"/>
  <c r="AG102" i="1" s="1"/>
  <c r="AA131" i="1"/>
  <c r="AG131" i="1" s="1"/>
  <c r="Z513" i="1"/>
  <c r="AF513" i="1" s="1"/>
  <c r="O106" i="1"/>
  <c r="U106" i="1" s="1"/>
  <c r="AA106" i="1" s="1"/>
  <c r="AG106" i="1" s="1"/>
  <c r="Z102" i="1"/>
  <c r="AF102" i="1" s="1"/>
  <c r="Z131" i="1"/>
  <c r="AF131" i="1" s="1"/>
  <c r="AB431" i="1"/>
  <c r="AH431" i="1" s="1"/>
  <c r="AB588" i="1"/>
  <c r="AH588" i="1" s="1"/>
  <c r="T106" i="1"/>
  <c r="Z106" i="1" s="1"/>
  <c r="AF106" i="1" s="1"/>
  <c r="AA431" i="1"/>
  <c r="AG431" i="1" s="1"/>
  <c r="AA588" i="1"/>
  <c r="AG588" i="1" s="1"/>
  <c r="Z756" i="1"/>
  <c r="AF756" i="1" s="1"/>
  <c r="Z588" i="1"/>
  <c r="AF588" i="1" s="1"/>
  <c r="AA516" i="1"/>
  <c r="AG516" i="1" s="1"/>
  <c r="Y515" i="1"/>
  <c r="AB515" i="1" s="1"/>
  <c r="AH515" i="1" s="1"/>
  <c r="W515" i="1"/>
  <c r="Z515" i="1" s="1"/>
  <c r="AF515" i="1" s="1"/>
  <c r="Z431" i="1"/>
  <c r="AF431" i="1" s="1"/>
  <c r="Z359" i="1"/>
  <c r="AF359" i="1" s="1"/>
  <c r="AB131" i="1"/>
  <c r="AH131" i="1" s="1"/>
  <c r="P106" i="1"/>
  <c r="V106" i="1" s="1"/>
  <c r="AB106" i="1" s="1"/>
  <c r="AH106" i="1" s="1"/>
  <c r="Y803" i="1"/>
  <c r="X803" i="1"/>
  <c r="W803" i="1"/>
  <c r="Y801" i="1"/>
  <c r="X801" i="1"/>
  <c r="W801" i="1"/>
  <c r="W800" i="1"/>
  <c r="Y798" i="1"/>
  <c r="X798" i="1"/>
  <c r="W798" i="1"/>
  <c r="Y796" i="1"/>
  <c r="X796" i="1"/>
  <c r="W796" i="1"/>
  <c r="Y793" i="1"/>
  <c r="X793" i="1"/>
  <c r="W793" i="1"/>
  <c r="W792" i="1" s="1"/>
  <c r="Y790" i="1"/>
  <c r="X790" i="1"/>
  <c r="W790" i="1"/>
  <c r="Y788" i="1"/>
  <c r="X788" i="1"/>
  <c r="W788" i="1"/>
  <c r="Y785" i="1"/>
  <c r="X785" i="1"/>
  <c r="W785" i="1"/>
  <c r="Y783" i="1"/>
  <c r="X783" i="1"/>
  <c r="W783" i="1"/>
  <c r="W782" i="1" s="1"/>
  <c r="Y780" i="1"/>
  <c r="X780" i="1"/>
  <c r="W780" i="1"/>
  <c r="Y778" i="1"/>
  <c r="X778" i="1"/>
  <c r="W778" i="1"/>
  <c r="W777" i="1" s="1"/>
  <c r="Y775" i="1"/>
  <c r="Y774" i="1" s="1"/>
  <c r="X775" i="1"/>
  <c r="W775" i="1"/>
  <c r="Y772" i="1"/>
  <c r="X772" i="1"/>
  <c r="W772" i="1"/>
  <c r="Y770" i="1"/>
  <c r="Y769" i="1" s="1"/>
  <c r="X770" i="1"/>
  <c r="W770" i="1"/>
  <c r="Y767" i="1"/>
  <c r="Y766" i="1" s="1"/>
  <c r="X767" i="1"/>
  <c r="X766" i="1" s="1"/>
  <c r="W767" i="1"/>
  <c r="Y764" i="1"/>
  <c r="Y763" i="1" s="1"/>
  <c r="X764" i="1"/>
  <c r="X763" i="1" s="1"/>
  <c r="W764" i="1"/>
  <c r="W763" i="1" s="1"/>
  <c r="Y761" i="1"/>
  <c r="X761" i="1"/>
  <c r="X760" i="1" s="1"/>
  <c r="W761" i="1"/>
  <c r="W760" i="1" s="1"/>
  <c r="Y758" i="1"/>
  <c r="X758" i="1"/>
  <c r="W758" i="1"/>
  <c r="Y754" i="1"/>
  <c r="X754" i="1"/>
  <c r="W754" i="1"/>
  <c r="Y748" i="1"/>
  <c r="X748" i="1"/>
  <c r="W748" i="1"/>
  <c r="Y746" i="1"/>
  <c r="X746" i="1"/>
  <c r="W746" i="1"/>
  <c r="Y744" i="1"/>
  <c r="X744" i="1"/>
  <c r="W744" i="1"/>
  <c r="Y741" i="1"/>
  <c r="X741" i="1"/>
  <c r="X740" i="1" s="1"/>
  <c r="W741" i="1"/>
  <c r="W740" i="1" s="1"/>
  <c r="Y738" i="1"/>
  <c r="X738" i="1"/>
  <c r="W738" i="1"/>
  <c r="W737" i="1" s="1"/>
  <c r="Y735" i="1"/>
  <c r="Y734" i="1" s="1"/>
  <c r="X735" i="1"/>
  <c r="W735" i="1"/>
  <c r="Y732" i="1"/>
  <c r="X732" i="1"/>
  <c r="X731" i="1" s="1"/>
  <c r="W732" i="1"/>
  <c r="Y729" i="1"/>
  <c r="X729" i="1"/>
  <c r="W729" i="1"/>
  <c r="Y727" i="1"/>
  <c r="X727" i="1"/>
  <c r="W727" i="1"/>
  <c r="Y725" i="1"/>
  <c r="X725" i="1"/>
  <c r="W725" i="1"/>
  <c r="Y722" i="1"/>
  <c r="X722" i="1"/>
  <c r="X721" i="1" s="1"/>
  <c r="W722" i="1"/>
  <c r="Y719" i="1"/>
  <c r="X719" i="1"/>
  <c r="W719" i="1"/>
  <c r="W718" i="1" s="1"/>
  <c r="Y716" i="1"/>
  <c r="X716" i="1"/>
  <c r="W716" i="1"/>
  <c r="Y714" i="1"/>
  <c r="X714" i="1"/>
  <c r="W714" i="1"/>
  <c r="Y712" i="1"/>
  <c r="X712" i="1"/>
  <c r="W712" i="1"/>
  <c r="X711" i="1"/>
  <c r="Y709" i="1"/>
  <c r="X709" i="1"/>
  <c r="W709" i="1"/>
  <c r="Y706" i="1"/>
  <c r="X706" i="1"/>
  <c r="W706" i="1"/>
  <c r="Y704" i="1"/>
  <c r="X704" i="1"/>
  <c r="W704" i="1"/>
  <c r="W703" i="1" s="1"/>
  <c r="Y700" i="1"/>
  <c r="Y699" i="1" s="1"/>
  <c r="X700" i="1"/>
  <c r="W700" i="1"/>
  <c r="W699" i="1"/>
  <c r="Y696" i="1"/>
  <c r="X696" i="1"/>
  <c r="W696" i="1"/>
  <c r="Y694" i="1"/>
  <c r="X694" i="1"/>
  <c r="W694" i="1"/>
  <c r="Y692" i="1"/>
  <c r="X692" i="1"/>
  <c r="W692" i="1"/>
  <c r="Y690" i="1"/>
  <c r="X690" i="1"/>
  <c r="W690" i="1"/>
  <c r="Y687" i="1"/>
  <c r="Y686" i="1" s="1"/>
  <c r="X687" i="1"/>
  <c r="W687" i="1"/>
  <c r="W686" i="1" s="1"/>
  <c r="Y684" i="1"/>
  <c r="Y683" i="1" s="1"/>
  <c r="X684" i="1"/>
  <c r="X683" i="1" s="1"/>
  <c r="W684" i="1"/>
  <c r="Y678" i="1"/>
  <c r="X678" i="1"/>
  <c r="W678" i="1"/>
  <c r="Y676" i="1"/>
  <c r="X676" i="1"/>
  <c r="W676" i="1"/>
  <c r="W675" i="1"/>
  <c r="Y673" i="1"/>
  <c r="Y672" i="1" s="1"/>
  <c r="X673" i="1"/>
  <c r="W673" i="1"/>
  <c r="Y668" i="1"/>
  <c r="X668" i="1"/>
  <c r="W668" i="1"/>
  <c r="Y666" i="1"/>
  <c r="X666" i="1"/>
  <c r="X665" i="1" s="1"/>
  <c r="W666" i="1"/>
  <c r="Y663" i="1"/>
  <c r="X663" i="1"/>
  <c r="X662" i="1" s="1"/>
  <c r="W663" i="1"/>
  <c r="W662" i="1" s="1"/>
  <c r="Y660" i="1"/>
  <c r="Y659" i="1" s="1"/>
  <c r="X660" i="1"/>
  <c r="W660" i="1"/>
  <c r="W659" i="1"/>
  <c r="Y657" i="1"/>
  <c r="Y656" i="1" s="1"/>
  <c r="X657" i="1"/>
  <c r="X656" i="1" s="1"/>
  <c r="W657" i="1"/>
  <c r="W654" i="1"/>
  <c r="W653" i="1" s="1"/>
  <c r="Y653" i="1"/>
  <c r="X653" i="1"/>
  <c r="Y650" i="1"/>
  <c r="X650" i="1"/>
  <c r="W650" i="1"/>
  <c r="Y648" i="1"/>
  <c r="X648" i="1"/>
  <c r="W648" i="1"/>
  <c r="Y645" i="1"/>
  <c r="X645" i="1"/>
  <c r="X644" i="1" s="1"/>
  <c r="W645" i="1"/>
  <c r="W644" i="1" s="1"/>
  <c r="Y642" i="1"/>
  <c r="Y641" i="1" s="1"/>
  <c r="X642" i="1"/>
  <c r="W642" i="1"/>
  <c r="W641" i="1"/>
  <c r="Y639" i="1"/>
  <c r="Y638" i="1" s="1"/>
  <c r="X639" i="1"/>
  <c r="X638" i="1" s="1"/>
  <c r="W639" i="1"/>
  <c r="Y636" i="1"/>
  <c r="Y635" i="1" s="1"/>
  <c r="X636" i="1"/>
  <c r="X635" i="1" s="1"/>
  <c r="W636" i="1"/>
  <c r="W635" i="1" s="1"/>
  <c r="Y633" i="1"/>
  <c r="X633" i="1"/>
  <c r="W633" i="1"/>
  <c r="Y625" i="1"/>
  <c r="Y624" i="1" s="1"/>
  <c r="X625" i="1"/>
  <c r="X624" i="1" s="1"/>
  <c r="W625" i="1"/>
  <c r="W624" i="1" s="1"/>
  <c r="Y622" i="1"/>
  <c r="X622" i="1"/>
  <c r="X621" i="1" s="1"/>
  <c r="W622" i="1"/>
  <c r="W621" i="1" s="1"/>
  <c r="Y617" i="1"/>
  <c r="Y616" i="1" s="1"/>
  <c r="X617" i="1"/>
  <c r="X616" i="1" s="1"/>
  <c r="W617" i="1"/>
  <c r="Y614" i="1"/>
  <c r="X614" i="1"/>
  <c r="X613" i="1" s="1"/>
  <c r="W614" i="1"/>
  <c r="Y611" i="1"/>
  <c r="Y610" i="1" s="1"/>
  <c r="X611" i="1"/>
  <c r="W611" i="1"/>
  <c r="W610" i="1" s="1"/>
  <c r="Y603" i="1"/>
  <c r="X603" i="1"/>
  <c r="X602" i="1" s="1"/>
  <c r="W603" i="1"/>
  <c r="Y600" i="1"/>
  <c r="Y599" i="1" s="1"/>
  <c r="X600" i="1"/>
  <c r="W600" i="1"/>
  <c r="W599" i="1" s="1"/>
  <c r="Y597" i="1"/>
  <c r="Y596" i="1" s="1"/>
  <c r="X597" i="1"/>
  <c r="X596" i="1" s="1"/>
  <c r="W597" i="1"/>
  <c r="Y594" i="1"/>
  <c r="Y593" i="1" s="1"/>
  <c r="X594" i="1"/>
  <c r="X593" i="1" s="1"/>
  <c r="W594" i="1"/>
  <c r="W593" i="1" s="1"/>
  <c r="Y591" i="1"/>
  <c r="X591" i="1"/>
  <c r="X590" i="1" s="1"/>
  <c r="W591" i="1"/>
  <c r="Y583" i="1"/>
  <c r="Y582" i="1" s="1"/>
  <c r="Y581" i="1" s="1"/>
  <c r="X583" i="1"/>
  <c r="X582" i="1" s="1"/>
  <c r="W583" i="1"/>
  <c r="W582" i="1" s="1"/>
  <c r="W581" i="1" s="1"/>
  <c r="Y578" i="1"/>
  <c r="Y577" i="1" s="1"/>
  <c r="X578" i="1"/>
  <c r="X577" i="1" s="1"/>
  <c r="X576" i="1" s="1"/>
  <c r="W578" i="1"/>
  <c r="Y564" i="1"/>
  <c r="Y563" i="1" s="1"/>
  <c r="X564" i="1"/>
  <c r="W564" i="1"/>
  <c r="W563" i="1" s="1"/>
  <c r="Y558" i="1"/>
  <c r="Y555" i="1" s="1"/>
  <c r="X558" i="1"/>
  <c r="X555" i="1" s="1"/>
  <c r="W558" i="1"/>
  <c r="W555" i="1" s="1"/>
  <c r="Y553" i="1"/>
  <c r="Y552" i="1" s="1"/>
  <c r="X553" i="1"/>
  <c r="X552" i="1" s="1"/>
  <c r="W553" i="1"/>
  <c r="W552" i="1" s="1"/>
  <c r="Y550" i="1"/>
  <c r="X550" i="1"/>
  <c r="X549" i="1" s="1"/>
  <c r="W550" i="1"/>
  <c r="W549" i="1" s="1"/>
  <c r="Y547" i="1"/>
  <c r="Y546" i="1" s="1"/>
  <c r="X547" i="1"/>
  <c r="W547" i="1"/>
  <c r="W546" i="1" s="1"/>
  <c r="Y544" i="1"/>
  <c r="Y543" i="1" s="1"/>
  <c r="X544" i="1"/>
  <c r="X543" i="1" s="1"/>
  <c r="W544" i="1"/>
  <c r="Y539" i="1"/>
  <c r="X539" i="1"/>
  <c r="Y536" i="1"/>
  <c r="Y535" i="1" s="1"/>
  <c r="X536" i="1"/>
  <c r="W536" i="1"/>
  <c r="Y531" i="1"/>
  <c r="Y530" i="1" s="1"/>
  <c r="X531" i="1"/>
  <c r="X530" i="1" s="1"/>
  <c r="W531" i="1"/>
  <c r="W530" i="1" s="1"/>
  <c r="Y528" i="1"/>
  <c r="X528" i="1"/>
  <c r="W528" i="1"/>
  <c r="Y526" i="1"/>
  <c r="X526" i="1"/>
  <c r="W526" i="1"/>
  <c r="W525" i="1"/>
  <c r="Y510" i="1"/>
  <c r="Y509" i="1" s="1"/>
  <c r="X510" i="1"/>
  <c r="X509" i="1" s="1"/>
  <c r="X508" i="1" s="1"/>
  <c r="W510" i="1"/>
  <c r="W509" i="1" s="1"/>
  <c r="W508" i="1" s="1"/>
  <c r="Y505" i="1"/>
  <c r="Y504" i="1" s="1"/>
  <c r="Y503" i="1" s="1"/>
  <c r="X505" i="1"/>
  <c r="X504" i="1" s="1"/>
  <c r="X503" i="1" s="1"/>
  <c r="W505" i="1"/>
  <c r="W504" i="1" s="1"/>
  <c r="W503" i="1" s="1"/>
  <c r="Y500" i="1"/>
  <c r="Y499" i="1" s="1"/>
  <c r="Y498" i="1" s="1"/>
  <c r="X500" i="1"/>
  <c r="W500" i="1"/>
  <c r="W499" i="1" s="1"/>
  <c r="W498" i="1" s="1"/>
  <c r="Y495" i="1"/>
  <c r="Y494" i="1" s="1"/>
  <c r="Y493" i="1" s="1"/>
  <c r="X495" i="1"/>
  <c r="X494" i="1" s="1"/>
  <c r="W495" i="1"/>
  <c r="W494" i="1" s="1"/>
  <c r="W493" i="1" s="1"/>
  <c r="Y491" i="1"/>
  <c r="X491" i="1"/>
  <c r="W491" i="1"/>
  <c r="Y489" i="1"/>
  <c r="X489" i="1"/>
  <c r="W489" i="1"/>
  <c r="Y483" i="1"/>
  <c r="X483" i="1"/>
  <c r="X482" i="1" s="1"/>
  <c r="X481" i="1" s="1"/>
  <c r="W483" i="1"/>
  <c r="Y475" i="1"/>
  <c r="Y474" i="1" s="1"/>
  <c r="X475" i="1"/>
  <c r="W475" i="1"/>
  <c r="W474" i="1" s="1"/>
  <c r="Y472" i="1"/>
  <c r="Y471" i="1" s="1"/>
  <c r="X472" i="1"/>
  <c r="X471" i="1" s="1"/>
  <c r="W472" i="1"/>
  <c r="Y469" i="1"/>
  <c r="X469" i="1"/>
  <c r="W469" i="1"/>
  <c r="Y467" i="1"/>
  <c r="Y466" i="1" s="1"/>
  <c r="X467" i="1"/>
  <c r="W467" i="1"/>
  <c r="Y464" i="1"/>
  <c r="Y463" i="1" s="1"/>
  <c r="X464" i="1"/>
  <c r="X463" i="1" s="1"/>
  <c r="W464" i="1"/>
  <c r="W463" i="1" s="1"/>
  <c r="Y461" i="1"/>
  <c r="X461" i="1"/>
  <c r="X460" i="1" s="1"/>
  <c r="W461" i="1"/>
  <c r="W460" i="1" s="1"/>
  <c r="Y458" i="1"/>
  <c r="Y457" i="1" s="1"/>
  <c r="X458" i="1"/>
  <c r="W458" i="1"/>
  <c r="W457" i="1" s="1"/>
  <c r="Y455" i="1"/>
  <c r="Y454" i="1" s="1"/>
  <c r="X455" i="1"/>
  <c r="X454" i="1" s="1"/>
  <c r="W455" i="1"/>
  <c r="Y452" i="1"/>
  <c r="Y451" i="1" s="1"/>
  <c r="X452" i="1"/>
  <c r="X451" i="1" s="1"/>
  <c r="W452" i="1"/>
  <c r="W451" i="1" s="1"/>
  <c r="Y449" i="1"/>
  <c r="X449" i="1"/>
  <c r="W449" i="1"/>
  <c r="Y447" i="1"/>
  <c r="X447" i="1"/>
  <c r="W447" i="1"/>
  <c r="Y442" i="1"/>
  <c r="Y441" i="1" s="1"/>
  <c r="X442" i="1"/>
  <c r="X441" i="1" s="1"/>
  <c r="X440" i="1" s="1"/>
  <c r="W442" i="1"/>
  <c r="Y438" i="1"/>
  <c r="Y437" i="1" s="1"/>
  <c r="X438" i="1"/>
  <c r="W438" i="1"/>
  <c r="W437" i="1" s="1"/>
  <c r="Y435" i="1"/>
  <c r="Y434" i="1" s="1"/>
  <c r="X435" i="1"/>
  <c r="X434" i="1" s="1"/>
  <c r="W435" i="1"/>
  <c r="Y428" i="1"/>
  <c r="Y427" i="1" s="1"/>
  <c r="Y423" i="1" s="1"/>
  <c r="X428" i="1"/>
  <c r="W428" i="1"/>
  <c r="W427" i="1" s="1"/>
  <c r="W423" i="1" s="1"/>
  <c r="Y421" i="1"/>
  <c r="X421" i="1"/>
  <c r="W421" i="1"/>
  <c r="Y419" i="1"/>
  <c r="X419" i="1"/>
  <c r="W419" i="1"/>
  <c r="Y417" i="1"/>
  <c r="Y416" i="1" s="1"/>
  <c r="X417" i="1"/>
  <c r="W417" i="1"/>
  <c r="Y414" i="1"/>
  <c r="X414" i="1"/>
  <c r="W414" i="1"/>
  <c r="Y412" i="1"/>
  <c r="X412" i="1"/>
  <c r="W412" i="1"/>
  <c r="Y410" i="1"/>
  <c r="X410" i="1"/>
  <c r="W410" i="1"/>
  <c r="Y407" i="1"/>
  <c r="Y406" i="1" s="1"/>
  <c r="X407" i="1"/>
  <c r="X406" i="1" s="1"/>
  <c r="W407" i="1"/>
  <c r="Y404" i="1"/>
  <c r="Y403" i="1" s="1"/>
  <c r="X404" i="1"/>
  <c r="X403" i="1" s="1"/>
  <c r="W404" i="1"/>
  <c r="Y398" i="1"/>
  <c r="X398" i="1"/>
  <c r="X397" i="1" s="1"/>
  <c r="W398" i="1"/>
  <c r="W397" i="1" s="1"/>
  <c r="Y395" i="1"/>
  <c r="X395" i="1"/>
  <c r="W395" i="1"/>
  <c r="W393" i="1"/>
  <c r="Y393" i="1"/>
  <c r="X393" i="1"/>
  <c r="X392" i="1" s="1"/>
  <c r="Y390" i="1"/>
  <c r="X390" i="1"/>
  <c r="W390" i="1"/>
  <c r="Y388" i="1"/>
  <c r="X388" i="1"/>
  <c r="W388" i="1"/>
  <c r="W387" i="1" s="1"/>
  <c r="Y385" i="1"/>
  <c r="X385" i="1"/>
  <c r="W385" i="1"/>
  <c r="Y383" i="1"/>
  <c r="X383" i="1"/>
  <c r="W383" i="1"/>
  <c r="X382" i="1"/>
  <c r="Y378" i="1"/>
  <c r="Y377" i="1" s="1"/>
  <c r="X378" i="1"/>
  <c r="W378" i="1"/>
  <c r="Y375" i="1"/>
  <c r="X375" i="1"/>
  <c r="X374" i="1" s="1"/>
  <c r="W375" i="1"/>
  <c r="W374" i="1" s="1"/>
  <c r="Y372" i="1"/>
  <c r="Y371" i="1" s="1"/>
  <c r="X372" i="1"/>
  <c r="X371" i="1" s="1"/>
  <c r="Y369" i="1"/>
  <c r="Y368" i="1" s="1"/>
  <c r="X369" i="1"/>
  <c r="X368" i="1" s="1"/>
  <c r="W369" i="1"/>
  <c r="W368" i="1" s="1"/>
  <c r="Y356" i="1"/>
  <c r="Y355" i="1" s="1"/>
  <c r="X356" i="1"/>
  <c r="X355" i="1" s="1"/>
  <c r="W356" i="1"/>
  <c r="Y353" i="1"/>
  <c r="Y352" i="1" s="1"/>
  <c r="X353" i="1"/>
  <c r="W353" i="1"/>
  <c r="W352" i="1" s="1"/>
  <c r="Y349" i="1"/>
  <c r="X349" i="1"/>
  <c r="W349" i="1"/>
  <c r="Y347" i="1"/>
  <c r="X347" i="1"/>
  <c r="W347" i="1"/>
  <c r="Y345" i="1"/>
  <c r="X345" i="1"/>
  <c r="X344" i="1" s="1"/>
  <c r="W345" i="1"/>
  <c r="Y342" i="1"/>
  <c r="X342" i="1"/>
  <c r="X341" i="1" s="1"/>
  <c r="W342" i="1"/>
  <c r="W341" i="1" s="1"/>
  <c r="Y339" i="1"/>
  <c r="X339" i="1"/>
  <c r="W339" i="1"/>
  <c r="Y337" i="1"/>
  <c r="X337" i="1"/>
  <c r="W337" i="1"/>
  <c r="Y335" i="1"/>
  <c r="X335" i="1"/>
  <c r="W335" i="1"/>
  <c r="Y332" i="1"/>
  <c r="X332" i="1"/>
  <c r="X329" i="1" s="1"/>
  <c r="W332" i="1"/>
  <c r="Y330" i="1"/>
  <c r="X330" i="1"/>
  <c r="W330" i="1"/>
  <c r="Y325" i="1"/>
  <c r="X325" i="1"/>
  <c r="X324" i="1" s="1"/>
  <c r="X323" i="1" s="1"/>
  <c r="W325" i="1"/>
  <c r="Y320" i="1"/>
  <c r="Y319" i="1" s="1"/>
  <c r="X320" i="1"/>
  <c r="W320" i="1"/>
  <c r="W319" i="1" s="1"/>
  <c r="Y317" i="1"/>
  <c r="Y316" i="1" s="1"/>
  <c r="X317" i="1"/>
  <c r="X316" i="1" s="1"/>
  <c r="W317" i="1"/>
  <c r="Y314" i="1"/>
  <c r="Y311" i="1" s="1"/>
  <c r="X314" i="1"/>
  <c r="W314" i="1"/>
  <c r="W311" i="1" s="1"/>
  <c r="X311" i="1"/>
  <c r="Y309" i="1"/>
  <c r="X309" i="1"/>
  <c r="X308" i="1" s="1"/>
  <c r="W309" i="1"/>
  <c r="Y306" i="1"/>
  <c r="Y305" i="1" s="1"/>
  <c r="X306" i="1"/>
  <c r="W306" i="1"/>
  <c r="W305" i="1" s="1"/>
  <c r="Y303" i="1"/>
  <c r="X303" i="1"/>
  <c r="W303" i="1"/>
  <c r="Y301" i="1"/>
  <c r="X301" i="1"/>
  <c r="W301" i="1"/>
  <c r="Y298" i="1"/>
  <c r="Y297" i="1" s="1"/>
  <c r="X298" i="1"/>
  <c r="X297" i="1" s="1"/>
  <c r="W298" i="1"/>
  <c r="Y292" i="1"/>
  <c r="Y291" i="1" s="1"/>
  <c r="X292" i="1"/>
  <c r="X291" i="1" s="1"/>
  <c r="W292" i="1"/>
  <c r="W291" i="1" s="1"/>
  <c r="Y286" i="1"/>
  <c r="X286" i="1"/>
  <c r="X285" i="1" s="1"/>
  <c r="W286" i="1"/>
  <c r="Y281" i="1"/>
  <c r="X281" i="1"/>
  <c r="X280" i="1" s="1"/>
  <c r="W281" i="1"/>
  <c r="Y278" i="1"/>
  <c r="Y277" i="1" s="1"/>
  <c r="X278" i="1"/>
  <c r="X277" i="1" s="1"/>
  <c r="W278" i="1"/>
  <c r="W277" i="1" s="1"/>
  <c r="Y275" i="1"/>
  <c r="X275" i="1"/>
  <c r="X274" i="1" s="1"/>
  <c r="W275" i="1"/>
  <c r="Y272" i="1"/>
  <c r="Y271" i="1" s="1"/>
  <c r="X272" i="1"/>
  <c r="W272" i="1"/>
  <c r="W271" i="1" s="1"/>
  <c r="Y268" i="1"/>
  <c r="X268" i="1"/>
  <c r="X267" i="1" s="1"/>
  <c r="W268" i="1"/>
  <c r="W267" i="1" s="1"/>
  <c r="Y265" i="1"/>
  <c r="Y264" i="1" s="1"/>
  <c r="X265" i="1"/>
  <c r="W265" i="1"/>
  <c r="W264" i="1" s="1"/>
  <c r="Y262" i="1"/>
  <c r="Y261" i="1" s="1"/>
  <c r="X262" i="1"/>
  <c r="X261" i="1" s="1"/>
  <c r="W262" i="1"/>
  <c r="Y259" i="1"/>
  <c r="Y258" i="1" s="1"/>
  <c r="X259" i="1"/>
  <c r="W259" i="1"/>
  <c r="W258" i="1" s="1"/>
  <c r="Y255" i="1"/>
  <c r="Y254" i="1" s="1"/>
  <c r="X255" i="1"/>
  <c r="X254" i="1" s="1"/>
  <c r="W255" i="1"/>
  <c r="Y252" i="1"/>
  <c r="Y251" i="1" s="1"/>
  <c r="X252" i="1"/>
  <c r="X251" i="1" s="1"/>
  <c r="W252" i="1"/>
  <c r="W251" i="1" s="1"/>
  <c r="Y249" i="1"/>
  <c r="X249" i="1"/>
  <c r="X248" i="1" s="1"/>
  <c r="W249" i="1"/>
  <c r="Y246" i="1"/>
  <c r="Y245" i="1" s="1"/>
  <c r="X246" i="1"/>
  <c r="W246" i="1"/>
  <c r="Y243" i="1"/>
  <c r="Y242" i="1" s="1"/>
  <c r="X243" i="1"/>
  <c r="X242" i="1" s="1"/>
  <c r="W243" i="1"/>
  <c r="Y240" i="1"/>
  <c r="Y239" i="1" s="1"/>
  <c r="X240" i="1"/>
  <c r="X239" i="1" s="1"/>
  <c r="W240" i="1"/>
  <c r="W239" i="1" s="1"/>
  <c r="Y237" i="1"/>
  <c r="X237" i="1"/>
  <c r="X236" i="1" s="1"/>
  <c r="W237" i="1"/>
  <c r="Y234" i="1"/>
  <c r="Y233" i="1" s="1"/>
  <c r="X234" i="1"/>
  <c r="W234" i="1"/>
  <c r="W233" i="1" s="1"/>
  <c r="Y231" i="1"/>
  <c r="Y230" i="1" s="1"/>
  <c r="X231" i="1"/>
  <c r="X230" i="1" s="1"/>
  <c r="W231" i="1"/>
  <c r="Y227" i="1"/>
  <c r="Y226" i="1" s="1"/>
  <c r="X227" i="1"/>
  <c r="W227" i="1"/>
  <c r="W226" i="1" s="1"/>
  <c r="Y224" i="1"/>
  <c r="Y223" i="1" s="1"/>
  <c r="X224" i="1"/>
  <c r="X223" i="1" s="1"/>
  <c r="W224" i="1"/>
  <c r="Y221" i="1"/>
  <c r="Y220" i="1" s="1"/>
  <c r="X221" i="1"/>
  <c r="X220" i="1" s="1"/>
  <c r="W221" i="1"/>
  <c r="W220" i="1" s="1"/>
  <c r="Y218" i="1"/>
  <c r="X218" i="1"/>
  <c r="X217" i="1" s="1"/>
  <c r="W218" i="1"/>
  <c r="W217" i="1" s="1"/>
  <c r="Y215" i="1"/>
  <c r="Y214" i="1" s="1"/>
  <c r="X215" i="1"/>
  <c r="W215" i="1"/>
  <c r="Y212" i="1"/>
  <c r="Y211" i="1" s="1"/>
  <c r="X212" i="1"/>
  <c r="X211" i="1" s="1"/>
  <c r="W212" i="1"/>
  <c r="Y209" i="1"/>
  <c r="Y208" i="1" s="1"/>
  <c r="X209" i="1"/>
  <c r="X208" i="1" s="1"/>
  <c r="W209" i="1"/>
  <c r="W208" i="1" s="1"/>
  <c r="Y206" i="1"/>
  <c r="X206" i="1"/>
  <c r="X205" i="1" s="1"/>
  <c r="W206" i="1"/>
  <c r="W205" i="1" s="1"/>
  <c r="Y200" i="1"/>
  <c r="X200" i="1"/>
  <c r="W200" i="1"/>
  <c r="Y198" i="1"/>
  <c r="X198" i="1"/>
  <c r="W198" i="1"/>
  <c r="W197" i="1" s="1"/>
  <c r="Y195" i="1"/>
  <c r="Y194" i="1" s="1"/>
  <c r="X195" i="1"/>
  <c r="W195" i="1"/>
  <c r="W194" i="1" s="1"/>
  <c r="Y190" i="1"/>
  <c r="X190" i="1"/>
  <c r="W190" i="1"/>
  <c r="Y188" i="1"/>
  <c r="X188" i="1"/>
  <c r="W188" i="1"/>
  <c r="W187" i="1" s="1"/>
  <c r="Y184" i="1"/>
  <c r="X184" i="1"/>
  <c r="X183" i="1" s="1"/>
  <c r="W184" i="1"/>
  <c r="W183" i="1" s="1"/>
  <c r="Y181" i="1"/>
  <c r="Y180" i="1" s="1"/>
  <c r="X181" i="1"/>
  <c r="W181" i="1"/>
  <c r="W180" i="1" s="1"/>
  <c r="Y178" i="1"/>
  <c r="Y177" i="1" s="1"/>
  <c r="X178" i="1"/>
  <c r="X177" i="1" s="1"/>
  <c r="W178" i="1"/>
  <c r="Y175" i="1"/>
  <c r="Y174" i="1" s="1"/>
  <c r="X175" i="1"/>
  <c r="X174" i="1" s="1"/>
  <c r="W175" i="1"/>
  <c r="W174" i="1" s="1"/>
  <c r="Y172" i="1"/>
  <c r="X172" i="1"/>
  <c r="X171" i="1" s="1"/>
  <c r="W172" i="1"/>
  <c r="W171" i="1" s="1"/>
  <c r="Y169" i="1"/>
  <c r="Y168" i="1" s="1"/>
  <c r="X169" i="1"/>
  <c r="W169" i="1"/>
  <c r="W168" i="1" s="1"/>
  <c r="Y166" i="1"/>
  <c r="Y165" i="1" s="1"/>
  <c r="X166" i="1"/>
  <c r="X165" i="1" s="1"/>
  <c r="W166" i="1"/>
  <c r="Y162" i="1"/>
  <c r="X162" i="1"/>
  <c r="X161" i="1" s="1"/>
  <c r="Y159" i="1"/>
  <c r="X159" i="1"/>
  <c r="W159" i="1"/>
  <c r="Y156" i="1"/>
  <c r="X156" i="1"/>
  <c r="W156" i="1"/>
  <c r="W154" i="1"/>
  <c r="W153" i="1" s="1"/>
  <c r="Y154" i="1"/>
  <c r="Y153" i="1" s="1"/>
  <c r="X154" i="1"/>
  <c r="Y150" i="1"/>
  <c r="X150" i="1"/>
  <c r="W150" i="1"/>
  <c r="Y148" i="1"/>
  <c r="X148" i="1"/>
  <c r="W148" i="1"/>
  <c r="W145" i="1" s="1"/>
  <c r="Y143" i="1"/>
  <c r="X143" i="1"/>
  <c r="W143" i="1"/>
  <c r="Y140" i="1"/>
  <c r="X140" i="1"/>
  <c r="W140" i="1"/>
  <c r="Y138" i="1"/>
  <c r="X138" i="1"/>
  <c r="W138" i="1"/>
  <c r="Y134" i="1"/>
  <c r="X134" i="1"/>
  <c r="X133" i="1" s="1"/>
  <c r="W134" i="1"/>
  <c r="Y128" i="1"/>
  <c r="Y127" i="1" s="1"/>
  <c r="X128" i="1"/>
  <c r="W128" i="1"/>
  <c r="W127" i="1" s="1"/>
  <c r="Y125" i="1"/>
  <c r="Y124" i="1" s="1"/>
  <c r="X125" i="1"/>
  <c r="X124" i="1" s="1"/>
  <c r="W125" i="1"/>
  <c r="Y122" i="1"/>
  <c r="Y121" i="1" s="1"/>
  <c r="X122" i="1"/>
  <c r="X121" i="1" s="1"/>
  <c r="W122" i="1"/>
  <c r="W121" i="1" s="1"/>
  <c r="Y119" i="1"/>
  <c r="X119" i="1"/>
  <c r="X118" i="1" s="1"/>
  <c r="W119" i="1"/>
  <c r="Y116" i="1"/>
  <c r="Y115" i="1" s="1"/>
  <c r="X116" i="1"/>
  <c r="W116" i="1"/>
  <c r="W115" i="1" s="1"/>
  <c r="Y113" i="1"/>
  <c r="Y112" i="1" s="1"/>
  <c r="X113" i="1"/>
  <c r="X112" i="1" s="1"/>
  <c r="W113" i="1"/>
  <c r="Y110" i="1"/>
  <c r="Y105" i="1" s="1"/>
  <c r="X110" i="1"/>
  <c r="X105" i="1" s="1"/>
  <c r="W110" i="1"/>
  <c r="W105" i="1" s="1"/>
  <c r="Y99" i="1"/>
  <c r="Y98" i="1" s="1"/>
  <c r="X99" i="1"/>
  <c r="W99" i="1"/>
  <c r="W98" i="1" s="1"/>
  <c r="Y96" i="1"/>
  <c r="Y95" i="1" s="1"/>
  <c r="X96" i="1"/>
  <c r="X95" i="1" s="1"/>
  <c r="W96" i="1"/>
  <c r="W95" i="1" s="1"/>
  <c r="Y93" i="1"/>
  <c r="Y92" i="1" s="1"/>
  <c r="X93" i="1"/>
  <c r="X92" i="1" s="1"/>
  <c r="W93" i="1"/>
  <c r="W92" i="1"/>
  <c r="Y90" i="1"/>
  <c r="Y89" i="1" s="1"/>
  <c r="X90" i="1"/>
  <c r="X89" i="1" s="1"/>
  <c r="W90" i="1"/>
  <c r="W89" i="1" s="1"/>
  <c r="Y87" i="1"/>
  <c r="Y86" i="1" s="1"/>
  <c r="X87" i="1"/>
  <c r="X86" i="1" s="1"/>
  <c r="W87" i="1"/>
  <c r="W86" i="1" s="1"/>
  <c r="Y84" i="1"/>
  <c r="Y83" i="1" s="1"/>
  <c r="X84" i="1"/>
  <c r="W84" i="1"/>
  <c r="W83" i="1" s="1"/>
  <c r="Y81" i="1"/>
  <c r="Y80" i="1" s="1"/>
  <c r="X81" i="1"/>
  <c r="X80" i="1" s="1"/>
  <c r="W81" i="1"/>
  <c r="W80" i="1" s="1"/>
  <c r="Y78" i="1"/>
  <c r="Y77" i="1" s="1"/>
  <c r="X78" i="1"/>
  <c r="X77" i="1" s="1"/>
  <c r="W78" i="1"/>
  <c r="W77" i="1" s="1"/>
  <c r="Y75" i="1"/>
  <c r="Y74" i="1" s="1"/>
  <c r="X75" i="1"/>
  <c r="X74" i="1" s="1"/>
  <c r="W75" i="1"/>
  <c r="W74" i="1"/>
  <c r="Y66" i="1"/>
  <c r="Y65" i="1" s="1"/>
  <c r="X66" i="1"/>
  <c r="X65" i="1" s="1"/>
  <c r="W66" i="1"/>
  <c r="Y63" i="1"/>
  <c r="Y62" i="1" s="1"/>
  <c r="X63" i="1"/>
  <c r="X62" i="1" s="1"/>
  <c r="W63" i="1"/>
  <c r="W62" i="1" s="1"/>
  <c r="Y60" i="1"/>
  <c r="Y59" i="1" s="1"/>
  <c r="X60" i="1"/>
  <c r="X59" i="1" s="1"/>
  <c r="W60" i="1"/>
  <c r="W59" i="1" s="1"/>
  <c r="Y57" i="1"/>
  <c r="Y56" i="1" s="1"/>
  <c r="X57" i="1"/>
  <c r="W57" i="1"/>
  <c r="Y54" i="1"/>
  <c r="Y53" i="1" s="1"/>
  <c r="X54" i="1"/>
  <c r="X53" i="1" s="1"/>
  <c r="W54" i="1"/>
  <c r="Y51" i="1"/>
  <c r="Y50" i="1" s="1"/>
  <c r="X51" i="1"/>
  <c r="X50" i="1" s="1"/>
  <c r="W51" i="1"/>
  <c r="W50" i="1" s="1"/>
  <c r="Y48" i="1"/>
  <c r="X48" i="1"/>
  <c r="X47" i="1" s="1"/>
  <c r="W48" i="1"/>
  <c r="W47" i="1" s="1"/>
  <c r="Y45" i="1"/>
  <c r="Y44" i="1" s="1"/>
  <c r="X45" i="1"/>
  <c r="W45" i="1"/>
  <c r="W42" i="1"/>
  <c r="W41" i="1" s="1"/>
  <c r="Y41" i="1"/>
  <c r="X41" i="1"/>
  <c r="Y38" i="1"/>
  <c r="Y37" i="1" s="1"/>
  <c r="X38" i="1"/>
  <c r="X37" i="1" s="1"/>
  <c r="W38" i="1"/>
  <c r="W37" i="1" s="1"/>
  <c r="Y35" i="1"/>
  <c r="X35" i="1"/>
  <c r="X34" i="1" s="1"/>
  <c r="W35" i="1"/>
  <c r="W34" i="1" s="1"/>
  <c r="Y32" i="1"/>
  <c r="Y31" i="1" s="1"/>
  <c r="X32" i="1"/>
  <c r="W32" i="1"/>
  <c r="W31" i="1" s="1"/>
  <c r="Y29" i="1"/>
  <c r="Y28" i="1" s="1"/>
  <c r="X29" i="1"/>
  <c r="X28" i="1" s="1"/>
  <c r="W29" i="1"/>
  <c r="Y23" i="1"/>
  <c r="Y22" i="1" s="1"/>
  <c r="X23" i="1"/>
  <c r="X22" i="1" s="1"/>
  <c r="W23" i="1"/>
  <c r="W22" i="1" s="1"/>
  <c r="Y20" i="1"/>
  <c r="X20" i="1"/>
  <c r="X19" i="1" s="1"/>
  <c r="W20" i="1"/>
  <c r="W19" i="1" s="1"/>
  <c r="Y525" i="1" l="1"/>
  <c r="W382" i="1"/>
  <c r="X795" i="1"/>
  <c r="X416" i="1"/>
  <c r="Y743" i="1"/>
  <c r="AC16" i="1"/>
  <c r="AD16" i="1"/>
  <c r="AE16" i="1"/>
  <c r="X145" i="1"/>
  <c r="W334" i="1"/>
  <c r="X387" i="1"/>
  <c r="X466" i="1"/>
  <c r="Y488" i="1"/>
  <c r="Y508" i="1"/>
  <c r="X647" i="1"/>
  <c r="Y753" i="1"/>
  <c r="W795" i="1"/>
  <c r="Y724" i="1"/>
  <c r="Y409" i="1"/>
  <c r="Y402" i="1" s="1"/>
  <c r="X446" i="1"/>
  <c r="W647" i="1"/>
  <c r="X703" i="1"/>
  <c r="X743" i="1"/>
  <c r="W787" i="1"/>
  <c r="W446" i="1"/>
  <c r="W753" i="1"/>
  <c r="Y137" i="1"/>
  <c r="Y145" i="1"/>
  <c r="Y187" i="1"/>
  <c r="W665" i="1"/>
  <c r="X753" i="1"/>
  <c r="X792" i="1"/>
  <c r="X800" i="1"/>
  <c r="Y300" i="1"/>
  <c r="X708" i="1"/>
  <c r="X718" i="1"/>
  <c r="Y731" i="1"/>
  <c r="Y721" i="1"/>
  <c r="W708" i="1"/>
  <c r="W689" i="1"/>
  <c r="W590" i="1"/>
  <c r="Y482" i="1"/>
  <c r="Y481" i="1" s="1"/>
  <c r="X499" i="1"/>
  <c r="X498" i="1" s="1"/>
  <c r="W274" i="1"/>
  <c r="X258" i="1"/>
  <c r="W236" i="1"/>
  <c r="W248" i="1"/>
  <c r="W285" i="1"/>
  <c r="Y324" i="1"/>
  <c r="Y323" i="1" s="1"/>
  <c r="Y280" i="1"/>
  <c r="X352" i="1"/>
  <c r="W308" i="1"/>
  <c r="X83" i="1"/>
  <c r="W44" i="1"/>
  <c r="W56" i="1"/>
  <c r="W65" i="1"/>
  <c r="W616" i="1"/>
  <c r="W613" i="1"/>
  <c r="W602" i="1"/>
  <c r="X538" i="1"/>
  <c r="W535" i="1"/>
  <c r="W403" i="1"/>
  <c r="W392" i="1"/>
  <c r="W381" i="1" s="1"/>
  <c r="W377" i="1"/>
  <c r="X377" i="1"/>
  <c r="X362" i="1" s="1"/>
  <c r="W344" i="1"/>
  <c r="W329" i="1"/>
  <c r="W245" i="1"/>
  <c r="W214" i="1"/>
  <c r="W133" i="1"/>
  <c r="W118" i="1"/>
  <c r="W124" i="1"/>
  <c r="Y133" i="1"/>
  <c r="W242" i="1"/>
  <c r="W355" i="1"/>
  <c r="W328" i="1" s="1"/>
  <c r="Y19" i="1"/>
  <c r="W28" i="1"/>
  <c r="X31" i="1"/>
  <c r="Y34" i="1"/>
  <c r="X44" i="1"/>
  <c r="Y47" i="1"/>
  <c r="Y40" i="1" s="1"/>
  <c r="W53" i="1"/>
  <c r="X56" i="1"/>
  <c r="X98" i="1"/>
  <c r="X153" i="1"/>
  <c r="W162" i="1"/>
  <c r="W165" i="1"/>
  <c r="X168" i="1"/>
  <c r="Y171" i="1"/>
  <c r="X187" i="1"/>
  <c r="X197" i="1"/>
  <c r="W211" i="1"/>
  <c r="X214" i="1"/>
  <c r="Y217" i="1"/>
  <c r="Y285" i="1"/>
  <c r="X334" i="1"/>
  <c r="Y334" i="1"/>
  <c r="W112" i="1"/>
  <c r="X127" i="1"/>
  <c r="W137" i="1"/>
  <c r="Y161" i="1"/>
  <c r="Y197" i="1"/>
  <c r="X245" i="1"/>
  <c r="Y248" i="1"/>
  <c r="X264" i="1"/>
  <c r="Y267" i="1"/>
  <c r="X271" i="1"/>
  <c r="Y274" i="1"/>
  <c r="X300" i="1"/>
  <c r="W316" i="1"/>
  <c r="X319" i="1"/>
  <c r="Y341" i="1"/>
  <c r="Y387" i="1"/>
  <c r="Y703" i="1"/>
  <c r="X137" i="1"/>
  <c r="W177" i="1"/>
  <c r="X180" i="1"/>
  <c r="Y183" i="1"/>
  <c r="W186" i="1"/>
  <c r="X194" i="1"/>
  <c r="Y205" i="1"/>
  <c r="W254" i="1"/>
  <c r="W261" i="1"/>
  <c r="W280" i="1"/>
  <c r="W324" i="1"/>
  <c r="Y329" i="1"/>
  <c r="Y344" i="1"/>
  <c r="Y440" i="1"/>
  <c r="X115" i="1"/>
  <c r="Y118" i="1"/>
  <c r="W223" i="1"/>
  <c r="X226" i="1"/>
  <c r="W230" i="1"/>
  <c r="X233" i="1"/>
  <c r="Y236" i="1"/>
  <c r="W297" i="1"/>
  <c r="W300" i="1"/>
  <c r="X305" i="1"/>
  <c r="Y308" i="1"/>
  <c r="W409" i="1"/>
  <c r="W466" i="1"/>
  <c r="Y487" i="1"/>
  <c r="W372" i="1"/>
  <c r="X381" i="1"/>
  <c r="X409" i="1"/>
  <c r="X427" i="1"/>
  <c r="X423" i="1" s="1"/>
  <c r="W434" i="1"/>
  <c r="X437" i="1"/>
  <c r="W454" i="1"/>
  <c r="X457" i="1"/>
  <c r="Y460" i="1"/>
  <c r="W524" i="1"/>
  <c r="Y374" i="1"/>
  <c r="Y362" i="1" s="1"/>
  <c r="Y382" i="1"/>
  <c r="Y397" i="1"/>
  <c r="W406" i="1"/>
  <c r="W416" i="1"/>
  <c r="W441" i="1"/>
  <c r="Y446" i="1"/>
  <c r="W471" i="1"/>
  <c r="X474" i="1"/>
  <c r="W488" i="1"/>
  <c r="X493" i="1"/>
  <c r="X535" i="1"/>
  <c r="W620" i="1"/>
  <c r="W656" i="1"/>
  <c r="X659" i="1"/>
  <c r="Y662" i="1"/>
  <c r="Y737" i="1"/>
  <c r="Y433" i="1"/>
  <c r="W482" i="1"/>
  <c r="X488" i="1"/>
  <c r="Y392" i="1"/>
  <c r="W539" i="1"/>
  <c r="W543" i="1"/>
  <c r="X546" i="1"/>
  <c r="Y549" i="1"/>
  <c r="Y576" i="1"/>
  <c r="Y590" i="1"/>
  <c r="X599" i="1"/>
  <c r="X586" i="1" s="1"/>
  <c r="Y602" i="1"/>
  <c r="X610" i="1"/>
  <c r="Y613" i="1"/>
  <c r="Y621" i="1"/>
  <c r="W638" i="1"/>
  <c r="X641" i="1"/>
  <c r="Y644" i="1"/>
  <c r="Y665" i="1"/>
  <c r="X672" i="1"/>
  <c r="W721" i="1"/>
  <c r="W724" i="1"/>
  <c r="W731" i="1"/>
  <c r="Y524" i="1"/>
  <c r="X563" i="1"/>
  <c r="W596" i="1"/>
  <c r="Y647" i="1"/>
  <c r="X686" i="1"/>
  <c r="W711" i="1"/>
  <c r="Y711" i="1"/>
  <c r="Y777" i="1"/>
  <c r="X782" i="1"/>
  <c r="X525" i="1"/>
  <c r="Y538" i="1"/>
  <c r="W577" i="1"/>
  <c r="X581" i="1"/>
  <c r="X620" i="1"/>
  <c r="W766" i="1"/>
  <c r="W683" i="1"/>
  <c r="W743" i="1"/>
  <c r="X777" i="1"/>
  <c r="Y675" i="1"/>
  <c r="Y689" i="1"/>
  <c r="X699" i="1"/>
  <c r="X724" i="1"/>
  <c r="X734" i="1"/>
  <c r="X769" i="1"/>
  <c r="X774" i="1"/>
  <c r="Y787" i="1"/>
  <c r="Y792" i="1"/>
  <c r="Y795" i="1"/>
  <c r="Y800" i="1"/>
  <c r="X675" i="1"/>
  <c r="X689" i="1"/>
  <c r="Y760" i="1"/>
  <c r="Y782" i="1"/>
  <c r="X787" i="1"/>
  <c r="Y671" i="1"/>
  <c r="W672" i="1"/>
  <c r="Y708" i="1"/>
  <c r="Y718" i="1"/>
  <c r="W734" i="1"/>
  <c r="X737" i="1"/>
  <c r="Y740" i="1"/>
  <c r="W769" i="1"/>
  <c r="W774" i="1"/>
  <c r="Q357" i="1"/>
  <c r="Q373" i="1"/>
  <c r="W606" i="1" l="1"/>
  <c r="W586" i="1"/>
  <c r="Y586" i="1"/>
  <c r="AD810" i="1"/>
  <c r="AE810" i="1"/>
  <c r="AC810" i="1"/>
  <c r="X632" i="1"/>
  <c r="Y136" i="1"/>
  <c r="Y652" i="1"/>
  <c r="X328" i="1"/>
  <c r="Y328" i="1"/>
  <c r="W270" i="1"/>
  <c r="W104" i="1"/>
  <c r="X104" i="1"/>
  <c r="Y204" i="1"/>
  <c r="Y104" i="1"/>
  <c r="X229" i="1"/>
  <c r="X40" i="1"/>
  <c r="W40" i="1"/>
  <c r="X18" i="1"/>
  <c r="W18" i="1"/>
  <c r="Y606" i="1"/>
  <c r="W371" i="1"/>
  <c r="W362" i="1" s="1"/>
  <c r="W136" i="1"/>
  <c r="X487" i="1"/>
  <c r="Y445" i="1"/>
  <c r="W402" i="1"/>
  <c r="W433" i="1"/>
  <c r="X402" i="1"/>
  <c r="Y229" i="1"/>
  <c r="W284" i="1"/>
  <c r="W257" i="1"/>
  <c r="Y284" i="1"/>
  <c r="X186" i="1"/>
  <c r="X164" i="1"/>
  <c r="W576" i="1"/>
  <c r="X524" i="1"/>
  <c r="W542" i="1"/>
  <c r="Y620" i="1"/>
  <c r="X606" i="1"/>
  <c r="X542" i="1"/>
  <c r="Y186" i="1"/>
  <c r="Y401" i="1"/>
  <c r="X284" i="1"/>
  <c r="X270" i="1"/>
  <c r="Y152" i="1"/>
  <c r="Y542" i="1"/>
  <c r="W161" i="1"/>
  <c r="Y164" i="1"/>
  <c r="Y534" i="1"/>
  <c r="W632" i="1"/>
  <c r="X136" i="1"/>
  <c r="Y270" i="1"/>
  <c r="Y18" i="1"/>
  <c r="W229" i="1"/>
  <c r="W440" i="1"/>
  <c r="Y381" i="1"/>
  <c r="W204" i="1"/>
  <c r="W671" i="1"/>
  <c r="X671" i="1"/>
  <c r="W652" i="1"/>
  <c r="W538" i="1"/>
  <c r="W481" i="1"/>
  <c r="X652" i="1"/>
  <c r="X534" i="1"/>
  <c r="W487" i="1"/>
  <c r="X445" i="1"/>
  <c r="X433" i="1"/>
  <c r="Y486" i="1"/>
  <c r="W445" i="1"/>
  <c r="Y257" i="1"/>
  <c r="X204" i="1"/>
  <c r="Y632" i="1"/>
  <c r="W323" i="1"/>
  <c r="X257" i="1"/>
  <c r="W164" i="1"/>
  <c r="X152" i="1"/>
  <c r="Q394" i="1"/>
  <c r="T394" i="1" s="1"/>
  <c r="Z394" i="1" s="1"/>
  <c r="AF394" i="1" s="1"/>
  <c r="T149" i="1"/>
  <c r="Z149" i="1" s="1"/>
  <c r="AF149" i="1" s="1"/>
  <c r="U149" i="1"/>
  <c r="AA149" i="1" s="1"/>
  <c r="AG149" i="1" s="1"/>
  <c r="V149" i="1"/>
  <c r="AB149" i="1" s="1"/>
  <c r="AH149" i="1" s="1"/>
  <c r="R148" i="1"/>
  <c r="U148" i="1" s="1"/>
  <c r="AA148" i="1" s="1"/>
  <c r="AG148" i="1" s="1"/>
  <c r="S148" i="1"/>
  <c r="Q148" i="1"/>
  <c r="T120" i="1"/>
  <c r="Z120" i="1" s="1"/>
  <c r="AF120" i="1" s="1"/>
  <c r="U120" i="1"/>
  <c r="AA120" i="1" s="1"/>
  <c r="AG120" i="1" s="1"/>
  <c r="V120" i="1"/>
  <c r="AB120" i="1" s="1"/>
  <c r="AH120" i="1" s="1"/>
  <c r="R119" i="1"/>
  <c r="R118" i="1" s="1"/>
  <c r="U118" i="1" s="1"/>
  <c r="AA118" i="1" s="1"/>
  <c r="AG118" i="1" s="1"/>
  <c r="S119" i="1"/>
  <c r="S118" i="1" s="1"/>
  <c r="V118" i="1" s="1"/>
  <c r="AB118" i="1" s="1"/>
  <c r="AH118" i="1" s="1"/>
  <c r="Q119" i="1"/>
  <c r="Q118" i="1" s="1"/>
  <c r="T118" i="1" s="1"/>
  <c r="Z118" i="1" s="1"/>
  <c r="AF118" i="1" s="1"/>
  <c r="T151" i="1"/>
  <c r="Z151" i="1" s="1"/>
  <c r="AF151" i="1" s="1"/>
  <c r="U151" i="1"/>
  <c r="AA151" i="1" s="1"/>
  <c r="AG151" i="1" s="1"/>
  <c r="V151" i="1"/>
  <c r="AB151" i="1" s="1"/>
  <c r="AH151" i="1" s="1"/>
  <c r="R150" i="1"/>
  <c r="R145" i="1" s="1"/>
  <c r="S150" i="1"/>
  <c r="Q150" i="1"/>
  <c r="T247" i="1"/>
  <c r="Z247" i="1" s="1"/>
  <c r="AF247" i="1" s="1"/>
  <c r="U247" i="1"/>
  <c r="AA247" i="1" s="1"/>
  <c r="AG247" i="1" s="1"/>
  <c r="V247" i="1"/>
  <c r="AB247" i="1" s="1"/>
  <c r="AH247" i="1" s="1"/>
  <c r="R246" i="1"/>
  <c r="R245" i="1" s="1"/>
  <c r="U245" i="1" s="1"/>
  <c r="AA245" i="1" s="1"/>
  <c r="AG245" i="1" s="1"/>
  <c r="S246" i="1"/>
  <c r="S245" i="1" s="1"/>
  <c r="V245" i="1" s="1"/>
  <c r="AB245" i="1" s="1"/>
  <c r="AH245" i="1" s="1"/>
  <c r="Q246" i="1"/>
  <c r="Q245" i="1" s="1"/>
  <c r="T245" i="1" s="1"/>
  <c r="Z245" i="1" s="1"/>
  <c r="AF245" i="1" s="1"/>
  <c r="R395" i="1"/>
  <c r="U395" i="1" s="1"/>
  <c r="AA395" i="1" s="1"/>
  <c r="AG395" i="1" s="1"/>
  <c r="S395" i="1"/>
  <c r="V395" i="1" s="1"/>
  <c r="AB395" i="1" s="1"/>
  <c r="AH395" i="1" s="1"/>
  <c r="Q395" i="1"/>
  <c r="R393" i="1"/>
  <c r="U393" i="1" s="1"/>
  <c r="AA393" i="1" s="1"/>
  <c r="AG393" i="1" s="1"/>
  <c r="S393" i="1"/>
  <c r="V393" i="1" s="1"/>
  <c r="AB393" i="1" s="1"/>
  <c r="AH393" i="1" s="1"/>
  <c r="Q393" i="1"/>
  <c r="T393" i="1" s="1"/>
  <c r="Z393" i="1" s="1"/>
  <c r="AF393" i="1" s="1"/>
  <c r="U394" i="1"/>
  <c r="AA394" i="1" s="1"/>
  <c r="AG394" i="1" s="1"/>
  <c r="V394" i="1"/>
  <c r="AB394" i="1" s="1"/>
  <c r="AH394" i="1" s="1"/>
  <c r="T395" i="1"/>
  <c r="Z395" i="1" s="1"/>
  <c r="AF395" i="1" s="1"/>
  <c r="T396" i="1"/>
  <c r="Z396" i="1" s="1"/>
  <c r="AF396" i="1" s="1"/>
  <c r="U396" i="1"/>
  <c r="AA396" i="1" s="1"/>
  <c r="AG396" i="1" s="1"/>
  <c r="V396" i="1"/>
  <c r="AB396" i="1" s="1"/>
  <c r="AH396" i="1" s="1"/>
  <c r="T222" i="1"/>
  <c r="Z222" i="1" s="1"/>
  <c r="AF222" i="1" s="1"/>
  <c r="U222" i="1"/>
  <c r="AA222" i="1" s="1"/>
  <c r="AG222" i="1" s="1"/>
  <c r="V222" i="1"/>
  <c r="AB222" i="1" s="1"/>
  <c r="AH222" i="1" s="1"/>
  <c r="R221" i="1"/>
  <c r="R220" i="1" s="1"/>
  <c r="U220" i="1" s="1"/>
  <c r="AA220" i="1" s="1"/>
  <c r="AG220" i="1" s="1"/>
  <c r="S221" i="1"/>
  <c r="S220" i="1" s="1"/>
  <c r="V220" i="1" s="1"/>
  <c r="AB220" i="1" s="1"/>
  <c r="AH220" i="1" s="1"/>
  <c r="Q221" i="1"/>
  <c r="Q220" i="1" s="1"/>
  <c r="T220" i="1" s="1"/>
  <c r="Z220" i="1" s="1"/>
  <c r="AF220" i="1" s="1"/>
  <c r="T784" i="1"/>
  <c r="Z784" i="1" s="1"/>
  <c r="AF784" i="1" s="1"/>
  <c r="U784" i="1"/>
  <c r="AA784" i="1" s="1"/>
  <c r="AG784" i="1" s="1"/>
  <c r="V784" i="1"/>
  <c r="AB784" i="1" s="1"/>
  <c r="AH784" i="1" s="1"/>
  <c r="R783" i="1"/>
  <c r="U783" i="1" s="1"/>
  <c r="AA783" i="1" s="1"/>
  <c r="AG783" i="1" s="1"/>
  <c r="S783" i="1"/>
  <c r="Q783" i="1"/>
  <c r="T307" i="1"/>
  <c r="Z307" i="1" s="1"/>
  <c r="AF307" i="1" s="1"/>
  <c r="U307" i="1"/>
  <c r="AA307" i="1" s="1"/>
  <c r="AG307" i="1" s="1"/>
  <c r="V307" i="1"/>
  <c r="AB307" i="1" s="1"/>
  <c r="AH307" i="1" s="1"/>
  <c r="R306" i="1"/>
  <c r="R305" i="1" s="1"/>
  <c r="U305" i="1" s="1"/>
  <c r="AA305" i="1" s="1"/>
  <c r="AG305" i="1" s="1"/>
  <c r="S306" i="1"/>
  <c r="S305" i="1" s="1"/>
  <c r="V305" i="1" s="1"/>
  <c r="AB305" i="1" s="1"/>
  <c r="AH305" i="1" s="1"/>
  <c r="Q306" i="1"/>
  <c r="Q305" i="1" s="1"/>
  <c r="T305" i="1" s="1"/>
  <c r="Z305" i="1" s="1"/>
  <c r="AF305" i="1" s="1"/>
  <c r="Q145" i="1" l="1"/>
  <c r="S145" i="1"/>
  <c r="V145" i="1" s="1"/>
  <c r="AB145" i="1" s="1"/>
  <c r="AH145" i="1" s="1"/>
  <c r="S392" i="1"/>
  <c r="V392" i="1" s="1"/>
  <c r="AB392" i="1" s="1"/>
  <c r="AH392" i="1" s="1"/>
  <c r="T148" i="1"/>
  <c r="Z148" i="1" s="1"/>
  <c r="AF148" i="1" s="1"/>
  <c r="V148" i="1"/>
  <c r="AB148" i="1" s="1"/>
  <c r="AH148" i="1" s="1"/>
  <c r="X631" i="1"/>
  <c r="U246" i="1"/>
  <c r="AA246" i="1" s="1"/>
  <c r="AG246" i="1" s="1"/>
  <c r="V246" i="1"/>
  <c r="AB246" i="1" s="1"/>
  <c r="AH246" i="1" s="1"/>
  <c r="U119" i="1"/>
  <c r="AA119" i="1" s="1"/>
  <c r="AG119" i="1" s="1"/>
  <c r="V119" i="1"/>
  <c r="AB119" i="1" s="1"/>
  <c r="AH119" i="1" s="1"/>
  <c r="W486" i="1"/>
  <c r="W152" i="1"/>
  <c r="W203" i="1"/>
  <c r="W631" i="1"/>
  <c r="X17" i="1"/>
  <c r="Y203" i="1"/>
  <c r="W401" i="1"/>
  <c r="X486" i="1"/>
  <c r="Y631" i="1"/>
  <c r="X203" i="1"/>
  <c r="W534" i="1"/>
  <c r="Y17" i="1"/>
  <c r="X401" i="1"/>
  <c r="Q392" i="1"/>
  <c r="T392" i="1" s="1"/>
  <c r="Z392" i="1" s="1"/>
  <c r="AF392" i="1" s="1"/>
  <c r="T145" i="1"/>
  <c r="Z145" i="1" s="1"/>
  <c r="AF145" i="1" s="1"/>
  <c r="U145" i="1"/>
  <c r="AA145" i="1" s="1"/>
  <c r="AG145" i="1" s="1"/>
  <c r="V150" i="1"/>
  <c r="AB150" i="1" s="1"/>
  <c r="AH150" i="1" s="1"/>
  <c r="U150" i="1"/>
  <c r="AA150" i="1" s="1"/>
  <c r="AG150" i="1" s="1"/>
  <c r="T119" i="1"/>
  <c r="Z119" i="1" s="1"/>
  <c r="AF119" i="1" s="1"/>
  <c r="T150" i="1"/>
  <c r="Z150" i="1" s="1"/>
  <c r="AF150" i="1" s="1"/>
  <c r="T246" i="1"/>
  <c r="Z246" i="1" s="1"/>
  <c r="AF246" i="1" s="1"/>
  <c r="V221" i="1"/>
  <c r="AB221" i="1" s="1"/>
  <c r="AH221" i="1" s="1"/>
  <c r="R392" i="1"/>
  <c r="U392" i="1" s="1"/>
  <c r="AA392" i="1" s="1"/>
  <c r="AG392" i="1" s="1"/>
  <c r="T783" i="1"/>
  <c r="Z783" i="1" s="1"/>
  <c r="AF783" i="1" s="1"/>
  <c r="U221" i="1"/>
  <c r="AA221" i="1" s="1"/>
  <c r="AG221" i="1" s="1"/>
  <c r="V783" i="1"/>
  <c r="AB783" i="1" s="1"/>
  <c r="AH783" i="1" s="1"/>
  <c r="V306" i="1"/>
  <c r="AB306" i="1" s="1"/>
  <c r="AH306" i="1" s="1"/>
  <c r="U306" i="1"/>
  <c r="AA306" i="1" s="1"/>
  <c r="AG306" i="1" s="1"/>
  <c r="T221" i="1"/>
  <c r="Z221" i="1" s="1"/>
  <c r="AF221" i="1" s="1"/>
  <c r="T306" i="1"/>
  <c r="Z306" i="1" s="1"/>
  <c r="AF306" i="1" s="1"/>
  <c r="R116" i="1"/>
  <c r="R115" i="1" s="1"/>
  <c r="U115" i="1" s="1"/>
  <c r="AA115" i="1" s="1"/>
  <c r="AG115" i="1" s="1"/>
  <c r="S116" i="1"/>
  <c r="S115" i="1" s="1"/>
  <c r="V115" i="1" s="1"/>
  <c r="AB115" i="1" s="1"/>
  <c r="AH115" i="1" s="1"/>
  <c r="Q116" i="1"/>
  <c r="Q115" i="1" s="1"/>
  <c r="T115" i="1" s="1"/>
  <c r="Z115" i="1" s="1"/>
  <c r="AF115" i="1" s="1"/>
  <c r="T117" i="1"/>
  <c r="Z117" i="1" s="1"/>
  <c r="AF117" i="1" s="1"/>
  <c r="U117" i="1"/>
  <c r="AA117" i="1" s="1"/>
  <c r="AG117" i="1" s="1"/>
  <c r="V117" i="1"/>
  <c r="AB117" i="1" s="1"/>
  <c r="AH117" i="1" s="1"/>
  <c r="Y16" i="1" l="1"/>
  <c r="W17" i="1"/>
  <c r="X16" i="1"/>
  <c r="T116" i="1"/>
  <c r="Z116" i="1" s="1"/>
  <c r="AF116" i="1" s="1"/>
  <c r="V116" i="1"/>
  <c r="AB116" i="1" s="1"/>
  <c r="AH116" i="1" s="1"/>
  <c r="U116" i="1"/>
  <c r="AA116" i="1" s="1"/>
  <c r="AG116" i="1" s="1"/>
  <c r="Q155" i="1"/>
  <c r="Y810" i="1" l="1"/>
  <c r="W16" i="1"/>
  <c r="X810" i="1"/>
  <c r="T755" i="1"/>
  <c r="Z755" i="1" s="1"/>
  <c r="AF755" i="1" s="1"/>
  <c r="U755" i="1"/>
  <c r="AA755" i="1" s="1"/>
  <c r="AG755" i="1" s="1"/>
  <c r="V755" i="1"/>
  <c r="AB755" i="1" s="1"/>
  <c r="AH755" i="1" s="1"/>
  <c r="R754" i="1"/>
  <c r="S754" i="1"/>
  <c r="V754" i="1" s="1"/>
  <c r="AB754" i="1" s="1"/>
  <c r="AH754" i="1" s="1"/>
  <c r="Q754" i="1"/>
  <c r="T754" i="1" s="1"/>
  <c r="Z754" i="1" s="1"/>
  <c r="AF754" i="1" s="1"/>
  <c r="T730" i="1"/>
  <c r="Z730" i="1" s="1"/>
  <c r="AF730" i="1" s="1"/>
  <c r="U730" i="1"/>
  <c r="AA730" i="1" s="1"/>
  <c r="AG730" i="1" s="1"/>
  <c r="V730" i="1"/>
  <c r="AB730" i="1" s="1"/>
  <c r="AH730" i="1" s="1"/>
  <c r="R729" i="1"/>
  <c r="U729" i="1" s="1"/>
  <c r="AA729" i="1" s="1"/>
  <c r="AG729" i="1" s="1"/>
  <c r="S729" i="1"/>
  <c r="V729" i="1" s="1"/>
  <c r="AB729" i="1" s="1"/>
  <c r="AH729" i="1" s="1"/>
  <c r="Q729" i="1"/>
  <c r="T729" i="1" s="1"/>
  <c r="Z729" i="1" s="1"/>
  <c r="AF729" i="1" s="1"/>
  <c r="T697" i="1"/>
  <c r="Z697" i="1" s="1"/>
  <c r="AF697" i="1" s="1"/>
  <c r="U697" i="1"/>
  <c r="AA697" i="1" s="1"/>
  <c r="AG697" i="1" s="1"/>
  <c r="V697" i="1"/>
  <c r="AB697" i="1" s="1"/>
  <c r="AH697" i="1" s="1"/>
  <c r="R696" i="1"/>
  <c r="S696" i="1"/>
  <c r="Q696" i="1"/>
  <c r="T695" i="1"/>
  <c r="Z695" i="1" s="1"/>
  <c r="AF695" i="1" s="1"/>
  <c r="U695" i="1"/>
  <c r="AA695" i="1" s="1"/>
  <c r="AG695" i="1" s="1"/>
  <c r="V695" i="1"/>
  <c r="AB695" i="1" s="1"/>
  <c r="AH695" i="1" s="1"/>
  <c r="R694" i="1"/>
  <c r="U694" i="1" s="1"/>
  <c r="AA694" i="1" s="1"/>
  <c r="AG694" i="1" s="1"/>
  <c r="S694" i="1"/>
  <c r="V694" i="1" s="1"/>
  <c r="AB694" i="1" s="1"/>
  <c r="AH694" i="1" s="1"/>
  <c r="Q694" i="1"/>
  <c r="T694" i="1" s="1"/>
  <c r="Z694" i="1" s="1"/>
  <c r="AF694" i="1" s="1"/>
  <c r="T615" i="1"/>
  <c r="Z615" i="1" s="1"/>
  <c r="AF615" i="1" s="1"/>
  <c r="U615" i="1"/>
  <c r="AA615" i="1" s="1"/>
  <c r="AG615" i="1" s="1"/>
  <c r="V615" i="1"/>
  <c r="AB615" i="1" s="1"/>
  <c r="AH615" i="1" s="1"/>
  <c r="T618" i="1"/>
  <c r="Z618" i="1" s="1"/>
  <c r="AF618" i="1" s="1"/>
  <c r="U618" i="1"/>
  <c r="AA618" i="1" s="1"/>
  <c r="AG618" i="1" s="1"/>
  <c r="V618" i="1"/>
  <c r="AB618" i="1" s="1"/>
  <c r="AH618" i="1" s="1"/>
  <c r="R617" i="1"/>
  <c r="R616" i="1" s="1"/>
  <c r="U616" i="1" s="1"/>
  <c r="AA616" i="1" s="1"/>
  <c r="AG616" i="1" s="1"/>
  <c r="S617" i="1"/>
  <c r="S616" i="1" s="1"/>
  <c r="V616" i="1" s="1"/>
  <c r="AB616" i="1" s="1"/>
  <c r="AH616" i="1" s="1"/>
  <c r="Q617" i="1"/>
  <c r="Q616" i="1" s="1"/>
  <c r="T616" i="1" s="1"/>
  <c r="Z616" i="1" s="1"/>
  <c r="AF616" i="1" s="1"/>
  <c r="R614" i="1"/>
  <c r="R613" i="1" s="1"/>
  <c r="U613" i="1" s="1"/>
  <c r="AA613" i="1" s="1"/>
  <c r="AG613" i="1" s="1"/>
  <c r="S614" i="1"/>
  <c r="S613" i="1" s="1"/>
  <c r="V613" i="1" s="1"/>
  <c r="AB613" i="1" s="1"/>
  <c r="AH613" i="1" s="1"/>
  <c r="Q614" i="1"/>
  <c r="Q613" i="1" s="1"/>
  <c r="T613" i="1" s="1"/>
  <c r="Z613" i="1" s="1"/>
  <c r="AF613" i="1" s="1"/>
  <c r="T604" i="1"/>
  <c r="Z604" i="1" s="1"/>
  <c r="AF604" i="1" s="1"/>
  <c r="U604" i="1"/>
  <c r="AA604" i="1" s="1"/>
  <c r="AG604" i="1" s="1"/>
  <c r="V604" i="1"/>
  <c r="AB604" i="1" s="1"/>
  <c r="AH604" i="1" s="1"/>
  <c r="R603" i="1"/>
  <c r="R602" i="1" s="1"/>
  <c r="U602" i="1" s="1"/>
  <c r="AA602" i="1" s="1"/>
  <c r="AG602" i="1" s="1"/>
  <c r="S603" i="1"/>
  <c r="S602" i="1" s="1"/>
  <c r="V602" i="1" s="1"/>
  <c r="AB602" i="1" s="1"/>
  <c r="AH602" i="1" s="1"/>
  <c r="Q603" i="1"/>
  <c r="Q602" i="1" s="1"/>
  <c r="T602" i="1" s="1"/>
  <c r="Z602" i="1" s="1"/>
  <c r="AF602" i="1" s="1"/>
  <c r="Q540" i="1"/>
  <c r="T540" i="1" s="1"/>
  <c r="Z540" i="1" s="1"/>
  <c r="AF540" i="1" s="1"/>
  <c r="V540" i="1"/>
  <c r="AB540" i="1" s="1"/>
  <c r="AH540" i="1" s="1"/>
  <c r="U540" i="1"/>
  <c r="AA540" i="1" s="1"/>
  <c r="AG540" i="1" s="1"/>
  <c r="S539" i="1"/>
  <c r="S538" i="1" s="1"/>
  <c r="R539" i="1"/>
  <c r="R538" i="1" s="1"/>
  <c r="M539" i="1"/>
  <c r="M538" i="1" s="1"/>
  <c r="L539" i="1"/>
  <c r="L538" i="1" s="1"/>
  <c r="K539" i="1"/>
  <c r="J539" i="1"/>
  <c r="I539" i="1"/>
  <c r="H539" i="1"/>
  <c r="H538" i="1" s="1"/>
  <c r="T532" i="1"/>
  <c r="Z532" i="1" s="1"/>
  <c r="AF532" i="1" s="1"/>
  <c r="U532" i="1"/>
  <c r="AA532" i="1" s="1"/>
  <c r="AG532" i="1" s="1"/>
  <c r="V532" i="1"/>
  <c r="AB532" i="1" s="1"/>
  <c r="AH532" i="1" s="1"/>
  <c r="R531" i="1"/>
  <c r="R530" i="1" s="1"/>
  <c r="U530" i="1" s="1"/>
  <c r="AA530" i="1" s="1"/>
  <c r="AG530" i="1" s="1"/>
  <c r="S531" i="1"/>
  <c r="S530" i="1" s="1"/>
  <c r="V530" i="1" s="1"/>
  <c r="AB530" i="1" s="1"/>
  <c r="AH530" i="1" s="1"/>
  <c r="Q531" i="1"/>
  <c r="Q530" i="1" s="1"/>
  <c r="T530" i="1" s="1"/>
  <c r="Z530" i="1" s="1"/>
  <c r="AF530" i="1" s="1"/>
  <c r="T443" i="1"/>
  <c r="Z443" i="1" s="1"/>
  <c r="AF443" i="1" s="1"/>
  <c r="U443" i="1"/>
  <c r="AA443" i="1" s="1"/>
  <c r="AG443" i="1" s="1"/>
  <c r="V443" i="1"/>
  <c r="AB443" i="1" s="1"/>
  <c r="AH443" i="1" s="1"/>
  <c r="R442" i="1"/>
  <c r="R441" i="1" s="1"/>
  <c r="R440" i="1" s="1"/>
  <c r="U440" i="1" s="1"/>
  <c r="AA440" i="1" s="1"/>
  <c r="AG440" i="1" s="1"/>
  <c r="S442" i="1"/>
  <c r="S441" i="1" s="1"/>
  <c r="Q442" i="1"/>
  <c r="Q441" i="1" s="1"/>
  <c r="Q440" i="1" s="1"/>
  <c r="T440" i="1" s="1"/>
  <c r="Z440" i="1" s="1"/>
  <c r="AF440" i="1" s="1"/>
  <c r="T422" i="1"/>
  <c r="Z422" i="1" s="1"/>
  <c r="AF422" i="1" s="1"/>
  <c r="U422" i="1"/>
  <c r="AA422" i="1" s="1"/>
  <c r="AG422" i="1" s="1"/>
  <c r="V422" i="1"/>
  <c r="AB422" i="1" s="1"/>
  <c r="AH422" i="1" s="1"/>
  <c r="T420" i="1"/>
  <c r="Z420" i="1" s="1"/>
  <c r="AF420" i="1" s="1"/>
  <c r="U420" i="1"/>
  <c r="AA420" i="1" s="1"/>
  <c r="AG420" i="1" s="1"/>
  <c r="V420" i="1"/>
  <c r="AB420" i="1" s="1"/>
  <c r="AH420" i="1" s="1"/>
  <c r="R421" i="1"/>
  <c r="U421" i="1" s="1"/>
  <c r="AA421" i="1" s="1"/>
  <c r="AG421" i="1" s="1"/>
  <c r="S421" i="1"/>
  <c r="V421" i="1" s="1"/>
  <c r="AB421" i="1" s="1"/>
  <c r="AH421" i="1" s="1"/>
  <c r="Q421" i="1"/>
  <c r="T421" i="1" s="1"/>
  <c r="Z421" i="1" s="1"/>
  <c r="AF421" i="1" s="1"/>
  <c r="R419" i="1"/>
  <c r="S419" i="1"/>
  <c r="V419" i="1" s="1"/>
  <c r="AB419" i="1" s="1"/>
  <c r="AH419" i="1" s="1"/>
  <c r="Q419" i="1"/>
  <c r="T419" i="1" s="1"/>
  <c r="Z419" i="1" s="1"/>
  <c r="AF419" i="1" s="1"/>
  <c r="T415" i="1"/>
  <c r="Z415" i="1" s="1"/>
  <c r="AF415" i="1" s="1"/>
  <c r="U415" i="1"/>
  <c r="AA415" i="1" s="1"/>
  <c r="AG415" i="1" s="1"/>
  <c r="V415" i="1"/>
  <c r="AB415" i="1" s="1"/>
  <c r="AH415" i="1" s="1"/>
  <c r="T413" i="1"/>
  <c r="Z413" i="1" s="1"/>
  <c r="AF413" i="1" s="1"/>
  <c r="U413" i="1"/>
  <c r="AA413" i="1" s="1"/>
  <c r="AG413" i="1" s="1"/>
  <c r="V413" i="1"/>
  <c r="AB413" i="1" s="1"/>
  <c r="AH413" i="1" s="1"/>
  <c r="R414" i="1"/>
  <c r="U414" i="1" s="1"/>
  <c r="AA414" i="1" s="1"/>
  <c r="AG414" i="1" s="1"/>
  <c r="S414" i="1"/>
  <c r="V414" i="1" s="1"/>
  <c r="AB414" i="1" s="1"/>
  <c r="AH414" i="1" s="1"/>
  <c r="Q414" i="1"/>
  <c r="T414" i="1" s="1"/>
  <c r="Z414" i="1" s="1"/>
  <c r="AF414" i="1" s="1"/>
  <c r="R412" i="1"/>
  <c r="S412" i="1"/>
  <c r="V412" i="1" s="1"/>
  <c r="AB412" i="1" s="1"/>
  <c r="AH412" i="1" s="1"/>
  <c r="Q412" i="1"/>
  <c r="W810" i="1" l="1"/>
  <c r="Q539" i="1"/>
  <c r="Q538" i="1" s="1"/>
  <c r="N539" i="1"/>
  <c r="T539" i="1" s="1"/>
  <c r="Z539" i="1" s="1"/>
  <c r="AF539" i="1" s="1"/>
  <c r="V603" i="1"/>
  <c r="AB603" i="1" s="1"/>
  <c r="AH603" i="1" s="1"/>
  <c r="U531" i="1"/>
  <c r="AA531" i="1" s="1"/>
  <c r="AG531" i="1" s="1"/>
  <c r="U754" i="1"/>
  <c r="AA754" i="1" s="1"/>
  <c r="AG754" i="1" s="1"/>
  <c r="U442" i="1"/>
  <c r="AA442" i="1" s="1"/>
  <c r="AG442" i="1" s="1"/>
  <c r="U617" i="1"/>
  <c r="AA617" i="1" s="1"/>
  <c r="AG617" i="1" s="1"/>
  <c r="O539" i="1"/>
  <c r="U539" i="1" s="1"/>
  <c r="AA539" i="1" s="1"/>
  <c r="AG539" i="1" s="1"/>
  <c r="T531" i="1"/>
  <c r="Z531" i="1" s="1"/>
  <c r="AF531" i="1" s="1"/>
  <c r="K538" i="1"/>
  <c r="N538" i="1" s="1"/>
  <c r="T538" i="1" s="1"/>
  <c r="Z538" i="1" s="1"/>
  <c r="AF538" i="1" s="1"/>
  <c r="V617" i="1"/>
  <c r="AB617" i="1" s="1"/>
  <c r="AH617" i="1" s="1"/>
  <c r="T603" i="1"/>
  <c r="Z603" i="1" s="1"/>
  <c r="AF603" i="1" s="1"/>
  <c r="V442" i="1"/>
  <c r="AB442" i="1" s="1"/>
  <c r="AH442" i="1" s="1"/>
  <c r="V531" i="1"/>
  <c r="AB531" i="1" s="1"/>
  <c r="AH531" i="1" s="1"/>
  <c r="U603" i="1"/>
  <c r="AA603" i="1" s="1"/>
  <c r="AG603" i="1" s="1"/>
  <c r="T617" i="1"/>
  <c r="Z617" i="1" s="1"/>
  <c r="AF617" i="1" s="1"/>
  <c r="V614" i="1"/>
  <c r="AB614" i="1" s="1"/>
  <c r="AH614" i="1" s="1"/>
  <c r="U614" i="1"/>
  <c r="AA614" i="1" s="1"/>
  <c r="AG614" i="1" s="1"/>
  <c r="T614" i="1"/>
  <c r="Z614" i="1" s="1"/>
  <c r="AF614" i="1" s="1"/>
  <c r="P539" i="1"/>
  <c r="V539" i="1" s="1"/>
  <c r="AB539" i="1" s="1"/>
  <c r="AH539" i="1" s="1"/>
  <c r="I538" i="1"/>
  <c r="O538" i="1" s="1"/>
  <c r="U538" i="1" s="1"/>
  <c r="AA538" i="1" s="1"/>
  <c r="AG538" i="1" s="1"/>
  <c r="J538" i="1"/>
  <c r="P538" i="1" s="1"/>
  <c r="V538" i="1" s="1"/>
  <c r="AB538" i="1" s="1"/>
  <c r="AH538" i="1" s="1"/>
  <c r="S440" i="1"/>
  <c r="V440" i="1" s="1"/>
  <c r="AB440" i="1" s="1"/>
  <c r="AH440" i="1" s="1"/>
  <c r="V441" i="1"/>
  <c r="AB441" i="1" s="1"/>
  <c r="AH441" i="1" s="1"/>
  <c r="T441" i="1"/>
  <c r="Z441" i="1" s="1"/>
  <c r="AF441" i="1" s="1"/>
  <c r="T442" i="1"/>
  <c r="Z442" i="1" s="1"/>
  <c r="AF442" i="1" s="1"/>
  <c r="U441" i="1"/>
  <c r="AA441" i="1" s="1"/>
  <c r="AG441" i="1" s="1"/>
  <c r="U412" i="1"/>
  <c r="AA412" i="1" s="1"/>
  <c r="AG412" i="1" s="1"/>
  <c r="U419" i="1"/>
  <c r="AA419" i="1" s="1"/>
  <c r="AG419" i="1" s="1"/>
  <c r="T412" i="1"/>
  <c r="Z412" i="1" s="1"/>
  <c r="AF412" i="1" s="1"/>
  <c r="T405" i="1"/>
  <c r="Z405" i="1" s="1"/>
  <c r="AF405" i="1" s="1"/>
  <c r="U405" i="1"/>
  <c r="AA405" i="1" s="1"/>
  <c r="AG405" i="1" s="1"/>
  <c r="V405" i="1"/>
  <c r="AB405" i="1" s="1"/>
  <c r="AH405" i="1" s="1"/>
  <c r="R404" i="1"/>
  <c r="R403" i="1" s="1"/>
  <c r="U403" i="1" s="1"/>
  <c r="AA403" i="1" s="1"/>
  <c r="AG403" i="1" s="1"/>
  <c r="S404" i="1"/>
  <c r="S403" i="1" s="1"/>
  <c r="V403" i="1" s="1"/>
  <c r="AB403" i="1" s="1"/>
  <c r="AH403" i="1" s="1"/>
  <c r="Q404" i="1"/>
  <c r="Q403" i="1" s="1"/>
  <c r="T403" i="1" s="1"/>
  <c r="Z403" i="1" s="1"/>
  <c r="AF403" i="1" s="1"/>
  <c r="T379" i="1"/>
  <c r="Z379" i="1" s="1"/>
  <c r="AF379" i="1" s="1"/>
  <c r="U379" i="1"/>
  <c r="AA379" i="1" s="1"/>
  <c r="AG379" i="1" s="1"/>
  <c r="V379" i="1"/>
  <c r="AB379" i="1" s="1"/>
  <c r="AH379" i="1" s="1"/>
  <c r="T380" i="1"/>
  <c r="Z380" i="1" s="1"/>
  <c r="AF380" i="1" s="1"/>
  <c r="U380" i="1"/>
  <c r="AA380" i="1" s="1"/>
  <c r="AG380" i="1" s="1"/>
  <c r="V380" i="1"/>
  <c r="AB380" i="1" s="1"/>
  <c r="AH380" i="1" s="1"/>
  <c r="R378" i="1"/>
  <c r="R377" i="1" s="1"/>
  <c r="U377" i="1" s="1"/>
  <c r="AA377" i="1" s="1"/>
  <c r="AG377" i="1" s="1"/>
  <c r="S378" i="1"/>
  <c r="S377" i="1" s="1"/>
  <c r="V377" i="1" s="1"/>
  <c r="AB377" i="1" s="1"/>
  <c r="AH377" i="1" s="1"/>
  <c r="Q378" i="1"/>
  <c r="Q377" i="1" s="1"/>
  <c r="T377" i="1" s="1"/>
  <c r="Z377" i="1" s="1"/>
  <c r="AF377" i="1" s="1"/>
  <c r="V404" i="1" l="1"/>
  <c r="AB404" i="1" s="1"/>
  <c r="AH404" i="1" s="1"/>
  <c r="U404" i="1"/>
  <c r="AA404" i="1" s="1"/>
  <c r="AG404" i="1" s="1"/>
  <c r="T378" i="1"/>
  <c r="Z378" i="1" s="1"/>
  <c r="AF378" i="1" s="1"/>
  <c r="T404" i="1"/>
  <c r="Z404" i="1" s="1"/>
  <c r="AF404" i="1" s="1"/>
  <c r="U378" i="1"/>
  <c r="AA378" i="1" s="1"/>
  <c r="AG378" i="1" s="1"/>
  <c r="V378" i="1"/>
  <c r="AB378" i="1" s="1"/>
  <c r="AH378" i="1" s="1"/>
  <c r="R332" i="1"/>
  <c r="U332" i="1" s="1"/>
  <c r="AA332" i="1" s="1"/>
  <c r="AG332" i="1" s="1"/>
  <c r="S332" i="1"/>
  <c r="V332" i="1" s="1"/>
  <c r="AB332" i="1" s="1"/>
  <c r="AH332" i="1" s="1"/>
  <c r="R330" i="1"/>
  <c r="S330" i="1"/>
  <c r="Q332" i="1"/>
  <c r="Q330" i="1"/>
  <c r="T331" i="1"/>
  <c r="Z331" i="1" s="1"/>
  <c r="AF331" i="1" s="1"/>
  <c r="U331" i="1"/>
  <c r="AA331" i="1" s="1"/>
  <c r="AG331" i="1" s="1"/>
  <c r="V331" i="1"/>
  <c r="AB331" i="1" s="1"/>
  <c r="AH331" i="1" s="1"/>
  <c r="T332" i="1"/>
  <c r="Z332" i="1" s="1"/>
  <c r="AF332" i="1" s="1"/>
  <c r="T333" i="1"/>
  <c r="Z333" i="1" s="1"/>
  <c r="AF333" i="1" s="1"/>
  <c r="U333" i="1"/>
  <c r="AA333" i="1" s="1"/>
  <c r="AG333" i="1" s="1"/>
  <c r="V333" i="1"/>
  <c r="AB333" i="1" s="1"/>
  <c r="AH333" i="1" s="1"/>
  <c r="T282" i="1"/>
  <c r="Z282" i="1" s="1"/>
  <c r="AF282" i="1" s="1"/>
  <c r="U282" i="1"/>
  <c r="AA282" i="1" s="1"/>
  <c r="AG282" i="1" s="1"/>
  <c r="V282" i="1"/>
  <c r="AB282" i="1" s="1"/>
  <c r="AH282" i="1" s="1"/>
  <c r="R281" i="1"/>
  <c r="R280" i="1" s="1"/>
  <c r="U280" i="1" s="1"/>
  <c r="AA280" i="1" s="1"/>
  <c r="AG280" i="1" s="1"/>
  <c r="S281" i="1"/>
  <c r="S280" i="1" s="1"/>
  <c r="V280" i="1" s="1"/>
  <c r="AB280" i="1" s="1"/>
  <c r="AH280" i="1" s="1"/>
  <c r="Q282" i="1"/>
  <c r="Q281" i="1" s="1"/>
  <c r="Q280" i="1" s="1"/>
  <c r="T280" i="1" s="1"/>
  <c r="Z280" i="1" s="1"/>
  <c r="AF280" i="1" s="1"/>
  <c r="T232" i="1"/>
  <c r="Z232" i="1" s="1"/>
  <c r="AF232" i="1" s="1"/>
  <c r="U232" i="1"/>
  <c r="AA232" i="1" s="1"/>
  <c r="AG232" i="1" s="1"/>
  <c r="V232" i="1"/>
  <c r="AB232" i="1" s="1"/>
  <c r="AH232" i="1" s="1"/>
  <c r="R231" i="1"/>
  <c r="R230" i="1" s="1"/>
  <c r="U230" i="1" s="1"/>
  <c r="AA230" i="1" s="1"/>
  <c r="AG230" i="1" s="1"/>
  <c r="S231" i="1"/>
  <c r="S230" i="1" s="1"/>
  <c r="V230" i="1" s="1"/>
  <c r="AB230" i="1" s="1"/>
  <c r="AH230" i="1" s="1"/>
  <c r="Q231" i="1"/>
  <c r="Q230" i="1" s="1"/>
  <c r="T230" i="1" s="1"/>
  <c r="Z230" i="1" s="1"/>
  <c r="AF230" i="1" s="1"/>
  <c r="R162" i="1"/>
  <c r="R161" i="1" s="1"/>
  <c r="U161" i="1" s="1"/>
  <c r="AA161" i="1" s="1"/>
  <c r="AG161" i="1" s="1"/>
  <c r="S162" i="1"/>
  <c r="S161" i="1" s="1"/>
  <c r="V161" i="1" s="1"/>
  <c r="AB161" i="1" s="1"/>
  <c r="AH161" i="1" s="1"/>
  <c r="U163" i="1"/>
  <c r="AA163" i="1" s="1"/>
  <c r="AG163" i="1" s="1"/>
  <c r="V163" i="1"/>
  <c r="AB163" i="1" s="1"/>
  <c r="AH163" i="1" s="1"/>
  <c r="Q163" i="1"/>
  <c r="Q162" i="1" s="1"/>
  <c r="V135" i="1"/>
  <c r="AB135" i="1" s="1"/>
  <c r="AH135" i="1" s="1"/>
  <c r="U135" i="1"/>
  <c r="AA135" i="1" s="1"/>
  <c r="AG135" i="1" s="1"/>
  <c r="T135" i="1"/>
  <c r="Z135" i="1" s="1"/>
  <c r="AF135" i="1" s="1"/>
  <c r="S134" i="1"/>
  <c r="V134" i="1" s="1"/>
  <c r="AB134" i="1" s="1"/>
  <c r="AH134" i="1" s="1"/>
  <c r="R134" i="1"/>
  <c r="U134" i="1" s="1"/>
  <c r="AA134" i="1" s="1"/>
  <c r="AG134" i="1" s="1"/>
  <c r="Q134" i="1"/>
  <c r="Q133" i="1" s="1"/>
  <c r="T133" i="1" s="1"/>
  <c r="Z133" i="1" s="1"/>
  <c r="AF133" i="1" s="1"/>
  <c r="T97" i="1"/>
  <c r="Z97" i="1" s="1"/>
  <c r="AF97" i="1" s="1"/>
  <c r="U97" i="1"/>
  <c r="AA97" i="1" s="1"/>
  <c r="AG97" i="1" s="1"/>
  <c r="V97" i="1"/>
  <c r="AB97" i="1" s="1"/>
  <c r="AH97" i="1" s="1"/>
  <c r="R96" i="1"/>
  <c r="R95" i="1" s="1"/>
  <c r="U95" i="1" s="1"/>
  <c r="AA95" i="1" s="1"/>
  <c r="AG95" i="1" s="1"/>
  <c r="S96" i="1"/>
  <c r="S95" i="1" s="1"/>
  <c r="V95" i="1" s="1"/>
  <c r="AB95" i="1" s="1"/>
  <c r="AH95" i="1" s="1"/>
  <c r="Q96" i="1"/>
  <c r="Q95" i="1" s="1"/>
  <c r="T95" i="1" s="1"/>
  <c r="Z95" i="1" s="1"/>
  <c r="AF95" i="1" s="1"/>
  <c r="Q85" i="1"/>
  <c r="Q84" i="1" s="1"/>
  <c r="Q83" i="1" s="1"/>
  <c r="T83" i="1" s="1"/>
  <c r="Z83" i="1" s="1"/>
  <c r="AF83" i="1" s="1"/>
  <c r="U85" i="1"/>
  <c r="AA85" i="1" s="1"/>
  <c r="AG85" i="1" s="1"/>
  <c r="V85" i="1"/>
  <c r="AB85" i="1" s="1"/>
  <c r="AH85" i="1" s="1"/>
  <c r="R84" i="1"/>
  <c r="R83" i="1" s="1"/>
  <c r="U83" i="1" s="1"/>
  <c r="AA83" i="1" s="1"/>
  <c r="AG83" i="1" s="1"/>
  <c r="S84" i="1"/>
  <c r="S83" i="1" s="1"/>
  <c r="V83" i="1" s="1"/>
  <c r="AB83" i="1" s="1"/>
  <c r="AH83" i="1" s="1"/>
  <c r="T61" i="1"/>
  <c r="Z61" i="1" s="1"/>
  <c r="AF61" i="1" s="1"/>
  <c r="U61" i="1"/>
  <c r="AA61" i="1" s="1"/>
  <c r="AG61" i="1" s="1"/>
  <c r="V61" i="1"/>
  <c r="AB61" i="1" s="1"/>
  <c r="AH61" i="1" s="1"/>
  <c r="R60" i="1"/>
  <c r="R59" i="1" s="1"/>
  <c r="S60" i="1"/>
  <c r="S59" i="1" s="1"/>
  <c r="Q60" i="1"/>
  <c r="Q59" i="1" s="1"/>
  <c r="T59" i="1" s="1"/>
  <c r="Z59" i="1" s="1"/>
  <c r="AF59" i="1" s="1"/>
  <c r="U42" i="1"/>
  <c r="AA42" i="1" s="1"/>
  <c r="AG42" i="1" s="1"/>
  <c r="V42" i="1"/>
  <c r="AB42" i="1" s="1"/>
  <c r="AH42" i="1" s="1"/>
  <c r="T43" i="1"/>
  <c r="Z43" i="1" s="1"/>
  <c r="AF43" i="1" s="1"/>
  <c r="U43" i="1"/>
  <c r="AA43" i="1" s="1"/>
  <c r="AG43" i="1" s="1"/>
  <c r="V43" i="1"/>
  <c r="AB43" i="1" s="1"/>
  <c r="AH43" i="1" s="1"/>
  <c r="R41" i="1"/>
  <c r="U41" i="1" s="1"/>
  <c r="AA41" i="1" s="1"/>
  <c r="AG41" i="1" s="1"/>
  <c r="S41" i="1"/>
  <c r="V41" i="1" s="1"/>
  <c r="AB41" i="1" s="1"/>
  <c r="AH41" i="1" s="1"/>
  <c r="Q42" i="1"/>
  <c r="Q41" i="1" s="1"/>
  <c r="T41" i="1" s="1"/>
  <c r="Z41" i="1" s="1"/>
  <c r="AF41" i="1" s="1"/>
  <c r="T85" i="1" l="1"/>
  <c r="Z85" i="1" s="1"/>
  <c r="AF85" i="1" s="1"/>
  <c r="S133" i="1"/>
  <c r="V133" i="1" s="1"/>
  <c r="AB133" i="1" s="1"/>
  <c r="AH133" i="1" s="1"/>
  <c r="R329" i="1"/>
  <c r="U329" i="1" s="1"/>
  <c r="AA329" i="1" s="1"/>
  <c r="AG329" i="1" s="1"/>
  <c r="R133" i="1"/>
  <c r="U133" i="1" s="1"/>
  <c r="AA133" i="1" s="1"/>
  <c r="AG133" i="1" s="1"/>
  <c r="T281" i="1"/>
  <c r="Z281" i="1" s="1"/>
  <c r="AF281" i="1" s="1"/>
  <c r="T163" i="1"/>
  <c r="Z163" i="1" s="1"/>
  <c r="AF163" i="1" s="1"/>
  <c r="V281" i="1"/>
  <c r="AB281" i="1" s="1"/>
  <c r="AH281" i="1" s="1"/>
  <c r="U281" i="1"/>
  <c r="AA281" i="1" s="1"/>
  <c r="AG281" i="1" s="1"/>
  <c r="S329" i="1"/>
  <c r="V329" i="1" s="1"/>
  <c r="AB329" i="1" s="1"/>
  <c r="AH329" i="1" s="1"/>
  <c r="Q329" i="1"/>
  <c r="T329" i="1" s="1"/>
  <c r="Z329" i="1" s="1"/>
  <c r="AF329" i="1" s="1"/>
  <c r="T330" i="1"/>
  <c r="Z330" i="1" s="1"/>
  <c r="AF330" i="1" s="1"/>
  <c r="V330" i="1"/>
  <c r="AB330" i="1" s="1"/>
  <c r="AH330" i="1" s="1"/>
  <c r="U330" i="1"/>
  <c r="AA330" i="1" s="1"/>
  <c r="AG330" i="1" s="1"/>
  <c r="Q161" i="1"/>
  <c r="T161" i="1" s="1"/>
  <c r="Z161" i="1" s="1"/>
  <c r="AF161" i="1" s="1"/>
  <c r="T162" i="1"/>
  <c r="Z162" i="1" s="1"/>
  <c r="AF162" i="1" s="1"/>
  <c r="T42" i="1"/>
  <c r="Z42" i="1" s="1"/>
  <c r="AF42" i="1" s="1"/>
  <c r="T231" i="1"/>
  <c r="Z231" i="1" s="1"/>
  <c r="AF231" i="1" s="1"/>
  <c r="V96" i="1"/>
  <c r="AB96" i="1" s="1"/>
  <c r="AH96" i="1" s="1"/>
  <c r="U60" i="1"/>
  <c r="AA60" i="1" s="1"/>
  <c r="AG60" i="1" s="1"/>
  <c r="U96" i="1"/>
  <c r="AA96" i="1" s="1"/>
  <c r="AG96" i="1" s="1"/>
  <c r="V231" i="1"/>
  <c r="AB231" i="1" s="1"/>
  <c r="AH231" i="1" s="1"/>
  <c r="T134" i="1"/>
  <c r="Z134" i="1" s="1"/>
  <c r="AF134" i="1" s="1"/>
  <c r="U231" i="1"/>
  <c r="AA231" i="1" s="1"/>
  <c r="AG231" i="1" s="1"/>
  <c r="V162" i="1"/>
  <c r="AB162" i="1" s="1"/>
  <c r="AH162" i="1" s="1"/>
  <c r="U162" i="1"/>
  <c r="AA162" i="1" s="1"/>
  <c r="AG162" i="1" s="1"/>
  <c r="T96" i="1"/>
  <c r="Z96" i="1" s="1"/>
  <c r="AF96" i="1" s="1"/>
  <c r="T84" i="1"/>
  <c r="Z84" i="1" s="1"/>
  <c r="AF84" i="1" s="1"/>
  <c r="V84" i="1"/>
  <c r="AB84" i="1" s="1"/>
  <c r="AH84" i="1" s="1"/>
  <c r="U84" i="1"/>
  <c r="AA84" i="1" s="1"/>
  <c r="AG84" i="1" s="1"/>
  <c r="T60" i="1"/>
  <c r="Z60" i="1" s="1"/>
  <c r="AF60" i="1" s="1"/>
  <c r="V59" i="1"/>
  <c r="AB59" i="1" s="1"/>
  <c r="AH59" i="1" s="1"/>
  <c r="V60" i="1"/>
  <c r="AB60" i="1" s="1"/>
  <c r="AH60" i="1" s="1"/>
  <c r="U59" i="1"/>
  <c r="AA59" i="1" s="1"/>
  <c r="AG59" i="1" s="1"/>
  <c r="S803" i="1"/>
  <c r="R803" i="1"/>
  <c r="Q803" i="1"/>
  <c r="S801" i="1"/>
  <c r="R801" i="1"/>
  <c r="Q801" i="1"/>
  <c r="S798" i="1"/>
  <c r="R798" i="1"/>
  <c r="Q798" i="1"/>
  <c r="S796" i="1"/>
  <c r="R796" i="1"/>
  <c r="Q796" i="1"/>
  <c r="S793" i="1"/>
  <c r="R793" i="1"/>
  <c r="Q793" i="1"/>
  <c r="S790" i="1"/>
  <c r="R790" i="1"/>
  <c r="Q790" i="1"/>
  <c r="S788" i="1"/>
  <c r="R788" i="1"/>
  <c r="Q788" i="1"/>
  <c r="S785" i="1"/>
  <c r="S782" i="1" s="1"/>
  <c r="R785" i="1"/>
  <c r="R782" i="1" s="1"/>
  <c r="Q785" i="1"/>
  <c r="Q782" i="1" s="1"/>
  <c r="S780" i="1"/>
  <c r="R780" i="1"/>
  <c r="Q780" i="1"/>
  <c r="S778" i="1"/>
  <c r="R778" i="1"/>
  <c r="Q778" i="1"/>
  <c r="S775" i="1"/>
  <c r="R775" i="1"/>
  <c r="R774" i="1" s="1"/>
  <c r="Q775" i="1"/>
  <c r="Q774" i="1" s="1"/>
  <c r="S772" i="1"/>
  <c r="R772" i="1"/>
  <c r="Q772" i="1"/>
  <c r="S770" i="1"/>
  <c r="R770" i="1"/>
  <c r="Q770" i="1"/>
  <c r="S767" i="1"/>
  <c r="R767" i="1"/>
  <c r="R766" i="1" s="1"/>
  <c r="Q767" i="1"/>
  <c r="Q766" i="1" s="1"/>
  <c r="S764" i="1"/>
  <c r="S763" i="1" s="1"/>
  <c r="R764" i="1"/>
  <c r="Q764" i="1"/>
  <c r="S761" i="1"/>
  <c r="S760" i="1" s="1"/>
  <c r="R761" i="1"/>
  <c r="R760" i="1" s="1"/>
  <c r="Q761" i="1"/>
  <c r="S758" i="1"/>
  <c r="S753" i="1" s="1"/>
  <c r="R758" i="1"/>
  <c r="R753" i="1" s="1"/>
  <c r="Q758" i="1"/>
  <c r="Q753" i="1" s="1"/>
  <c r="S748" i="1"/>
  <c r="R748" i="1"/>
  <c r="Q748" i="1"/>
  <c r="S746" i="1"/>
  <c r="R746" i="1"/>
  <c r="Q746" i="1"/>
  <c r="S744" i="1"/>
  <c r="R744" i="1"/>
  <c r="Q744" i="1"/>
  <c r="S741" i="1"/>
  <c r="S740" i="1" s="1"/>
  <c r="R741" i="1"/>
  <c r="R740" i="1" s="1"/>
  <c r="Q741" i="1"/>
  <c r="S738" i="1"/>
  <c r="R738" i="1"/>
  <c r="R737" i="1" s="1"/>
  <c r="Q738" i="1"/>
  <c r="Q737" i="1" s="1"/>
  <c r="S735" i="1"/>
  <c r="R735" i="1"/>
  <c r="Q735" i="1"/>
  <c r="Q734" i="1" s="1"/>
  <c r="S732" i="1"/>
  <c r="S731" i="1" s="1"/>
  <c r="R732" i="1"/>
  <c r="Q732" i="1"/>
  <c r="S727" i="1"/>
  <c r="R727" i="1"/>
  <c r="Q727" i="1"/>
  <c r="S725" i="1"/>
  <c r="S724" i="1" s="1"/>
  <c r="R725" i="1"/>
  <c r="Q725" i="1"/>
  <c r="S722" i="1"/>
  <c r="R722" i="1"/>
  <c r="R721" i="1" s="1"/>
  <c r="Q722" i="1"/>
  <c r="S719" i="1"/>
  <c r="S718" i="1" s="1"/>
  <c r="R719" i="1"/>
  <c r="R718" i="1" s="1"/>
  <c r="Q719" i="1"/>
  <c r="Q718" i="1" s="1"/>
  <c r="S716" i="1"/>
  <c r="R716" i="1"/>
  <c r="Q716" i="1"/>
  <c r="S714" i="1"/>
  <c r="R714" i="1"/>
  <c r="Q714" i="1"/>
  <c r="S712" i="1"/>
  <c r="R712" i="1"/>
  <c r="Q712" i="1"/>
  <c r="S709" i="1"/>
  <c r="R709" i="1"/>
  <c r="R708" i="1" s="1"/>
  <c r="Q709" i="1"/>
  <c r="Q708" i="1" s="1"/>
  <c r="S706" i="1"/>
  <c r="R706" i="1"/>
  <c r="Q706" i="1"/>
  <c r="S704" i="1"/>
  <c r="R704" i="1"/>
  <c r="Q704" i="1"/>
  <c r="S700" i="1"/>
  <c r="S699" i="1" s="1"/>
  <c r="R700" i="1"/>
  <c r="Q700" i="1"/>
  <c r="S692" i="1"/>
  <c r="R692" i="1"/>
  <c r="Q692" i="1"/>
  <c r="S690" i="1"/>
  <c r="R690" i="1"/>
  <c r="Q690" i="1"/>
  <c r="S687" i="1"/>
  <c r="S686" i="1" s="1"/>
  <c r="R687" i="1"/>
  <c r="Q687" i="1"/>
  <c r="S684" i="1"/>
  <c r="R684" i="1"/>
  <c r="R683" i="1" s="1"/>
  <c r="Q684" i="1"/>
  <c r="S678" i="1"/>
  <c r="R678" i="1"/>
  <c r="Q678" i="1"/>
  <c r="S676" i="1"/>
  <c r="R676" i="1"/>
  <c r="Q676" i="1"/>
  <c r="S673" i="1"/>
  <c r="S672" i="1" s="1"/>
  <c r="R673" i="1"/>
  <c r="Q673" i="1"/>
  <c r="Q672" i="1" s="1"/>
  <c r="S668" i="1"/>
  <c r="R668" i="1"/>
  <c r="Q668" i="1"/>
  <c r="S666" i="1"/>
  <c r="R666" i="1"/>
  <c r="Q666" i="1"/>
  <c r="S663" i="1"/>
  <c r="R663" i="1"/>
  <c r="Q663" i="1"/>
  <c r="Q662" i="1" s="1"/>
  <c r="S660" i="1"/>
  <c r="S659" i="1" s="1"/>
  <c r="R660" i="1"/>
  <c r="R659" i="1" s="1"/>
  <c r="Q660" i="1"/>
  <c r="Q659" i="1" s="1"/>
  <c r="S657" i="1"/>
  <c r="S656" i="1" s="1"/>
  <c r="R657" i="1"/>
  <c r="Q657" i="1"/>
  <c r="Q654" i="1"/>
  <c r="S653" i="1"/>
  <c r="R653" i="1"/>
  <c r="S650" i="1"/>
  <c r="R650" i="1"/>
  <c r="Q650" i="1"/>
  <c r="S648" i="1"/>
  <c r="R648" i="1"/>
  <c r="Q648" i="1"/>
  <c r="S645" i="1"/>
  <c r="S644" i="1" s="1"/>
  <c r="R645" i="1"/>
  <c r="R644" i="1" s="1"/>
  <c r="Q645" i="1"/>
  <c r="S642" i="1"/>
  <c r="S641" i="1" s="1"/>
  <c r="R642" i="1"/>
  <c r="R641" i="1" s="1"/>
  <c r="Q642" i="1"/>
  <c r="S639" i="1"/>
  <c r="S638" i="1" s="1"/>
  <c r="R639" i="1"/>
  <c r="R638" i="1" s="1"/>
  <c r="Q639" i="1"/>
  <c r="Q638" i="1" s="1"/>
  <c r="S636" i="1"/>
  <c r="R636" i="1"/>
  <c r="R635" i="1" s="1"/>
  <c r="Q636" i="1"/>
  <c r="S633" i="1"/>
  <c r="R633" i="1"/>
  <c r="Q633" i="1"/>
  <c r="S625" i="1"/>
  <c r="R625" i="1"/>
  <c r="R624" i="1" s="1"/>
  <c r="Q625" i="1"/>
  <c r="Q624" i="1" s="1"/>
  <c r="S622" i="1"/>
  <c r="S621" i="1" s="1"/>
  <c r="R622" i="1"/>
  <c r="Q622" i="1"/>
  <c r="Q621" i="1" s="1"/>
  <c r="S611" i="1"/>
  <c r="R611" i="1"/>
  <c r="R610" i="1" s="1"/>
  <c r="R606" i="1" s="1"/>
  <c r="Q611" i="1"/>
  <c r="S600" i="1"/>
  <c r="S599" i="1" s="1"/>
  <c r="R600" i="1"/>
  <c r="R599" i="1" s="1"/>
  <c r="Q600" i="1"/>
  <c r="Q599" i="1" s="1"/>
  <c r="S597" i="1"/>
  <c r="R597" i="1"/>
  <c r="R596" i="1" s="1"/>
  <c r="Q597" i="1"/>
  <c r="S594" i="1"/>
  <c r="S593" i="1" s="1"/>
  <c r="R594" i="1"/>
  <c r="Q594" i="1"/>
  <c r="S591" i="1"/>
  <c r="S590" i="1" s="1"/>
  <c r="R591" i="1"/>
  <c r="R590" i="1" s="1"/>
  <c r="Q591" i="1"/>
  <c r="S583" i="1"/>
  <c r="S582" i="1" s="1"/>
  <c r="R583" i="1"/>
  <c r="Q583" i="1"/>
  <c r="S578" i="1"/>
  <c r="R578" i="1"/>
  <c r="R577" i="1" s="1"/>
  <c r="R576" i="1" s="1"/>
  <c r="Q578" i="1"/>
  <c r="Q577" i="1" s="1"/>
  <c r="S564" i="1"/>
  <c r="S563" i="1" s="1"/>
  <c r="R564" i="1"/>
  <c r="R563" i="1" s="1"/>
  <c r="Q564" i="1"/>
  <c r="S558" i="1"/>
  <c r="R558" i="1"/>
  <c r="Q558" i="1"/>
  <c r="Q555" i="1" s="1"/>
  <c r="S553" i="1"/>
  <c r="S552" i="1" s="1"/>
  <c r="R553" i="1"/>
  <c r="Q553" i="1"/>
  <c r="Q552" i="1" s="1"/>
  <c r="S550" i="1"/>
  <c r="S549" i="1" s="1"/>
  <c r="R550" i="1"/>
  <c r="R549" i="1" s="1"/>
  <c r="Q550" i="1"/>
  <c r="S547" i="1"/>
  <c r="S546" i="1" s="1"/>
  <c r="R547" i="1"/>
  <c r="R546" i="1" s="1"/>
  <c r="Q547" i="1"/>
  <c r="Q546" i="1" s="1"/>
  <c r="S544" i="1"/>
  <c r="R544" i="1"/>
  <c r="Q544" i="1"/>
  <c r="Q543" i="1" s="1"/>
  <c r="S536" i="1"/>
  <c r="S535" i="1" s="1"/>
  <c r="S534" i="1" s="1"/>
  <c r="R536" i="1"/>
  <c r="R535" i="1" s="1"/>
  <c r="R534" i="1" s="1"/>
  <c r="Q536" i="1"/>
  <c r="Q535" i="1" s="1"/>
  <c r="Q534" i="1" s="1"/>
  <c r="S528" i="1"/>
  <c r="R528" i="1"/>
  <c r="Q528" i="1"/>
  <c r="S526" i="1"/>
  <c r="R526" i="1"/>
  <c r="Q526" i="1"/>
  <c r="S510" i="1"/>
  <c r="R510" i="1"/>
  <c r="R509" i="1" s="1"/>
  <c r="R508" i="1" s="1"/>
  <c r="Q510" i="1"/>
  <c r="S505" i="1"/>
  <c r="S504" i="1" s="1"/>
  <c r="S503" i="1" s="1"/>
  <c r="R505" i="1"/>
  <c r="R504" i="1" s="1"/>
  <c r="Q505" i="1"/>
  <c r="Q504" i="1" s="1"/>
  <c r="Q503" i="1" s="1"/>
  <c r="S500" i="1"/>
  <c r="S499" i="1" s="1"/>
  <c r="R500" i="1"/>
  <c r="R499" i="1" s="1"/>
  <c r="R498" i="1" s="1"/>
  <c r="Q500" i="1"/>
  <c r="S495" i="1"/>
  <c r="S494" i="1" s="1"/>
  <c r="S493" i="1" s="1"/>
  <c r="R495" i="1"/>
  <c r="Q495" i="1"/>
  <c r="Q494" i="1" s="1"/>
  <c r="Q493" i="1" s="1"/>
  <c r="S491" i="1"/>
  <c r="R491" i="1"/>
  <c r="Q491" i="1"/>
  <c r="S489" i="1"/>
  <c r="R489" i="1"/>
  <c r="Q489" i="1"/>
  <c r="S483" i="1"/>
  <c r="S482" i="1" s="1"/>
  <c r="R483" i="1"/>
  <c r="Q483" i="1"/>
  <c r="Q482" i="1" s="1"/>
  <c r="Q481" i="1" s="1"/>
  <c r="S475" i="1"/>
  <c r="R475" i="1"/>
  <c r="R474" i="1" s="1"/>
  <c r="Q475" i="1"/>
  <c r="Q474" i="1" s="1"/>
  <c r="S472" i="1"/>
  <c r="S471" i="1" s="1"/>
  <c r="R472" i="1"/>
  <c r="Q472" i="1"/>
  <c r="Q471" i="1" s="1"/>
  <c r="S469" i="1"/>
  <c r="R469" i="1"/>
  <c r="Q469" i="1"/>
  <c r="S467" i="1"/>
  <c r="R467" i="1"/>
  <c r="Q467" i="1"/>
  <c r="S464" i="1"/>
  <c r="S463" i="1" s="1"/>
  <c r="R464" i="1"/>
  <c r="R463" i="1" s="1"/>
  <c r="Q464" i="1"/>
  <c r="S461" i="1"/>
  <c r="S460" i="1" s="1"/>
  <c r="R461" i="1"/>
  <c r="R460" i="1" s="1"/>
  <c r="Q461" i="1"/>
  <c r="Q460" i="1" s="1"/>
  <c r="S458" i="1"/>
  <c r="R458" i="1"/>
  <c r="R457" i="1" s="1"/>
  <c r="Q458" i="1"/>
  <c r="Q457" i="1" s="1"/>
  <c r="S455" i="1"/>
  <c r="S454" i="1" s="1"/>
  <c r="R455" i="1"/>
  <c r="Q455" i="1"/>
  <c r="Q454" i="1" s="1"/>
  <c r="S452" i="1"/>
  <c r="S451" i="1" s="1"/>
  <c r="R452" i="1"/>
  <c r="R451" i="1" s="1"/>
  <c r="Q452" i="1"/>
  <c r="S449" i="1"/>
  <c r="R449" i="1"/>
  <c r="Q449" i="1"/>
  <c r="S447" i="1"/>
  <c r="R447" i="1"/>
  <c r="Q447" i="1"/>
  <c r="S438" i="1"/>
  <c r="S437" i="1" s="1"/>
  <c r="R438" i="1"/>
  <c r="Q438" i="1"/>
  <c r="S435" i="1"/>
  <c r="R435" i="1"/>
  <c r="R434" i="1" s="1"/>
  <c r="Q435" i="1"/>
  <c r="S428" i="1"/>
  <c r="S427" i="1" s="1"/>
  <c r="R428" i="1"/>
  <c r="Q428" i="1"/>
  <c r="S417" i="1"/>
  <c r="S416" i="1" s="1"/>
  <c r="R417" i="1"/>
  <c r="R416" i="1" s="1"/>
  <c r="Q417" i="1"/>
  <c r="Q416" i="1" s="1"/>
  <c r="S410" i="1"/>
  <c r="S409" i="1" s="1"/>
  <c r="R410" i="1"/>
  <c r="R409" i="1" s="1"/>
  <c r="Q410" i="1"/>
  <c r="Q409" i="1" s="1"/>
  <c r="S407" i="1"/>
  <c r="R407" i="1"/>
  <c r="R406" i="1" s="1"/>
  <c r="Q407" i="1"/>
  <c r="S398" i="1"/>
  <c r="R398" i="1"/>
  <c r="R397" i="1" s="1"/>
  <c r="Q398" i="1"/>
  <c r="Q397" i="1" s="1"/>
  <c r="S390" i="1"/>
  <c r="R390" i="1"/>
  <c r="Q390" i="1"/>
  <c r="S388" i="1"/>
  <c r="R388" i="1"/>
  <c r="Q388" i="1"/>
  <c r="S385" i="1"/>
  <c r="R385" i="1"/>
  <c r="Q385" i="1"/>
  <c r="S383" i="1"/>
  <c r="R383" i="1"/>
  <c r="Q383" i="1"/>
  <c r="S375" i="1"/>
  <c r="S374" i="1" s="1"/>
  <c r="R375" i="1"/>
  <c r="R374" i="1" s="1"/>
  <c r="Q375" i="1"/>
  <c r="S372" i="1"/>
  <c r="R372" i="1"/>
  <c r="R371" i="1" s="1"/>
  <c r="Q372" i="1"/>
  <c r="Q371" i="1" s="1"/>
  <c r="S369" i="1"/>
  <c r="S368" i="1" s="1"/>
  <c r="R369" i="1"/>
  <c r="R368" i="1" s="1"/>
  <c r="Q369" i="1"/>
  <c r="Q368" i="1" s="1"/>
  <c r="S356" i="1"/>
  <c r="R356" i="1"/>
  <c r="R355" i="1" s="1"/>
  <c r="Q356" i="1"/>
  <c r="S353" i="1"/>
  <c r="R353" i="1"/>
  <c r="R352" i="1" s="1"/>
  <c r="Q353" i="1"/>
  <c r="S349" i="1"/>
  <c r="R349" i="1"/>
  <c r="Q349" i="1"/>
  <c r="S347" i="1"/>
  <c r="R347" i="1"/>
  <c r="Q347" i="1"/>
  <c r="S345" i="1"/>
  <c r="R345" i="1"/>
  <c r="Q345" i="1"/>
  <c r="S342" i="1"/>
  <c r="S341" i="1" s="1"/>
  <c r="R342" i="1"/>
  <c r="Q342" i="1"/>
  <c r="Q341" i="1" s="1"/>
  <c r="S339" i="1"/>
  <c r="R339" i="1"/>
  <c r="Q339" i="1"/>
  <c r="S337" i="1"/>
  <c r="R337" i="1"/>
  <c r="Q337" i="1"/>
  <c r="S335" i="1"/>
  <c r="R335" i="1"/>
  <c r="Q335" i="1"/>
  <c r="S325" i="1"/>
  <c r="S324" i="1" s="1"/>
  <c r="S323" i="1" s="1"/>
  <c r="R325" i="1"/>
  <c r="R324" i="1" s="1"/>
  <c r="Q325" i="1"/>
  <c r="Q324" i="1" s="1"/>
  <c r="Q323" i="1" s="1"/>
  <c r="S320" i="1"/>
  <c r="S319" i="1" s="1"/>
  <c r="R320" i="1"/>
  <c r="R319" i="1" s="1"/>
  <c r="Q320" i="1"/>
  <c r="S317" i="1"/>
  <c r="R317" i="1"/>
  <c r="R316" i="1" s="1"/>
  <c r="Q317" i="1"/>
  <c r="Q316" i="1" s="1"/>
  <c r="S314" i="1"/>
  <c r="R314" i="1"/>
  <c r="R311" i="1" s="1"/>
  <c r="Q314" i="1"/>
  <c r="S309" i="1"/>
  <c r="S308" i="1" s="1"/>
  <c r="R309" i="1"/>
  <c r="Q309" i="1"/>
  <c r="Q308" i="1" s="1"/>
  <c r="S303" i="1"/>
  <c r="R303" i="1"/>
  <c r="Q303" i="1"/>
  <c r="S301" i="1"/>
  <c r="R301" i="1"/>
  <c r="Q301" i="1"/>
  <c r="S298" i="1"/>
  <c r="S297" i="1" s="1"/>
  <c r="R298" i="1"/>
  <c r="Q298" i="1"/>
  <c r="S292" i="1"/>
  <c r="S291" i="1" s="1"/>
  <c r="R292" i="1"/>
  <c r="R291" i="1" s="1"/>
  <c r="Q292" i="1"/>
  <c r="S286" i="1"/>
  <c r="R286" i="1"/>
  <c r="R285" i="1" s="1"/>
  <c r="Q286" i="1"/>
  <c r="Q285" i="1" s="1"/>
  <c r="S278" i="1"/>
  <c r="S277" i="1" s="1"/>
  <c r="R278" i="1"/>
  <c r="R277" i="1" s="1"/>
  <c r="Q278" i="1"/>
  <c r="S275" i="1"/>
  <c r="R275" i="1"/>
  <c r="R274" i="1" s="1"/>
  <c r="Q275" i="1"/>
  <c r="Q274" i="1" s="1"/>
  <c r="S272" i="1"/>
  <c r="R272" i="1"/>
  <c r="Q272" i="1"/>
  <c r="Q271" i="1" s="1"/>
  <c r="S268" i="1"/>
  <c r="R268" i="1"/>
  <c r="R267" i="1" s="1"/>
  <c r="Q268" i="1"/>
  <c r="Q267" i="1" s="1"/>
  <c r="S265" i="1"/>
  <c r="R265" i="1"/>
  <c r="Q265" i="1"/>
  <c r="Q264" i="1" s="1"/>
  <c r="S262" i="1"/>
  <c r="S261" i="1" s="1"/>
  <c r="R262" i="1"/>
  <c r="Q262" i="1"/>
  <c r="S259" i="1"/>
  <c r="S258" i="1" s="1"/>
  <c r="R259" i="1"/>
  <c r="R258" i="1" s="1"/>
  <c r="Q259" i="1"/>
  <c r="Q255" i="1"/>
  <c r="S249" i="1"/>
  <c r="R249" i="1"/>
  <c r="R248" i="1" s="1"/>
  <c r="Q249" i="1"/>
  <c r="Q248" i="1" s="1"/>
  <c r="S243" i="1"/>
  <c r="R243" i="1"/>
  <c r="Q243" i="1"/>
  <c r="Q242" i="1" s="1"/>
  <c r="Q252" i="1"/>
  <c r="S240" i="1"/>
  <c r="R240" i="1"/>
  <c r="R239" i="1" s="1"/>
  <c r="Q240" i="1"/>
  <c r="Q239" i="1" s="1"/>
  <c r="S237" i="1"/>
  <c r="R237" i="1"/>
  <c r="Q237" i="1"/>
  <c r="Q236" i="1" s="1"/>
  <c r="Q234" i="1"/>
  <c r="S227" i="1"/>
  <c r="S226" i="1" s="1"/>
  <c r="R227" i="1"/>
  <c r="Q227" i="1"/>
  <c r="S218" i="1"/>
  <c r="S217" i="1" s="1"/>
  <c r="R218" i="1"/>
  <c r="R217" i="1" s="1"/>
  <c r="Q218" i="1"/>
  <c r="S224" i="1"/>
  <c r="R224" i="1"/>
  <c r="R223" i="1" s="1"/>
  <c r="Q224" i="1"/>
  <c r="S215" i="1"/>
  <c r="R215" i="1"/>
  <c r="Q215" i="1"/>
  <c r="Q214" i="1" s="1"/>
  <c r="S212" i="1"/>
  <c r="S211" i="1" s="1"/>
  <c r="R212" i="1"/>
  <c r="Q212" i="1"/>
  <c r="S209" i="1"/>
  <c r="S208" i="1" s="1"/>
  <c r="R209" i="1"/>
  <c r="R208" i="1" s="1"/>
  <c r="Q209" i="1"/>
  <c r="S206" i="1"/>
  <c r="R206" i="1"/>
  <c r="R205" i="1" s="1"/>
  <c r="Q206" i="1"/>
  <c r="Q205" i="1" s="1"/>
  <c r="S200" i="1"/>
  <c r="R200" i="1"/>
  <c r="Q200" i="1"/>
  <c r="S198" i="1"/>
  <c r="R198" i="1"/>
  <c r="Q198" i="1"/>
  <c r="S195" i="1"/>
  <c r="R195" i="1"/>
  <c r="R194" i="1" s="1"/>
  <c r="Q195" i="1"/>
  <c r="Q194" i="1" s="1"/>
  <c r="S190" i="1"/>
  <c r="R190" i="1"/>
  <c r="Q190" i="1"/>
  <c r="S188" i="1"/>
  <c r="R188" i="1"/>
  <c r="Q188" i="1"/>
  <c r="S184" i="1"/>
  <c r="R184" i="1"/>
  <c r="R183" i="1" s="1"/>
  <c r="Q184" i="1"/>
  <c r="Q183" i="1" s="1"/>
  <c r="S181" i="1"/>
  <c r="R181" i="1"/>
  <c r="Q181" i="1"/>
  <c r="Q180" i="1" s="1"/>
  <c r="S178" i="1"/>
  <c r="S177" i="1" s="1"/>
  <c r="R178" i="1"/>
  <c r="Q178" i="1"/>
  <c r="S175" i="1"/>
  <c r="S174" i="1" s="1"/>
  <c r="R175" i="1"/>
  <c r="R174" i="1" s="1"/>
  <c r="Q175" i="1"/>
  <c r="S172" i="1"/>
  <c r="S171" i="1" s="1"/>
  <c r="R172" i="1"/>
  <c r="R171" i="1" s="1"/>
  <c r="Q172" i="1"/>
  <c r="Q171" i="1" s="1"/>
  <c r="S169" i="1"/>
  <c r="R169" i="1"/>
  <c r="R168" i="1" s="1"/>
  <c r="Q169" i="1"/>
  <c r="Q168" i="1" s="1"/>
  <c r="S166" i="1"/>
  <c r="S165" i="1" s="1"/>
  <c r="R166" i="1"/>
  <c r="Q166" i="1"/>
  <c r="S159" i="1"/>
  <c r="R159" i="1"/>
  <c r="Q159" i="1"/>
  <c r="S156" i="1"/>
  <c r="R156" i="1"/>
  <c r="Q156" i="1"/>
  <c r="S154" i="1"/>
  <c r="R154" i="1"/>
  <c r="Q154" i="1"/>
  <c r="S143" i="1"/>
  <c r="R143" i="1"/>
  <c r="Q143" i="1"/>
  <c r="S140" i="1"/>
  <c r="R140" i="1"/>
  <c r="Q140" i="1"/>
  <c r="S138" i="1"/>
  <c r="R138" i="1"/>
  <c r="Q138" i="1"/>
  <c r="S128" i="1"/>
  <c r="R128" i="1"/>
  <c r="R127" i="1" s="1"/>
  <c r="Q128" i="1"/>
  <c r="Q127" i="1" s="1"/>
  <c r="S125" i="1"/>
  <c r="S124" i="1" s="1"/>
  <c r="R125" i="1"/>
  <c r="Q125" i="1"/>
  <c r="S122" i="1"/>
  <c r="S121" i="1" s="1"/>
  <c r="R122" i="1"/>
  <c r="R121" i="1" s="1"/>
  <c r="Q122" i="1"/>
  <c r="S113" i="1"/>
  <c r="R113" i="1"/>
  <c r="R112" i="1" s="1"/>
  <c r="Q113" i="1"/>
  <c r="Q112" i="1" s="1"/>
  <c r="S110" i="1"/>
  <c r="S105" i="1" s="1"/>
  <c r="R110" i="1"/>
  <c r="R105" i="1" s="1"/>
  <c r="Q110" i="1"/>
  <c r="Q105" i="1" s="1"/>
  <c r="S99" i="1"/>
  <c r="R99" i="1"/>
  <c r="Q99" i="1"/>
  <c r="Q98" i="1" s="1"/>
  <c r="S93" i="1"/>
  <c r="S92" i="1" s="1"/>
  <c r="R93" i="1"/>
  <c r="Q93" i="1"/>
  <c r="S90" i="1"/>
  <c r="S87" i="1"/>
  <c r="R87" i="1"/>
  <c r="Q87" i="1"/>
  <c r="Q86" i="1" s="1"/>
  <c r="S81" i="1"/>
  <c r="R81" i="1"/>
  <c r="Q81" i="1"/>
  <c r="S78" i="1"/>
  <c r="S77" i="1" s="1"/>
  <c r="R78" i="1"/>
  <c r="R77" i="1" s="1"/>
  <c r="Q78" i="1"/>
  <c r="S75" i="1"/>
  <c r="R75" i="1"/>
  <c r="Q75" i="1"/>
  <c r="Q74" i="1" s="1"/>
  <c r="S66" i="1"/>
  <c r="R66" i="1"/>
  <c r="Q66" i="1"/>
  <c r="Q65" i="1" s="1"/>
  <c r="S63" i="1"/>
  <c r="S62" i="1" s="1"/>
  <c r="R63" i="1"/>
  <c r="Q63" i="1"/>
  <c r="S57" i="1"/>
  <c r="R57" i="1"/>
  <c r="R56" i="1" s="1"/>
  <c r="Q57" i="1"/>
  <c r="S54" i="1"/>
  <c r="S53" i="1" s="1"/>
  <c r="R54" i="1"/>
  <c r="R53" i="1" s="1"/>
  <c r="Q54" i="1"/>
  <c r="Q53" i="1" s="1"/>
  <c r="S51" i="1"/>
  <c r="R51" i="1"/>
  <c r="R50" i="1" s="1"/>
  <c r="Q51" i="1"/>
  <c r="Q50" i="1" s="1"/>
  <c r="S48" i="1"/>
  <c r="R48" i="1"/>
  <c r="S45" i="1"/>
  <c r="S44" i="1" s="1"/>
  <c r="R45" i="1"/>
  <c r="Q45" i="1"/>
  <c r="S38" i="1"/>
  <c r="R38" i="1"/>
  <c r="Q38" i="1"/>
  <c r="Q37" i="1" s="1"/>
  <c r="S35" i="1"/>
  <c r="R35" i="1"/>
  <c r="Q35" i="1"/>
  <c r="S32" i="1"/>
  <c r="R32" i="1"/>
  <c r="R31" i="1" s="1"/>
  <c r="Q32" i="1"/>
  <c r="S29" i="1"/>
  <c r="S28" i="1" s="1"/>
  <c r="R29" i="1"/>
  <c r="Q29" i="1"/>
  <c r="Q28" i="1" s="1"/>
  <c r="S23" i="1"/>
  <c r="S22" i="1" s="1"/>
  <c r="R23" i="1"/>
  <c r="R22" i="1" s="1"/>
  <c r="Q23" i="1"/>
  <c r="S20" i="1"/>
  <c r="S19" i="1" s="1"/>
  <c r="R20" i="1"/>
  <c r="Q20" i="1"/>
  <c r="Q19" i="1" s="1"/>
  <c r="Q300" i="1" l="1"/>
  <c r="S446" i="1"/>
  <c r="Q675" i="1"/>
  <c r="R724" i="1"/>
  <c r="S689" i="1"/>
  <c r="R387" i="1"/>
  <c r="R362" i="1"/>
  <c r="Q344" i="1"/>
  <c r="Q382" i="1"/>
  <c r="Q689" i="1"/>
  <c r="Q724" i="1"/>
  <c r="R689" i="1"/>
  <c r="S647" i="1"/>
  <c r="R197" i="1"/>
  <c r="Q800" i="1"/>
  <c r="S466" i="1"/>
  <c r="S743" i="1"/>
  <c r="Q187" i="1"/>
  <c r="R665" i="1"/>
  <c r="R769" i="1"/>
  <c r="R711" i="1"/>
  <c r="S137" i="1"/>
  <c r="S136" i="1" s="1"/>
  <c r="R446" i="1"/>
  <c r="S525" i="1"/>
  <c r="S524" i="1" s="1"/>
  <c r="Q769" i="1"/>
  <c r="R777" i="1"/>
  <c r="Q153" i="1"/>
  <c r="Q152" i="1" s="1"/>
  <c r="Q197" i="1"/>
  <c r="Q387" i="1"/>
  <c r="Q488" i="1"/>
  <c r="Q487" i="1" s="1"/>
  <c r="R153" i="1"/>
  <c r="R152" i="1" s="1"/>
  <c r="Q311" i="1"/>
  <c r="S406" i="1"/>
  <c r="S434" i="1"/>
  <c r="S433" i="1" s="1"/>
  <c r="R382" i="1"/>
  <c r="R381" i="1" s="1"/>
  <c r="R543" i="1"/>
  <c r="R555" i="1"/>
  <c r="S581" i="1"/>
  <c r="R647" i="1"/>
  <c r="R632" i="1" s="1"/>
  <c r="Q509" i="1"/>
  <c r="Q508" i="1" s="1"/>
  <c r="Q582" i="1"/>
  <c r="Q581" i="1" s="1"/>
  <c r="Q610" i="1"/>
  <c r="Q606" i="1" s="1"/>
  <c r="Q635" i="1"/>
  <c r="S683" i="1"/>
  <c r="Q686" i="1"/>
  <c r="S721" i="1"/>
  <c r="R703" i="1"/>
  <c r="R74" i="1"/>
  <c r="Q31" i="1"/>
  <c r="R19" i="1"/>
  <c r="Q795" i="1"/>
  <c r="S792" i="1"/>
  <c r="S787" i="1"/>
  <c r="S777" i="1"/>
  <c r="Q703" i="1"/>
  <c r="Q699" i="1"/>
  <c r="Q665" i="1"/>
  <c r="Q656" i="1"/>
  <c r="Q653" i="1"/>
  <c r="Q596" i="1"/>
  <c r="Q593" i="1"/>
  <c r="Q563" i="1"/>
  <c r="Q437" i="1"/>
  <c r="Q355" i="1"/>
  <c r="Q352" i="1"/>
  <c r="Q334" i="1"/>
  <c r="Q223" i="1"/>
  <c r="S80" i="1"/>
  <c r="S56" i="1"/>
  <c r="R47" i="1"/>
  <c r="R34" i="1"/>
  <c r="S34" i="1"/>
  <c r="S47" i="1"/>
  <c r="R62" i="1"/>
  <c r="R297" i="1"/>
  <c r="S37" i="1"/>
  <c r="Q48" i="1"/>
  <c r="S50" i="1"/>
  <c r="R92" i="1"/>
  <c r="Q121" i="1"/>
  <c r="Q137" i="1"/>
  <c r="Q136" i="1" s="1"/>
  <c r="R165" i="1"/>
  <c r="S187" i="1"/>
  <c r="S194" i="1"/>
  <c r="S197" i="1"/>
  <c r="Q208" i="1"/>
  <c r="S214" i="1"/>
  <c r="Q217" i="1"/>
  <c r="Q233" i="1"/>
  <c r="S234" i="1"/>
  <c r="Q251" i="1"/>
  <c r="S252" i="1"/>
  <c r="R261" i="1"/>
  <c r="R427" i="1"/>
  <c r="Q549" i="1"/>
  <c r="S596" i="1"/>
  <c r="S586" i="1" s="1"/>
  <c r="S153" i="1"/>
  <c r="S152" i="1" s="1"/>
  <c r="S168" i="1"/>
  <c r="R177" i="1"/>
  <c r="S31" i="1"/>
  <c r="Q56" i="1"/>
  <c r="S65" i="1"/>
  <c r="Q77" i="1"/>
  <c r="S86" i="1"/>
  <c r="S127" i="1"/>
  <c r="Q174" i="1"/>
  <c r="S180" i="1"/>
  <c r="R187" i="1"/>
  <c r="S236" i="1"/>
  <c r="S242" i="1"/>
  <c r="Q254" i="1"/>
  <c r="S255" i="1"/>
  <c r="S271" i="1"/>
  <c r="Q277" i="1"/>
  <c r="Q270" i="1" s="1"/>
  <c r="Q291" i="1"/>
  <c r="S300" i="1"/>
  <c r="S344" i="1"/>
  <c r="R80" i="1"/>
  <c r="R226" i="1"/>
  <c r="R482" i="1"/>
  <c r="Q22" i="1"/>
  <c r="R28" i="1"/>
  <c r="R44" i="1"/>
  <c r="R90" i="1"/>
  <c r="S98" i="1"/>
  <c r="R124" i="1"/>
  <c r="R104" i="1" s="1"/>
  <c r="R137" i="1"/>
  <c r="R136" i="1" s="1"/>
  <c r="R211" i="1"/>
  <c r="Q258" i="1"/>
  <c r="S264" i="1"/>
  <c r="S334" i="1"/>
  <c r="R402" i="1"/>
  <c r="Q34" i="1"/>
  <c r="R37" i="1"/>
  <c r="Q44" i="1"/>
  <c r="Q62" i="1"/>
  <c r="R65" i="1"/>
  <c r="S74" i="1"/>
  <c r="Q80" i="1"/>
  <c r="R86" i="1"/>
  <c r="S89" i="1"/>
  <c r="Q90" i="1"/>
  <c r="Q92" i="1"/>
  <c r="R98" i="1"/>
  <c r="S112" i="1"/>
  <c r="S104" i="1" s="1"/>
  <c r="Q124" i="1"/>
  <c r="Q165" i="1"/>
  <c r="Q177" i="1"/>
  <c r="R180" i="1"/>
  <c r="S183" i="1"/>
  <c r="S205" i="1"/>
  <c r="Q211" i="1"/>
  <c r="R214" i="1"/>
  <c r="S223" i="1"/>
  <c r="Q226" i="1"/>
  <c r="R234" i="1"/>
  <c r="R236" i="1"/>
  <c r="S239" i="1"/>
  <c r="R252" i="1"/>
  <c r="R242" i="1"/>
  <c r="S248" i="1"/>
  <c r="R255" i="1"/>
  <c r="Q261" i="1"/>
  <c r="R264" i="1"/>
  <c r="S267" i="1"/>
  <c r="R271" i="1"/>
  <c r="R270" i="1" s="1"/>
  <c r="S274" i="1"/>
  <c r="S285" i="1"/>
  <c r="Q297" i="1"/>
  <c r="R300" i="1"/>
  <c r="R323" i="1"/>
  <c r="R334" i="1"/>
  <c r="R344" i="1"/>
  <c r="Q406" i="1"/>
  <c r="Q402" i="1" s="1"/>
  <c r="R437" i="1"/>
  <c r="Q463" i="1"/>
  <c r="R471" i="1"/>
  <c r="S474" i="1"/>
  <c r="S481" i="1"/>
  <c r="R488" i="1"/>
  <c r="S311" i="1"/>
  <c r="Q319" i="1"/>
  <c r="R341" i="1"/>
  <c r="S352" i="1"/>
  <c r="Q374" i="1"/>
  <c r="Q362" i="1" s="1"/>
  <c r="Q434" i="1"/>
  <c r="Q446" i="1"/>
  <c r="R454" i="1"/>
  <c r="S457" i="1"/>
  <c r="Q466" i="1"/>
  <c r="S488" i="1"/>
  <c r="R582" i="1"/>
  <c r="S624" i="1"/>
  <c r="R308" i="1"/>
  <c r="Q451" i="1"/>
  <c r="R466" i="1"/>
  <c r="Q499" i="1"/>
  <c r="R503" i="1"/>
  <c r="S577" i="1"/>
  <c r="Q641" i="1"/>
  <c r="S316" i="1"/>
  <c r="S355" i="1"/>
  <c r="S371" i="1"/>
  <c r="S362" i="1" s="1"/>
  <c r="S382" i="1"/>
  <c r="S387" i="1"/>
  <c r="S397" i="1"/>
  <c r="S423" i="1"/>
  <c r="Q427" i="1"/>
  <c r="R494" i="1"/>
  <c r="S509" i="1"/>
  <c r="Q525" i="1"/>
  <c r="Q524" i="1" s="1"/>
  <c r="R593" i="1"/>
  <c r="R586" i="1" s="1"/>
  <c r="R621" i="1"/>
  <c r="S635" i="1"/>
  <c r="Q644" i="1"/>
  <c r="Q711" i="1"/>
  <c r="S711" i="1"/>
  <c r="S800" i="1"/>
  <c r="S543" i="1"/>
  <c r="S555" i="1"/>
  <c r="Q590" i="1"/>
  <c r="Q647" i="1"/>
  <c r="R656" i="1"/>
  <c r="Q683" i="1"/>
  <c r="S498" i="1"/>
  <c r="R525" i="1"/>
  <c r="R524" i="1" s="1"/>
  <c r="R552" i="1"/>
  <c r="Q576" i="1"/>
  <c r="S610" i="1"/>
  <c r="S606" i="1" s="1"/>
  <c r="Q620" i="1"/>
  <c r="S703" i="1"/>
  <c r="Q760" i="1"/>
  <c r="S662" i="1"/>
  <c r="Q671" i="1"/>
  <c r="S675" i="1"/>
  <c r="Q721" i="1"/>
  <c r="S734" i="1"/>
  <c r="Q740" i="1"/>
  <c r="Q743" i="1"/>
  <c r="S766" i="1"/>
  <c r="Q777" i="1"/>
  <c r="Q787" i="1"/>
  <c r="S795" i="1"/>
  <c r="R675" i="1"/>
  <c r="R763" i="1"/>
  <c r="R795" i="1"/>
  <c r="R800" i="1"/>
  <c r="R672" i="1"/>
  <c r="R686" i="1"/>
  <c r="R699" i="1"/>
  <c r="R731" i="1"/>
  <c r="R743" i="1"/>
  <c r="R787" i="1"/>
  <c r="R792" i="1"/>
  <c r="R662" i="1"/>
  <c r="S665" i="1"/>
  <c r="S708" i="1"/>
  <c r="Q731" i="1"/>
  <c r="R734" i="1"/>
  <c r="S737" i="1"/>
  <c r="Q763" i="1"/>
  <c r="S769" i="1"/>
  <c r="S774" i="1"/>
  <c r="Q792" i="1"/>
  <c r="N354" i="1"/>
  <c r="T354" i="1" s="1"/>
  <c r="Z354" i="1" s="1"/>
  <c r="AF354" i="1" s="1"/>
  <c r="O354" i="1"/>
  <c r="U354" i="1" s="1"/>
  <c r="AA354" i="1" s="1"/>
  <c r="AG354" i="1" s="1"/>
  <c r="P354" i="1"/>
  <c r="V354" i="1" s="1"/>
  <c r="AB354" i="1" s="1"/>
  <c r="AH354" i="1" s="1"/>
  <c r="I353" i="1"/>
  <c r="I352" i="1" s="1"/>
  <c r="J353" i="1"/>
  <c r="J352" i="1" s="1"/>
  <c r="K353" i="1"/>
  <c r="K352" i="1" s="1"/>
  <c r="L353" i="1"/>
  <c r="L352" i="1" s="1"/>
  <c r="M353" i="1"/>
  <c r="M352" i="1" s="1"/>
  <c r="H353" i="1"/>
  <c r="H352" i="1" s="1"/>
  <c r="Q381" i="1" l="1"/>
  <c r="S381" i="1"/>
  <c r="S632" i="1"/>
  <c r="R328" i="1"/>
  <c r="R204" i="1"/>
  <c r="Q229" i="1"/>
  <c r="Q104" i="1"/>
  <c r="S204" i="1"/>
  <c r="R284" i="1"/>
  <c r="Q284" i="1"/>
  <c r="S284" i="1"/>
  <c r="Q204" i="1"/>
  <c r="Q542" i="1"/>
  <c r="Q586" i="1"/>
  <c r="P352" i="1"/>
  <c r="V352" i="1" s="1"/>
  <c r="AB352" i="1" s="1"/>
  <c r="AH352" i="1" s="1"/>
  <c r="Q652" i="1"/>
  <c r="Q186" i="1"/>
  <c r="R542" i="1"/>
  <c r="S402" i="1"/>
  <c r="S401" i="1" s="1"/>
  <c r="O352" i="1"/>
  <c r="U352" i="1" s="1"/>
  <c r="AA352" i="1" s="1"/>
  <c r="AG352" i="1" s="1"/>
  <c r="S328" i="1"/>
  <c r="S270" i="1"/>
  <c r="Q328" i="1"/>
  <c r="P353" i="1"/>
  <c r="V353" i="1" s="1"/>
  <c r="AB353" i="1" s="1"/>
  <c r="AH353" i="1" s="1"/>
  <c r="N352" i="1"/>
  <c r="T352" i="1" s="1"/>
  <c r="Z352" i="1" s="1"/>
  <c r="AF352" i="1" s="1"/>
  <c r="O353" i="1"/>
  <c r="U353" i="1" s="1"/>
  <c r="AA353" i="1" s="1"/>
  <c r="AG353" i="1" s="1"/>
  <c r="S40" i="1"/>
  <c r="R481" i="1"/>
  <c r="S254" i="1"/>
  <c r="R186" i="1"/>
  <c r="Q47" i="1"/>
  <c r="S542" i="1"/>
  <c r="S576" i="1"/>
  <c r="Q498" i="1"/>
  <c r="R581" i="1"/>
  <c r="S487" i="1"/>
  <c r="Q433" i="1"/>
  <c r="R487" i="1"/>
  <c r="R433" i="1"/>
  <c r="R233" i="1"/>
  <c r="R89" i="1"/>
  <c r="R40" i="1" s="1"/>
  <c r="R423" i="1"/>
  <c r="S251" i="1"/>
  <c r="S233" i="1"/>
  <c r="S18" i="1"/>
  <c r="Q423" i="1"/>
  <c r="R620" i="1"/>
  <c r="R493" i="1"/>
  <c r="R257" i="1"/>
  <c r="R251" i="1"/>
  <c r="Q164" i="1"/>
  <c r="Q89" i="1"/>
  <c r="S257" i="1"/>
  <c r="Q18" i="1"/>
  <c r="S508" i="1"/>
  <c r="Q257" i="1"/>
  <c r="R671" i="1"/>
  <c r="S671" i="1"/>
  <c r="S652" i="1"/>
  <c r="R652" i="1"/>
  <c r="Q632" i="1"/>
  <c r="R445" i="1"/>
  <c r="S620" i="1"/>
  <c r="Q486" i="1"/>
  <c r="Q445" i="1"/>
  <c r="S445" i="1"/>
  <c r="R254" i="1"/>
  <c r="R18" i="1"/>
  <c r="S164" i="1"/>
  <c r="S186" i="1"/>
  <c r="R164" i="1"/>
  <c r="N353" i="1"/>
  <c r="T353" i="1" s="1"/>
  <c r="Z353" i="1" s="1"/>
  <c r="AF353" i="1" s="1"/>
  <c r="L785" i="1"/>
  <c r="L782" i="1" s="1"/>
  <c r="O782" i="1" s="1"/>
  <c r="U782" i="1" s="1"/>
  <c r="AA782" i="1" s="1"/>
  <c r="AG782" i="1" s="1"/>
  <c r="M785" i="1"/>
  <c r="P785" i="1" s="1"/>
  <c r="V785" i="1" s="1"/>
  <c r="AB785" i="1" s="1"/>
  <c r="AH785" i="1" s="1"/>
  <c r="K785" i="1"/>
  <c r="K782" i="1" s="1"/>
  <c r="N782" i="1" s="1"/>
  <c r="T782" i="1" s="1"/>
  <c r="Z782" i="1" s="1"/>
  <c r="AF782" i="1" s="1"/>
  <c r="N781" i="1"/>
  <c r="T781" i="1" s="1"/>
  <c r="Z781" i="1" s="1"/>
  <c r="AF781" i="1" s="1"/>
  <c r="O781" i="1"/>
  <c r="U781" i="1" s="1"/>
  <c r="AA781" i="1" s="1"/>
  <c r="AG781" i="1" s="1"/>
  <c r="P781" i="1"/>
  <c r="V781" i="1" s="1"/>
  <c r="AB781" i="1" s="1"/>
  <c r="AH781" i="1" s="1"/>
  <c r="N786" i="1"/>
  <c r="T786" i="1" s="1"/>
  <c r="Z786" i="1" s="1"/>
  <c r="AF786" i="1" s="1"/>
  <c r="O786" i="1"/>
  <c r="U786" i="1" s="1"/>
  <c r="AA786" i="1" s="1"/>
  <c r="AG786" i="1" s="1"/>
  <c r="P786" i="1"/>
  <c r="V786" i="1" s="1"/>
  <c r="AB786" i="1" s="1"/>
  <c r="AH786" i="1" s="1"/>
  <c r="L780" i="1"/>
  <c r="O780" i="1" s="1"/>
  <c r="U780" i="1" s="1"/>
  <c r="AA780" i="1" s="1"/>
  <c r="AG780" i="1" s="1"/>
  <c r="M780" i="1"/>
  <c r="P780" i="1" s="1"/>
  <c r="V780" i="1" s="1"/>
  <c r="AB780" i="1" s="1"/>
  <c r="AH780" i="1" s="1"/>
  <c r="K780" i="1"/>
  <c r="N780" i="1" s="1"/>
  <c r="T780" i="1" s="1"/>
  <c r="Z780" i="1" s="1"/>
  <c r="AF780" i="1" s="1"/>
  <c r="N733" i="1"/>
  <c r="T733" i="1" s="1"/>
  <c r="Z733" i="1" s="1"/>
  <c r="AF733" i="1" s="1"/>
  <c r="O733" i="1"/>
  <c r="U733" i="1" s="1"/>
  <c r="AA733" i="1" s="1"/>
  <c r="AG733" i="1" s="1"/>
  <c r="P733" i="1"/>
  <c r="V733" i="1" s="1"/>
  <c r="AB733" i="1" s="1"/>
  <c r="AH733" i="1" s="1"/>
  <c r="L732" i="1"/>
  <c r="L731" i="1" s="1"/>
  <c r="O731" i="1" s="1"/>
  <c r="U731" i="1" s="1"/>
  <c r="AA731" i="1" s="1"/>
  <c r="AG731" i="1" s="1"/>
  <c r="M732" i="1"/>
  <c r="M731" i="1" s="1"/>
  <c r="P731" i="1" s="1"/>
  <c r="V731" i="1" s="1"/>
  <c r="AB731" i="1" s="1"/>
  <c r="AH731" i="1" s="1"/>
  <c r="K732" i="1"/>
  <c r="N732" i="1" s="1"/>
  <c r="T732" i="1" s="1"/>
  <c r="Z732" i="1" s="1"/>
  <c r="AF732" i="1" s="1"/>
  <c r="N701" i="1"/>
  <c r="T701" i="1" s="1"/>
  <c r="Z701" i="1" s="1"/>
  <c r="AF701" i="1" s="1"/>
  <c r="O701" i="1"/>
  <c r="U701" i="1" s="1"/>
  <c r="AA701" i="1" s="1"/>
  <c r="AG701" i="1" s="1"/>
  <c r="P701" i="1"/>
  <c r="V701" i="1" s="1"/>
  <c r="AB701" i="1" s="1"/>
  <c r="AH701" i="1" s="1"/>
  <c r="L700" i="1"/>
  <c r="M700" i="1"/>
  <c r="K700" i="1"/>
  <c r="L668" i="1"/>
  <c r="M668" i="1"/>
  <c r="P668" i="1" s="1"/>
  <c r="V668" i="1" s="1"/>
  <c r="AB668" i="1" s="1"/>
  <c r="AH668" i="1" s="1"/>
  <c r="L666" i="1"/>
  <c r="M666" i="1"/>
  <c r="P666" i="1" s="1"/>
  <c r="V666" i="1" s="1"/>
  <c r="AB666" i="1" s="1"/>
  <c r="AH666" i="1" s="1"/>
  <c r="L663" i="1"/>
  <c r="L662" i="1" s="1"/>
  <c r="O662" i="1" s="1"/>
  <c r="U662" i="1" s="1"/>
  <c r="AA662" i="1" s="1"/>
  <c r="AG662" i="1" s="1"/>
  <c r="M663" i="1"/>
  <c r="M662" i="1" s="1"/>
  <c r="P662" i="1" s="1"/>
  <c r="V662" i="1" s="1"/>
  <c r="AB662" i="1" s="1"/>
  <c r="AH662" i="1" s="1"/>
  <c r="L660" i="1"/>
  <c r="L659" i="1" s="1"/>
  <c r="O659" i="1" s="1"/>
  <c r="U659" i="1" s="1"/>
  <c r="AA659" i="1" s="1"/>
  <c r="AG659" i="1" s="1"/>
  <c r="M660" i="1"/>
  <c r="M659" i="1" s="1"/>
  <c r="P659" i="1" s="1"/>
  <c r="V659" i="1" s="1"/>
  <c r="AB659" i="1" s="1"/>
  <c r="AH659" i="1" s="1"/>
  <c r="L657" i="1"/>
  <c r="L656" i="1" s="1"/>
  <c r="O656" i="1" s="1"/>
  <c r="U656" i="1" s="1"/>
  <c r="AA656" i="1" s="1"/>
  <c r="AG656" i="1" s="1"/>
  <c r="M657" i="1"/>
  <c r="P657" i="1" s="1"/>
  <c r="V657" i="1" s="1"/>
  <c r="AB657" i="1" s="1"/>
  <c r="AH657" i="1" s="1"/>
  <c r="L653" i="1"/>
  <c r="M653" i="1"/>
  <c r="O654" i="1"/>
  <c r="U654" i="1" s="1"/>
  <c r="AA654" i="1" s="1"/>
  <c r="AG654" i="1" s="1"/>
  <c r="P654" i="1"/>
  <c r="V654" i="1" s="1"/>
  <c r="AB654" i="1" s="1"/>
  <c r="AH654" i="1" s="1"/>
  <c r="N655" i="1"/>
  <c r="T655" i="1" s="1"/>
  <c r="Z655" i="1" s="1"/>
  <c r="AF655" i="1" s="1"/>
  <c r="O655" i="1"/>
  <c r="U655" i="1" s="1"/>
  <c r="AA655" i="1" s="1"/>
  <c r="AG655" i="1" s="1"/>
  <c r="P655" i="1"/>
  <c r="V655" i="1" s="1"/>
  <c r="AB655" i="1" s="1"/>
  <c r="AH655" i="1" s="1"/>
  <c r="N658" i="1"/>
  <c r="T658" i="1" s="1"/>
  <c r="Z658" i="1" s="1"/>
  <c r="AF658" i="1" s="1"/>
  <c r="O658" i="1"/>
  <c r="U658" i="1" s="1"/>
  <c r="AA658" i="1" s="1"/>
  <c r="AG658" i="1" s="1"/>
  <c r="P658" i="1"/>
  <c r="V658" i="1" s="1"/>
  <c r="AB658" i="1" s="1"/>
  <c r="AH658" i="1" s="1"/>
  <c r="N661" i="1"/>
  <c r="T661" i="1" s="1"/>
  <c r="Z661" i="1" s="1"/>
  <c r="AF661" i="1" s="1"/>
  <c r="O661" i="1"/>
  <c r="U661" i="1" s="1"/>
  <c r="AA661" i="1" s="1"/>
  <c r="AG661" i="1" s="1"/>
  <c r="P661" i="1"/>
  <c r="V661" i="1" s="1"/>
  <c r="AB661" i="1" s="1"/>
  <c r="AH661" i="1" s="1"/>
  <c r="N664" i="1"/>
  <c r="T664" i="1" s="1"/>
  <c r="Z664" i="1" s="1"/>
  <c r="AF664" i="1" s="1"/>
  <c r="O664" i="1"/>
  <c r="U664" i="1" s="1"/>
  <c r="AA664" i="1" s="1"/>
  <c r="AG664" i="1" s="1"/>
  <c r="P664" i="1"/>
  <c r="V664" i="1" s="1"/>
  <c r="AB664" i="1" s="1"/>
  <c r="AH664" i="1" s="1"/>
  <c r="N667" i="1"/>
  <c r="T667" i="1" s="1"/>
  <c r="Z667" i="1" s="1"/>
  <c r="AF667" i="1" s="1"/>
  <c r="O667" i="1"/>
  <c r="U667" i="1" s="1"/>
  <c r="AA667" i="1" s="1"/>
  <c r="AG667" i="1" s="1"/>
  <c r="P667" i="1"/>
  <c r="V667" i="1" s="1"/>
  <c r="AB667" i="1" s="1"/>
  <c r="AH667" i="1" s="1"/>
  <c r="O668" i="1"/>
  <c r="U668" i="1" s="1"/>
  <c r="AA668" i="1" s="1"/>
  <c r="AG668" i="1" s="1"/>
  <c r="N669" i="1"/>
  <c r="T669" i="1" s="1"/>
  <c r="Z669" i="1" s="1"/>
  <c r="AF669" i="1" s="1"/>
  <c r="O669" i="1"/>
  <c r="U669" i="1" s="1"/>
  <c r="AA669" i="1" s="1"/>
  <c r="AG669" i="1" s="1"/>
  <c r="P669" i="1"/>
  <c r="V669" i="1" s="1"/>
  <c r="AB669" i="1" s="1"/>
  <c r="AH669" i="1" s="1"/>
  <c r="K668" i="1"/>
  <c r="N668" i="1" s="1"/>
  <c r="T668" i="1" s="1"/>
  <c r="Z668" i="1" s="1"/>
  <c r="AF668" i="1" s="1"/>
  <c r="K666" i="1"/>
  <c r="K663" i="1"/>
  <c r="N663" i="1" s="1"/>
  <c r="T663" i="1" s="1"/>
  <c r="Z663" i="1" s="1"/>
  <c r="AF663" i="1" s="1"/>
  <c r="K660" i="1"/>
  <c r="K659" i="1" s="1"/>
  <c r="N659" i="1" s="1"/>
  <c r="T659" i="1" s="1"/>
  <c r="Z659" i="1" s="1"/>
  <c r="AF659" i="1" s="1"/>
  <c r="K657" i="1"/>
  <c r="K656" i="1" s="1"/>
  <c r="N656" i="1" s="1"/>
  <c r="T656" i="1" s="1"/>
  <c r="Z656" i="1" s="1"/>
  <c r="AF656" i="1" s="1"/>
  <c r="K654" i="1"/>
  <c r="K653" i="1" s="1"/>
  <c r="N653" i="1" s="1"/>
  <c r="T653" i="1" s="1"/>
  <c r="Z653" i="1" s="1"/>
  <c r="AF653" i="1" s="1"/>
  <c r="S631" i="1" l="1"/>
  <c r="R229" i="1"/>
  <c r="S229" i="1"/>
  <c r="R401" i="1"/>
  <c r="Q401" i="1"/>
  <c r="N785" i="1"/>
  <c r="T785" i="1" s="1"/>
  <c r="Z785" i="1" s="1"/>
  <c r="AF785" i="1" s="1"/>
  <c r="O785" i="1"/>
  <c r="U785" i="1" s="1"/>
  <c r="AA785" i="1" s="1"/>
  <c r="AG785" i="1" s="1"/>
  <c r="P732" i="1"/>
  <c r="V732" i="1" s="1"/>
  <c r="AB732" i="1" s="1"/>
  <c r="AH732" i="1" s="1"/>
  <c r="O732" i="1"/>
  <c r="U732" i="1" s="1"/>
  <c r="AA732" i="1" s="1"/>
  <c r="AG732" i="1" s="1"/>
  <c r="L665" i="1"/>
  <c r="O665" i="1" s="1"/>
  <c r="U665" i="1" s="1"/>
  <c r="AA665" i="1" s="1"/>
  <c r="AG665" i="1" s="1"/>
  <c r="R631" i="1"/>
  <c r="K662" i="1"/>
  <c r="N662" i="1" s="1"/>
  <c r="T662" i="1" s="1"/>
  <c r="Z662" i="1" s="1"/>
  <c r="AF662" i="1" s="1"/>
  <c r="K731" i="1"/>
  <c r="N731" i="1" s="1"/>
  <c r="T731" i="1" s="1"/>
  <c r="Z731" i="1" s="1"/>
  <c r="AF731" i="1" s="1"/>
  <c r="Q40" i="1"/>
  <c r="Q203" i="1"/>
  <c r="Q631" i="1"/>
  <c r="S17" i="1"/>
  <c r="R486" i="1"/>
  <c r="R17" i="1"/>
  <c r="S486" i="1"/>
  <c r="M782" i="1"/>
  <c r="P782" i="1" s="1"/>
  <c r="V782" i="1" s="1"/>
  <c r="AB782" i="1" s="1"/>
  <c r="AH782" i="1" s="1"/>
  <c r="N660" i="1"/>
  <c r="T660" i="1" s="1"/>
  <c r="Z660" i="1" s="1"/>
  <c r="AF660" i="1" s="1"/>
  <c r="K665" i="1"/>
  <c r="N665" i="1" s="1"/>
  <c r="T665" i="1" s="1"/>
  <c r="Z665" i="1" s="1"/>
  <c r="AF665" i="1" s="1"/>
  <c r="N654" i="1"/>
  <c r="T654" i="1" s="1"/>
  <c r="Z654" i="1" s="1"/>
  <c r="AF654" i="1" s="1"/>
  <c r="O666" i="1"/>
  <c r="U666" i="1" s="1"/>
  <c r="AA666" i="1" s="1"/>
  <c r="AG666" i="1" s="1"/>
  <c r="N657" i="1"/>
  <c r="T657" i="1" s="1"/>
  <c r="Z657" i="1" s="1"/>
  <c r="AF657" i="1" s="1"/>
  <c r="N666" i="1"/>
  <c r="T666" i="1" s="1"/>
  <c r="Z666" i="1" s="1"/>
  <c r="AF666" i="1" s="1"/>
  <c r="M665" i="1"/>
  <c r="P665" i="1" s="1"/>
  <c r="V665" i="1" s="1"/>
  <c r="AB665" i="1" s="1"/>
  <c r="AH665" i="1" s="1"/>
  <c r="P663" i="1"/>
  <c r="V663" i="1" s="1"/>
  <c r="AB663" i="1" s="1"/>
  <c r="AH663" i="1" s="1"/>
  <c r="O663" i="1"/>
  <c r="U663" i="1" s="1"/>
  <c r="AA663" i="1" s="1"/>
  <c r="AG663" i="1" s="1"/>
  <c r="P660" i="1"/>
  <c r="V660" i="1" s="1"/>
  <c r="AB660" i="1" s="1"/>
  <c r="AH660" i="1" s="1"/>
  <c r="O660" i="1"/>
  <c r="U660" i="1" s="1"/>
  <c r="AA660" i="1" s="1"/>
  <c r="AG660" i="1" s="1"/>
  <c r="M656" i="1"/>
  <c r="P656" i="1" s="1"/>
  <c r="V656" i="1" s="1"/>
  <c r="AB656" i="1" s="1"/>
  <c r="AH656" i="1" s="1"/>
  <c r="O657" i="1"/>
  <c r="U657" i="1" s="1"/>
  <c r="AA657" i="1" s="1"/>
  <c r="AG657" i="1" s="1"/>
  <c r="P653" i="1"/>
  <c r="V653" i="1" s="1"/>
  <c r="AB653" i="1" s="1"/>
  <c r="AH653" i="1" s="1"/>
  <c r="O653" i="1"/>
  <c r="U653" i="1" s="1"/>
  <c r="AA653" i="1" s="1"/>
  <c r="AG653" i="1" s="1"/>
  <c r="L652" i="1" l="1"/>
  <c r="O652" i="1" s="1"/>
  <c r="U652" i="1" s="1"/>
  <c r="AA652" i="1" s="1"/>
  <c r="AG652" i="1" s="1"/>
  <c r="S203" i="1"/>
  <c r="S16" i="1" s="1"/>
  <c r="R203" i="1"/>
  <c r="Q17" i="1"/>
  <c r="K652" i="1"/>
  <c r="N652" i="1" s="1"/>
  <c r="T652" i="1" s="1"/>
  <c r="Z652" i="1" s="1"/>
  <c r="AF652" i="1" s="1"/>
  <c r="M652" i="1"/>
  <c r="Q16" i="1" l="1"/>
  <c r="R16" i="1"/>
  <c r="S810" i="1"/>
  <c r="P652" i="1"/>
  <c r="V652" i="1" s="1"/>
  <c r="AB652" i="1" s="1"/>
  <c r="AH652" i="1" s="1"/>
  <c r="Q810" i="1" l="1"/>
  <c r="R810" i="1"/>
  <c r="L650" i="1"/>
  <c r="O650" i="1" s="1"/>
  <c r="U650" i="1" s="1"/>
  <c r="AA650" i="1" s="1"/>
  <c r="AG650" i="1" s="1"/>
  <c r="M650" i="1"/>
  <c r="P650" i="1" s="1"/>
  <c r="V650" i="1" s="1"/>
  <c r="AB650" i="1" s="1"/>
  <c r="AH650" i="1" s="1"/>
  <c r="L648" i="1"/>
  <c r="O648" i="1" s="1"/>
  <c r="U648" i="1" s="1"/>
  <c r="AA648" i="1" s="1"/>
  <c r="AG648" i="1" s="1"/>
  <c r="M648" i="1"/>
  <c r="P648" i="1" s="1"/>
  <c r="V648" i="1" s="1"/>
  <c r="AB648" i="1" s="1"/>
  <c r="AH648" i="1" s="1"/>
  <c r="L645" i="1"/>
  <c r="L644" i="1" s="1"/>
  <c r="O644" i="1" s="1"/>
  <c r="U644" i="1" s="1"/>
  <c r="AA644" i="1" s="1"/>
  <c r="AG644" i="1" s="1"/>
  <c r="M645" i="1"/>
  <c r="P645" i="1" s="1"/>
  <c r="V645" i="1" s="1"/>
  <c r="AB645" i="1" s="1"/>
  <c r="AH645" i="1" s="1"/>
  <c r="L642" i="1"/>
  <c r="L641" i="1" s="1"/>
  <c r="O641" i="1" s="1"/>
  <c r="U641" i="1" s="1"/>
  <c r="AA641" i="1" s="1"/>
  <c r="AG641" i="1" s="1"/>
  <c r="M642" i="1"/>
  <c r="P642" i="1" s="1"/>
  <c r="V642" i="1" s="1"/>
  <c r="AB642" i="1" s="1"/>
  <c r="AH642" i="1" s="1"/>
  <c r="L639" i="1"/>
  <c r="L638" i="1" s="1"/>
  <c r="O638" i="1" s="1"/>
  <c r="U638" i="1" s="1"/>
  <c r="AA638" i="1" s="1"/>
  <c r="AG638" i="1" s="1"/>
  <c r="M639" i="1"/>
  <c r="P639" i="1" s="1"/>
  <c r="V639" i="1" s="1"/>
  <c r="AB639" i="1" s="1"/>
  <c r="AH639" i="1" s="1"/>
  <c r="L636" i="1"/>
  <c r="L635" i="1" s="1"/>
  <c r="M636" i="1"/>
  <c r="M635" i="1" s="1"/>
  <c r="N637" i="1"/>
  <c r="T637" i="1" s="1"/>
  <c r="Z637" i="1" s="1"/>
  <c r="AF637" i="1" s="1"/>
  <c r="O637" i="1"/>
  <c r="U637" i="1" s="1"/>
  <c r="AA637" i="1" s="1"/>
  <c r="AG637" i="1" s="1"/>
  <c r="P637" i="1"/>
  <c r="V637" i="1" s="1"/>
  <c r="AB637" i="1" s="1"/>
  <c r="AH637" i="1" s="1"/>
  <c r="N640" i="1"/>
  <c r="T640" i="1" s="1"/>
  <c r="Z640" i="1" s="1"/>
  <c r="AF640" i="1" s="1"/>
  <c r="O640" i="1"/>
  <c r="U640" i="1" s="1"/>
  <c r="AA640" i="1" s="1"/>
  <c r="AG640" i="1" s="1"/>
  <c r="P640" i="1"/>
  <c r="V640" i="1" s="1"/>
  <c r="AB640" i="1" s="1"/>
  <c r="AH640" i="1" s="1"/>
  <c r="O643" i="1"/>
  <c r="U643" i="1" s="1"/>
  <c r="AA643" i="1" s="1"/>
  <c r="AG643" i="1" s="1"/>
  <c r="P643" i="1"/>
  <c r="V643" i="1" s="1"/>
  <c r="AB643" i="1" s="1"/>
  <c r="AH643" i="1" s="1"/>
  <c r="O645" i="1"/>
  <c r="U645" i="1" s="1"/>
  <c r="AA645" i="1" s="1"/>
  <c r="AG645" i="1" s="1"/>
  <c r="O646" i="1"/>
  <c r="U646" i="1" s="1"/>
  <c r="AA646" i="1" s="1"/>
  <c r="AG646" i="1" s="1"/>
  <c r="P646" i="1"/>
  <c r="V646" i="1" s="1"/>
  <c r="AB646" i="1" s="1"/>
  <c r="AH646" i="1" s="1"/>
  <c r="N649" i="1"/>
  <c r="T649" i="1" s="1"/>
  <c r="Z649" i="1" s="1"/>
  <c r="AF649" i="1" s="1"/>
  <c r="O649" i="1"/>
  <c r="U649" i="1" s="1"/>
  <c r="AA649" i="1" s="1"/>
  <c r="AG649" i="1" s="1"/>
  <c r="P649" i="1"/>
  <c r="V649" i="1" s="1"/>
  <c r="AB649" i="1" s="1"/>
  <c r="AH649" i="1" s="1"/>
  <c r="N651" i="1"/>
  <c r="T651" i="1" s="1"/>
  <c r="Z651" i="1" s="1"/>
  <c r="AF651" i="1" s="1"/>
  <c r="O651" i="1"/>
  <c r="U651" i="1" s="1"/>
  <c r="AA651" i="1" s="1"/>
  <c r="AG651" i="1" s="1"/>
  <c r="P651" i="1"/>
  <c r="V651" i="1" s="1"/>
  <c r="AB651" i="1" s="1"/>
  <c r="AH651" i="1" s="1"/>
  <c r="K650" i="1"/>
  <c r="N650" i="1" s="1"/>
  <c r="T650" i="1" s="1"/>
  <c r="Z650" i="1" s="1"/>
  <c r="AF650" i="1" s="1"/>
  <c r="K648" i="1"/>
  <c r="K639" i="1"/>
  <c r="K638" i="1" s="1"/>
  <c r="N638" i="1" s="1"/>
  <c r="T638" i="1" s="1"/>
  <c r="Z638" i="1" s="1"/>
  <c r="AF638" i="1" s="1"/>
  <c r="K636" i="1"/>
  <c r="N636" i="1" s="1"/>
  <c r="T636" i="1" s="1"/>
  <c r="Z636" i="1" s="1"/>
  <c r="AF636" i="1" s="1"/>
  <c r="K646" i="1"/>
  <c r="N646" i="1" s="1"/>
  <c r="T646" i="1" s="1"/>
  <c r="Z646" i="1" s="1"/>
  <c r="AF646" i="1" s="1"/>
  <c r="K643" i="1"/>
  <c r="N643" i="1" s="1"/>
  <c r="T643" i="1" s="1"/>
  <c r="Z643" i="1" s="1"/>
  <c r="AF643" i="1" s="1"/>
  <c r="N473" i="1"/>
  <c r="T473" i="1" s="1"/>
  <c r="Z473" i="1" s="1"/>
  <c r="AF473" i="1" s="1"/>
  <c r="O473" i="1"/>
  <c r="U473" i="1" s="1"/>
  <c r="AA473" i="1" s="1"/>
  <c r="AG473" i="1" s="1"/>
  <c r="P473" i="1"/>
  <c r="V473" i="1" s="1"/>
  <c r="AB473" i="1" s="1"/>
  <c r="AH473" i="1" s="1"/>
  <c r="L472" i="1"/>
  <c r="L471" i="1" s="1"/>
  <c r="O471" i="1" s="1"/>
  <c r="U471" i="1" s="1"/>
  <c r="AA471" i="1" s="1"/>
  <c r="AG471" i="1" s="1"/>
  <c r="M472" i="1"/>
  <c r="M471" i="1" s="1"/>
  <c r="P471" i="1" s="1"/>
  <c r="V471" i="1" s="1"/>
  <c r="AB471" i="1" s="1"/>
  <c r="AH471" i="1" s="1"/>
  <c r="K472" i="1"/>
  <c r="K471" i="1" s="1"/>
  <c r="N471" i="1" s="1"/>
  <c r="T471" i="1" s="1"/>
  <c r="Z471" i="1" s="1"/>
  <c r="AF471" i="1" s="1"/>
  <c r="N468" i="1"/>
  <c r="T468" i="1" s="1"/>
  <c r="Z468" i="1" s="1"/>
  <c r="AF468" i="1" s="1"/>
  <c r="O468" i="1"/>
  <c r="U468" i="1" s="1"/>
  <c r="AA468" i="1" s="1"/>
  <c r="AG468" i="1" s="1"/>
  <c r="P468" i="1"/>
  <c r="V468" i="1" s="1"/>
  <c r="AB468" i="1" s="1"/>
  <c r="AH468" i="1" s="1"/>
  <c r="L467" i="1"/>
  <c r="O467" i="1" s="1"/>
  <c r="U467" i="1" s="1"/>
  <c r="AA467" i="1" s="1"/>
  <c r="AG467" i="1" s="1"/>
  <c r="M467" i="1"/>
  <c r="P467" i="1" s="1"/>
  <c r="V467" i="1" s="1"/>
  <c r="AB467" i="1" s="1"/>
  <c r="AH467" i="1" s="1"/>
  <c r="K467" i="1"/>
  <c r="N467" i="1" s="1"/>
  <c r="T467" i="1" s="1"/>
  <c r="Z467" i="1" s="1"/>
  <c r="AF467" i="1" s="1"/>
  <c r="N476" i="1"/>
  <c r="T476" i="1" s="1"/>
  <c r="Z476" i="1" s="1"/>
  <c r="AF476" i="1" s="1"/>
  <c r="O476" i="1"/>
  <c r="U476" i="1" s="1"/>
  <c r="AA476" i="1" s="1"/>
  <c r="AG476" i="1" s="1"/>
  <c r="P476" i="1"/>
  <c r="V476" i="1" s="1"/>
  <c r="AB476" i="1" s="1"/>
  <c r="AH476" i="1" s="1"/>
  <c r="L475" i="1"/>
  <c r="L474" i="1" s="1"/>
  <c r="O474" i="1" s="1"/>
  <c r="U474" i="1" s="1"/>
  <c r="AA474" i="1" s="1"/>
  <c r="AG474" i="1" s="1"/>
  <c r="M475" i="1"/>
  <c r="M474" i="1" s="1"/>
  <c r="P474" i="1" s="1"/>
  <c r="V474" i="1" s="1"/>
  <c r="AB474" i="1" s="1"/>
  <c r="AH474" i="1" s="1"/>
  <c r="K475" i="1"/>
  <c r="K474" i="1" s="1"/>
  <c r="N474" i="1" s="1"/>
  <c r="T474" i="1" s="1"/>
  <c r="Z474" i="1" s="1"/>
  <c r="AF474" i="1" s="1"/>
  <c r="N453" i="1"/>
  <c r="T453" i="1" s="1"/>
  <c r="Z453" i="1" s="1"/>
  <c r="AF453" i="1" s="1"/>
  <c r="O453" i="1"/>
  <c r="U453" i="1" s="1"/>
  <c r="AA453" i="1" s="1"/>
  <c r="AG453" i="1" s="1"/>
  <c r="P453" i="1"/>
  <c r="V453" i="1" s="1"/>
  <c r="AB453" i="1" s="1"/>
  <c r="AH453" i="1" s="1"/>
  <c r="L452" i="1"/>
  <c r="L451" i="1" s="1"/>
  <c r="O451" i="1" s="1"/>
  <c r="U451" i="1" s="1"/>
  <c r="AA451" i="1" s="1"/>
  <c r="AG451" i="1" s="1"/>
  <c r="M452" i="1"/>
  <c r="M451" i="1" s="1"/>
  <c r="P451" i="1" s="1"/>
  <c r="V451" i="1" s="1"/>
  <c r="AB451" i="1" s="1"/>
  <c r="AH451" i="1" s="1"/>
  <c r="K452" i="1"/>
  <c r="N452" i="1" s="1"/>
  <c r="T452" i="1" s="1"/>
  <c r="Z452" i="1" s="1"/>
  <c r="AF452" i="1" s="1"/>
  <c r="L438" i="1"/>
  <c r="L437" i="1" s="1"/>
  <c r="M438" i="1"/>
  <c r="M437" i="1" s="1"/>
  <c r="K438" i="1"/>
  <c r="K437" i="1" s="1"/>
  <c r="N429" i="1"/>
  <c r="T429" i="1" s="1"/>
  <c r="Z429" i="1" s="1"/>
  <c r="AF429" i="1" s="1"/>
  <c r="O429" i="1"/>
  <c r="U429" i="1" s="1"/>
  <c r="AA429" i="1" s="1"/>
  <c r="AG429" i="1" s="1"/>
  <c r="P429" i="1"/>
  <c r="V429" i="1" s="1"/>
  <c r="AB429" i="1" s="1"/>
  <c r="AH429" i="1" s="1"/>
  <c r="I428" i="1"/>
  <c r="I427" i="1" s="1"/>
  <c r="I423" i="1" s="1"/>
  <c r="J428" i="1"/>
  <c r="J427" i="1" s="1"/>
  <c r="J423" i="1" s="1"/>
  <c r="K428" i="1"/>
  <c r="L428" i="1"/>
  <c r="L427" i="1" s="1"/>
  <c r="L423" i="1" s="1"/>
  <c r="M428" i="1"/>
  <c r="M427" i="1" s="1"/>
  <c r="M423" i="1" s="1"/>
  <c r="H428" i="1"/>
  <c r="H427" i="1" s="1"/>
  <c r="H423" i="1" s="1"/>
  <c r="M253" i="1"/>
  <c r="L253" i="1"/>
  <c r="K253" i="1"/>
  <c r="M256" i="1"/>
  <c r="L256" i="1"/>
  <c r="K256" i="1"/>
  <c r="M235" i="1"/>
  <c r="L235" i="1"/>
  <c r="K235" i="1"/>
  <c r="N228" i="1"/>
  <c r="T228" i="1" s="1"/>
  <c r="Z228" i="1" s="1"/>
  <c r="AF228" i="1" s="1"/>
  <c r="O228" i="1"/>
  <c r="U228" i="1" s="1"/>
  <c r="AA228" i="1" s="1"/>
  <c r="AG228" i="1" s="1"/>
  <c r="P228" i="1"/>
  <c r="V228" i="1" s="1"/>
  <c r="AB228" i="1" s="1"/>
  <c r="AH228" i="1" s="1"/>
  <c r="L227" i="1"/>
  <c r="L226" i="1" s="1"/>
  <c r="O226" i="1" s="1"/>
  <c r="U226" i="1" s="1"/>
  <c r="AA226" i="1" s="1"/>
  <c r="AG226" i="1" s="1"/>
  <c r="M227" i="1"/>
  <c r="M226" i="1" s="1"/>
  <c r="P226" i="1" s="1"/>
  <c r="V226" i="1" s="1"/>
  <c r="AB226" i="1" s="1"/>
  <c r="AH226" i="1" s="1"/>
  <c r="K227" i="1"/>
  <c r="K226" i="1" s="1"/>
  <c r="N226" i="1" s="1"/>
  <c r="T226" i="1" s="1"/>
  <c r="Z226" i="1" s="1"/>
  <c r="AF226" i="1" s="1"/>
  <c r="N79" i="1"/>
  <c r="T79" i="1" s="1"/>
  <c r="Z79" i="1" s="1"/>
  <c r="AF79" i="1" s="1"/>
  <c r="O79" i="1"/>
  <c r="U79" i="1" s="1"/>
  <c r="AA79" i="1" s="1"/>
  <c r="AG79" i="1" s="1"/>
  <c r="P79" i="1"/>
  <c r="V79" i="1" s="1"/>
  <c r="AB79" i="1" s="1"/>
  <c r="AH79" i="1" s="1"/>
  <c r="L78" i="1"/>
  <c r="L77" i="1" s="1"/>
  <c r="O77" i="1" s="1"/>
  <c r="U77" i="1" s="1"/>
  <c r="AA77" i="1" s="1"/>
  <c r="AG77" i="1" s="1"/>
  <c r="M78" i="1"/>
  <c r="M77" i="1" s="1"/>
  <c r="P77" i="1" s="1"/>
  <c r="V77" i="1" s="1"/>
  <c r="AB77" i="1" s="1"/>
  <c r="AH77" i="1" s="1"/>
  <c r="K78" i="1"/>
  <c r="K77" i="1" s="1"/>
  <c r="N77" i="1" s="1"/>
  <c r="T77" i="1" s="1"/>
  <c r="Z77" i="1" s="1"/>
  <c r="AF77" i="1" s="1"/>
  <c r="N76" i="1"/>
  <c r="T76" i="1" s="1"/>
  <c r="Z76" i="1" s="1"/>
  <c r="AF76" i="1" s="1"/>
  <c r="O76" i="1"/>
  <c r="U76" i="1" s="1"/>
  <c r="AA76" i="1" s="1"/>
  <c r="AG76" i="1" s="1"/>
  <c r="P76" i="1"/>
  <c r="V76" i="1" s="1"/>
  <c r="AB76" i="1" s="1"/>
  <c r="AH76" i="1" s="1"/>
  <c r="L75" i="1"/>
  <c r="L74" i="1" s="1"/>
  <c r="O74" i="1" s="1"/>
  <c r="U74" i="1" s="1"/>
  <c r="AA74" i="1" s="1"/>
  <c r="AG74" i="1" s="1"/>
  <c r="M75" i="1"/>
  <c r="M74" i="1" s="1"/>
  <c r="P74" i="1" s="1"/>
  <c r="V74" i="1" s="1"/>
  <c r="AB74" i="1" s="1"/>
  <c r="AH74" i="1" s="1"/>
  <c r="K75" i="1"/>
  <c r="K74" i="1" s="1"/>
  <c r="N74" i="1" s="1"/>
  <c r="T74" i="1" s="1"/>
  <c r="Z74" i="1" s="1"/>
  <c r="AF74" i="1" s="1"/>
  <c r="N82" i="1"/>
  <c r="T82" i="1" s="1"/>
  <c r="Z82" i="1" s="1"/>
  <c r="AF82" i="1" s="1"/>
  <c r="O82" i="1"/>
  <c r="U82" i="1" s="1"/>
  <c r="AA82" i="1" s="1"/>
  <c r="AG82" i="1" s="1"/>
  <c r="P82" i="1"/>
  <c r="V82" i="1" s="1"/>
  <c r="AB82" i="1" s="1"/>
  <c r="AH82" i="1" s="1"/>
  <c r="L81" i="1"/>
  <c r="O81" i="1" s="1"/>
  <c r="U81" i="1" s="1"/>
  <c r="AA81" i="1" s="1"/>
  <c r="AG81" i="1" s="1"/>
  <c r="M81" i="1"/>
  <c r="M80" i="1" s="1"/>
  <c r="P80" i="1" s="1"/>
  <c r="V80" i="1" s="1"/>
  <c r="AB80" i="1" s="1"/>
  <c r="AH80" i="1" s="1"/>
  <c r="K81" i="1"/>
  <c r="K80" i="1" s="1"/>
  <c r="N80" i="1" s="1"/>
  <c r="T80" i="1" s="1"/>
  <c r="Z80" i="1" s="1"/>
  <c r="AF80" i="1" s="1"/>
  <c r="N94" i="1"/>
  <c r="T94" i="1" s="1"/>
  <c r="Z94" i="1" s="1"/>
  <c r="AF94" i="1" s="1"/>
  <c r="O94" i="1"/>
  <c r="U94" i="1" s="1"/>
  <c r="AA94" i="1" s="1"/>
  <c r="AG94" i="1" s="1"/>
  <c r="P94" i="1"/>
  <c r="V94" i="1" s="1"/>
  <c r="AB94" i="1" s="1"/>
  <c r="AH94" i="1" s="1"/>
  <c r="L93" i="1"/>
  <c r="L92" i="1" s="1"/>
  <c r="O92" i="1" s="1"/>
  <c r="U92" i="1" s="1"/>
  <c r="AA92" i="1" s="1"/>
  <c r="AG92" i="1" s="1"/>
  <c r="M93" i="1"/>
  <c r="M92" i="1" s="1"/>
  <c r="P92" i="1" s="1"/>
  <c r="V92" i="1" s="1"/>
  <c r="AB92" i="1" s="1"/>
  <c r="AH92" i="1" s="1"/>
  <c r="K93" i="1"/>
  <c r="K92" i="1" s="1"/>
  <c r="N92" i="1" s="1"/>
  <c r="T92" i="1" s="1"/>
  <c r="Z92" i="1" s="1"/>
  <c r="AF92" i="1" s="1"/>
  <c r="M91" i="1"/>
  <c r="L91" i="1"/>
  <c r="K91" i="1"/>
  <c r="L99" i="1"/>
  <c r="L98" i="1" s="1"/>
  <c r="M99" i="1"/>
  <c r="M98" i="1" s="1"/>
  <c r="K99" i="1"/>
  <c r="K98" i="1" s="1"/>
  <c r="N100" i="1"/>
  <c r="T100" i="1" s="1"/>
  <c r="Z100" i="1" s="1"/>
  <c r="AF100" i="1" s="1"/>
  <c r="O100" i="1"/>
  <c r="U100" i="1" s="1"/>
  <c r="AA100" i="1" s="1"/>
  <c r="AG100" i="1" s="1"/>
  <c r="P100" i="1"/>
  <c r="V100" i="1" s="1"/>
  <c r="AB100" i="1" s="1"/>
  <c r="AH100" i="1" s="1"/>
  <c r="L54" i="1"/>
  <c r="L53" i="1" s="1"/>
  <c r="O53" i="1" s="1"/>
  <c r="U53" i="1" s="1"/>
  <c r="AA53" i="1" s="1"/>
  <c r="AG53" i="1" s="1"/>
  <c r="M54" i="1"/>
  <c r="P54" i="1" s="1"/>
  <c r="V54" i="1" s="1"/>
  <c r="AB54" i="1" s="1"/>
  <c r="AH54" i="1" s="1"/>
  <c r="K54" i="1"/>
  <c r="N54" i="1" s="1"/>
  <c r="T54" i="1" s="1"/>
  <c r="Z54" i="1" s="1"/>
  <c r="AF54" i="1" s="1"/>
  <c r="N55" i="1"/>
  <c r="T55" i="1" s="1"/>
  <c r="Z55" i="1" s="1"/>
  <c r="AF55" i="1" s="1"/>
  <c r="O55" i="1"/>
  <c r="U55" i="1" s="1"/>
  <c r="AA55" i="1" s="1"/>
  <c r="AG55" i="1" s="1"/>
  <c r="P55" i="1"/>
  <c r="V55" i="1" s="1"/>
  <c r="AB55" i="1" s="1"/>
  <c r="AH55" i="1" s="1"/>
  <c r="K49" i="1"/>
  <c r="N39" i="1"/>
  <c r="T39" i="1" s="1"/>
  <c r="Z39" i="1" s="1"/>
  <c r="AF39" i="1" s="1"/>
  <c r="O39" i="1"/>
  <c r="U39" i="1" s="1"/>
  <c r="AA39" i="1" s="1"/>
  <c r="AG39" i="1" s="1"/>
  <c r="P39" i="1"/>
  <c r="V39" i="1" s="1"/>
  <c r="AB39" i="1" s="1"/>
  <c r="AH39" i="1" s="1"/>
  <c r="L38" i="1"/>
  <c r="L37" i="1" s="1"/>
  <c r="O37" i="1" s="1"/>
  <c r="U37" i="1" s="1"/>
  <c r="AA37" i="1" s="1"/>
  <c r="AG37" i="1" s="1"/>
  <c r="M38" i="1"/>
  <c r="M37" i="1" s="1"/>
  <c r="P37" i="1" s="1"/>
  <c r="V37" i="1" s="1"/>
  <c r="AB37" i="1" s="1"/>
  <c r="AH37" i="1" s="1"/>
  <c r="K38" i="1"/>
  <c r="N38" i="1" s="1"/>
  <c r="T38" i="1" s="1"/>
  <c r="Z38" i="1" s="1"/>
  <c r="AF38" i="1" s="1"/>
  <c r="K451" i="1" l="1"/>
  <c r="N451" i="1" s="1"/>
  <c r="T451" i="1" s="1"/>
  <c r="Z451" i="1" s="1"/>
  <c r="AF451" i="1" s="1"/>
  <c r="O639" i="1"/>
  <c r="U639" i="1" s="1"/>
  <c r="AA639" i="1" s="1"/>
  <c r="AG639" i="1" s="1"/>
  <c r="L647" i="1"/>
  <c r="O647" i="1" s="1"/>
  <c r="U647" i="1" s="1"/>
  <c r="AA647" i="1" s="1"/>
  <c r="AG647" i="1" s="1"/>
  <c r="K647" i="1"/>
  <c r="N647" i="1" s="1"/>
  <c r="T647" i="1" s="1"/>
  <c r="Z647" i="1" s="1"/>
  <c r="AF647" i="1" s="1"/>
  <c r="P423" i="1"/>
  <c r="V423" i="1" s="1"/>
  <c r="AB423" i="1" s="1"/>
  <c r="AH423" i="1" s="1"/>
  <c r="K642" i="1"/>
  <c r="N639" i="1"/>
  <c r="T639" i="1" s="1"/>
  <c r="Z639" i="1" s="1"/>
  <c r="AF639" i="1" s="1"/>
  <c r="N428" i="1"/>
  <c r="T428" i="1" s="1"/>
  <c r="Z428" i="1" s="1"/>
  <c r="AF428" i="1" s="1"/>
  <c r="K635" i="1"/>
  <c r="N635" i="1" s="1"/>
  <c r="T635" i="1" s="1"/>
  <c r="Z635" i="1" s="1"/>
  <c r="AF635" i="1" s="1"/>
  <c r="K645" i="1"/>
  <c r="N648" i="1"/>
  <c r="T648" i="1" s="1"/>
  <c r="Z648" i="1" s="1"/>
  <c r="AF648" i="1" s="1"/>
  <c r="P472" i="1"/>
  <c r="V472" i="1" s="1"/>
  <c r="AB472" i="1" s="1"/>
  <c r="AH472" i="1" s="1"/>
  <c r="P475" i="1"/>
  <c r="V475" i="1" s="1"/>
  <c r="AB475" i="1" s="1"/>
  <c r="AH475" i="1" s="1"/>
  <c r="O472" i="1"/>
  <c r="U472" i="1" s="1"/>
  <c r="AA472" i="1" s="1"/>
  <c r="AG472" i="1" s="1"/>
  <c r="O423" i="1"/>
  <c r="U423" i="1" s="1"/>
  <c r="AA423" i="1" s="1"/>
  <c r="AG423" i="1" s="1"/>
  <c r="O475" i="1"/>
  <c r="U475" i="1" s="1"/>
  <c r="AA475" i="1" s="1"/>
  <c r="AG475" i="1" s="1"/>
  <c r="O642" i="1"/>
  <c r="U642" i="1" s="1"/>
  <c r="AA642" i="1" s="1"/>
  <c r="AG642" i="1" s="1"/>
  <c r="M647" i="1"/>
  <c r="P647" i="1" s="1"/>
  <c r="V647" i="1" s="1"/>
  <c r="AB647" i="1" s="1"/>
  <c r="AH647" i="1" s="1"/>
  <c r="M644" i="1"/>
  <c r="P644" i="1" s="1"/>
  <c r="V644" i="1" s="1"/>
  <c r="AB644" i="1" s="1"/>
  <c r="AH644" i="1" s="1"/>
  <c r="M641" i="1"/>
  <c r="P641" i="1" s="1"/>
  <c r="V641" i="1" s="1"/>
  <c r="AB641" i="1" s="1"/>
  <c r="AH641" i="1" s="1"/>
  <c r="M638" i="1"/>
  <c r="P638" i="1" s="1"/>
  <c r="V638" i="1" s="1"/>
  <c r="AB638" i="1" s="1"/>
  <c r="AH638" i="1" s="1"/>
  <c r="P635" i="1"/>
  <c r="V635" i="1" s="1"/>
  <c r="AB635" i="1" s="1"/>
  <c r="AH635" i="1" s="1"/>
  <c r="O635" i="1"/>
  <c r="U635" i="1" s="1"/>
  <c r="AA635" i="1" s="1"/>
  <c r="AG635" i="1" s="1"/>
  <c r="P636" i="1"/>
  <c r="V636" i="1" s="1"/>
  <c r="AB636" i="1" s="1"/>
  <c r="AH636" i="1" s="1"/>
  <c r="O636" i="1"/>
  <c r="U636" i="1" s="1"/>
  <c r="AA636" i="1" s="1"/>
  <c r="AG636" i="1" s="1"/>
  <c r="N472" i="1"/>
  <c r="T472" i="1" s="1"/>
  <c r="Z472" i="1" s="1"/>
  <c r="AF472" i="1" s="1"/>
  <c r="K427" i="1"/>
  <c r="K423" i="1" s="1"/>
  <c r="N423" i="1" s="1"/>
  <c r="T423" i="1" s="1"/>
  <c r="Z423" i="1" s="1"/>
  <c r="AF423" i="1" s="1"/>
  <c r="P428" i="1"/>
  <c r="V428" i="1" s="1"/>
  <c r="AB428" i="1" s="1"/>
  <c r="AH428" i="1" s="1"/>
  <c r="O428" i="1"/>
  <c r="U428" i="1" s="1"/>
  <c r="AA428" i="1" s="1"/>
  <c r="AG428" i="1" s="1"/>
  <c r="P452" i="1"/>
  <c r="V452" i="1" s="1"/>
  <c r="AB452" i="1" s="1"/>
  <c r="AH452" i="1" s="1"/>
  <c r="P427" i="1"/>
  <c r="V427" i="1" s="1"/>
  <c r="AB427" i="1" s="1"/>
  <c r="AH427" i="1" s="1"/>
  <c r="O452" i="1"/>
  <c r="U452" i="1" s="1"/>
  <c r="AA452" i="1" s="1"/>
  <c r="AG452" i="1" s="1"/>
  <c r="O427" i="1"/>
  <c r="U427" i="1" s="1"/>
  <c r="AA427" i="1" s="1"/>
  <c r="AG427" i="1" s="1"/>
  <c r="N475" i="1"/>
  <c r="T475" i="1" s="1"/>
  <c r="Z475" i="1" s="1"/>
  <c r="AF475" i="1" s="1"/>
  <c r="P227" i="1"/>
  <c r="V227" i="1" s="1"/>
  <c r="AB227" i="1" s="1"/>
  <c r="AH227" i="1" s="1"/>
  <c r="N93" i="1"/>
  <c r="T93" i="1" s="1"/>
  <c r="Z93" i="1" s="1"/>
  <c r="AF93" i="1" s="1"/>
  <c r="L80" i="1"/>
  <c r="O80" i="1" s="1"/>
  <c r="U80" i="1" s="1"/>
  <c r="AA80" i="1" s="1"/>
  <c r="AG80" i="1" s="1"/>
  <c r="P81" i="1"/>
  <c r="V81" i="1" s="1"/>
  <c r="AB81" i="1" s="1"/>
  <c r="AH81" i="1" s="1"/>
  <c r="P75" i="1"/>
  <c r="V75" i="1" s="1"/>
  <c r="AB75" i="1" s="1"/>
  <c r="AH75" i="1" s="1"/>
  <c r="P78" i="1"/>
  <c r="V78" i="1" s="1"/>
  <c r="AB78" i="1" s="1"/>
  <c r="AH78" i="1" s="1"/>
  <c r="O227" i="1"/>
  <c r="U227" i="1" s="1"/>
  <c r="AA227" i="1" s="1"/>
  <c r="AG227" i="1" s="1"/>
  <c r="K53" i="1"/>
  <c r="N53" i="1" s="1"/>
  <c r="T53" i="1" s="1"/>
  <c r="Z53" i="1" s="1"/>
  <c r="AF53" i="1" s="1"/>
  <c r="O75" i="1"/>
  <c r="U75" i="1" s="1"/>
  <c r="AA75" i="1" s="1"/>
  <c r="AG75" i="1" s="1"/>
  <c r="O78" i="1"/>
  <c r="U78" i="1" s="1"/>
  <c r="AA78" i="1" s="1"/>
  <c r="AG78" i="1" s="1"/>
  <c r="N227" i="1"/>
  <c r="T227" i="1" s="1"/>
  <c r="Z227" i="1" s="1"/>
  <c r="AF227" i="1" s="1"/>
  <c r="K37" i="1"/>
  <c r="N37" i="1" s="1"/>
  <c r="T37" i="1" s="1"/>
  <c r="Z37" i="1" s="1"/>
  <c r="AF37" i="1" s="1"/>
  <c r="N75" i="1"/>
  <c r="T75" i="1" s="1"/>
  <c r="Z75" i="1" s="1"/>
  <c r="AF75" i="1" s="1"/>
  <c r="N78" i="1"/>
  <c r="T78" i="1" s="1"/>
  <c r="Z78" i="1" s="1"/>
  <c r="AF78" i="1" s="1"/>
  <c r="O93" i="1"/>
  <c r="U93" i="1" s="1"/>
  <c r="AA93" i="1" s="1"/>
  <c r="AG93" i="1" s="1"/>
  <c r="N81" i="1"/>
  <c r="T81" i="1" s="1"/>
  <c r="Z81" i="1" s="1"/>
  <c r="AF81" i="1" s="1"/>
  <c r="N99" i="1"/>
  <c r="T99" i="1" s="1"/>
  <c r="Z99" i="1" s="1"/>
  <c r="AF99" i="1" s="1"/>
  <c r="P93" i="1"/>
  <c r="V93" i="1" s="1"/>
  <c r="AB93" i="1" s="1"/>
  <c r="AH93" i="1" s="1"/>
  <c r="O38" i="1"/>
  <c r="U38" i="1" s="1"/>
  <c r="AA38" i="1" s="1"/>
  <c r="AG38" i="1" s="1"/>
  <c r="P38" i="1"/>
  <c r="V38" i="1" s="1"/>
  <c r="AB38" i="1" s="1"/>
  <c r="AH38" i="1" s="1"/>
  <c r="P98" i="1"/>
  <c r="V98" i="1" s="1"/>
  <c r="AB98" i="1" s="1"/>
  <c r="AH98" i="1" s="1"/>
  <c r="O98" i="1"/>
  <c r="U98" i="1" s="1"/>
  <c r="AA98" i="1" s="1"/>
  <c r="AG98" i="1" s="1"/>
  <c r="P99" i="1"/>
  <c r="V99" i="1" s="1"/>
  <c r="AB99" i="1" s="1"/>
  <c r="AH99" i="1" s="1"/>
  <c r="O99" i="1"/>
  <c r="U99" i="1" s="1"/>
  <c r="AA99" i="1" s="1"/>
  <c r="AG99" i="1" s="1"/>
  <c r="N98" i="1"/>
  <c r="T98" i="1" s="1"/>
  <c r="Z98" i="1" s="1"/>
  <c r="AF98" i="1" s="1"/>
  <c r="M53" i="1"/>
  <c r="P53" i="1" s="1"/>
  <c r="V53" i="1" s="1"/>
  <c r="AB53" i="1" s="1"/>
  <c r="AH53" i="1" s="1"/>
  <c r="O54" i="1"/>
  <c r="U54" i="1" s="1"/>
  <c r="AA54" i="1" s="1"/>
  <c r="AG54" i="1" s="1"/>
  <c r="K644" i="1" l="1"/>
  <c r="N644" i="1" s="1"/>
  <c r="T644" i="1" s="1"/>
  <c r="Z644" i="1" s="1"/>
  <c r="AF644" i="1" s="1"/>
  <c r="N645" i="1"/>
  <c r="T645" i="1" s="1"/>
  <c r="Z645" i="1" s="1"/>
  <c r="AF645" i="1" s="1"/>
  <c r="K641" i="1"/>
  <c r="N641" i="1" s="1"/>
  <c r="T641" i="1" s="1"/>
  <c r="Z641" i="1" s="1"/>
  <c r="AF641" i="1" s="1"/>
  <c r="N642" i="1"/>
  <c r="T642" i="1" s="1"/>
  <c r="Z642" i="1" s="1"/>
  <c r="AF642" i="1" s="1"/>
  <c r="N427" i="1"/>
  <c r="T427" i="1" s="1"/>
  <c r="Z427" i="1" s="1"/>
  <c r="AF427" i="1" s="1"/>
  <c r="K803" i="1"/>
  <c r="L803" i="1"/>
  <c r="M803" i="1"/>
  <c r="K801" i="1"/>
  <c r="L801" i="1"/>
  <c r="M801" i="1"/>
  <c r="K798" i="1"/>
  <c r="L798" i="1"/>
  <c r="M798" i="1"/>
  <c r="K796" i="1"/>
  <c r="L796" i="1"/>
  <c r="M796" i="1"/>
  <c r="K793" i="1"/>
  <c r="K792" i="1" s="1"/>
  <c r="L793" i="1"/>
  <c r="L792" i="1" s="1"/>
  <c r="M793" i="1"/>
  <c r="M792" i="1" s="1"/>
  <c r="K790" i="1"/>
  <c r="L790" i="1"/>
  <c r="M790" i="1"/>
  <c r="K788" i="1"/>
  <c r="L788" i="1"/>
  <c r="M788" i="1"/>
  <c r="K778" i="1"/>
  <c r="K777" i="1" s="1"/>
  <c r="L778" i="1"/>
  <c r="L777" i="1" s="1"/>
  <c r="M778" i="1"/>
  <c r="M777" i="1" s="1"/>
  <c r="K775" i="1"/>
  <c r="K774" i="1" s="1"/>
  <c r="L775" i="1"/>
  <c r="L774" i="1" s="1"/>
  <c r="M775" i="1"/>
  <c r="M774" i="1" s="1"/>
  <c r="K770" i="1"/>
  <c r="L770" i="1"/>
  <c r="M770" i="1"/>
  <c r="K772" i="1"/>
  <c r="L772" i="1"/>
  <c r="M772" i="1"/>
  <c r="K767" i="1"/>
  <c r="K766" i="1" s="1"/>
  <c r="L767" i="1"/>
  <c r="L766" i="1" s="1"/>
  <c r="M767" i="1"/>
  <c r="M766" i="1" s="1"/>
  <c r="K764" i="1"/>
  <c r="K763" i="1" s="1"/>
  <c r="L764" i="1"/>
  <c r="L763" i="1" s="1"/>
  <c r="M764" i="1"/>
  <c r="M763" i="1" s="1"/>
  <c r="I761" i="1"/>
  <c r="I760" i="1" s="1"/>
  <c r="J761" i="1"/>
  <c r="J760" i="1" s="1"/>
  <c r="K761" i="1"/>
  <c r="K760" i="1" s="1"/>
  <c r="L761" i="1"/>
  <c r="L760" i="1" s="1"/>
  <c r="M761" i="1"/>
  <c r="M760" i="1" s="1"/>
  <c r="K758" i="1"/>
  <c r="K753" i="1" s="1"/>
  <c r="L758" i="1"/>
  <c r="L753" i="1" s="1"/>
  <c r="M758" i="1"/>
  <c r="M753" i="1" s="1"/>
  <c r="K748" i="1"/>
  <c r="L748" i="1"/>
  <c r="M748" i="1"/>
  <c r="K746" i="1"/>
  <c r="L746" i="1"/>
  <c r="M746" i="1"/>
  <c r="K744" i="1"/>
  <c r="L744" i="1"/>
  <c r="M744" i="1"/>
  <c r="K741" i="1"/>
  <c r="K740" i="1" s="1"/>
  <c r="L741" i="1"/>
  <c r="L740" i="1" s="1"/>
  <c r="M741" i="1"/>
  <c r="M740" i="1" s="1"/>
  <c r="K738" i="1"/>
  <c r="K737" i="1" s="1"/>
  <c r="L738" i="1"/>
  <c r="L737" i="1" s="1"/>
  <c r="M738" i="1"/>
  <c r="M737" i="1" s="1"/>
  <c r="K735" i="1"/>
  <c r="K734" i="1" s="1"/>
  <c r="L735" i="1"/>
  <c r="L734" i="1" s="1"/>
  <c r="M735" i="1"/>
  <c r="M734" i="1" s="1"/>
  <c r="K722" i="1"/>
  <c r="K721" i="1" s="1"/>
  <c r="L722" i="1"/>
  <c r="L721" i="1" s="1"/>
  <c r="M722" i="1"/>
  <c r="M721" i="1" s="1"/>
  <c r="K719" i="1"/>
  <c r="K718" i="1" s="1"/>
  <c r="L719" i="1"/>
  <c r="L718" i="1" s="1"/>
  <c r="M719" i="1"/>
  <c r="M718" i="1" s="1"/>
  <c r="K716" i="1"/>
  <c r="L716" i="1"/>
  <c r="M716" i="1"/>
  <c r="K714" i="1"/>
  <c r="L714" i="1"/>
  <c r="M714" i="1"/>
  <c r="K712" i="1"/>
  <c r="L712" i="1"/>
  <c r="M712" i="1"/>
  <c r="K709" i="1"/>
  <c r="K708" i="1" s="1"/>
  <c r="L709" i="1"/>
  <c r="L708" i="1" s="1"/>
  <c r="M709" i="1"/>
  <c r="M708" i="1" s="1"/>
  <c r="K727" i="1"/>
  <c r="L727" i="1"/>
  <c r="M727" i="1"/>
  <c r="K725" i="1"/>
  <c r="L725" i="1"/>
  <c r="M725" i="1"/>
  <c r="K706" i="1"/>
  <c r="L706" i="1"/>
  <c r="M706" i="1"/>
  <c r="K704" i="1"/>
  <c r="L704" i="1"/>
  <c r="M704" i="1"/>
  <c r="K699" i="1"/>
  <c r="L699" i="1"/>
  <c r="M699" i="1"/>
  <c r="K696" i="1"/>
  <c r="L696" i="1"/>
  <c r="M696" i="1"/>
  <c r="K692" i="1"/>
  <c r="L692" i="1"/>
  <c r="M692" i="1"/>
  <c r="K690" i="1"/>
  <c r="L690" i="1"/>
  <c r="M690" i="1"/>
  <c r="K687" i="1"/>
  <c r="K686" i="1" s="1"/>
  <c r="L687" i="1"/>
  <c r="L686" i="1" s="1"/>
  <c r="M687" i="1"/>
  <c r="M686" i="1" s="1"/>
  <c r="K684" i="1"/>
  <c r="K683" i="1" s="1"/>
  <c r="L684" i="1"/>
  <c r="L683" i="1" s="1"/>
  <c r="M684" i="1"/>
  <c r="M683" i="1" s="1"/>
  <c r="K678" i="1"/>
  <c r="L678" i="1"/>
  <c r="M678" i="1"/>
  <c r="K676" i="1"/>
  <c r="L676" i="1"/>
  <c r="M676" i="1"/>
  <c r="K673" i="1"/>
  <c r="K672" i="1" s="1"/>
  <c r="L673" i="1"/>
  <c r="L672" i="1" s="1"/>
  <c r="M673" i="1"/>
  <c r="M672" i="1" s="1"/>
  <c r="K633" i="1"/>
  <c r="L633" i="1"/>
  <c r="M633" i="1"/>
  <c r="K625" i="1"/>
  <c r="K624" i="1" s="1"/>
  <c r="L625" i="1"/>
  <c r="L624" i="1" s="1"/>
  <c r="M625" i="1"/>
  <c r="M624" i="1" s="1"/>
  <c r="K622" i="1"/>
  <c r="K621" i="1" s="1"/>
  <c r="L622" i="1"/>
  <c r="L621" i="1" s="1"/>
  <c r="M622" i="1"/>
  <c r="M621" i="1" s="1"/>
  <c r="K611" i="1"/>
  <c r="K610" i="1" s="1"/>
  <c r="K606" i="1" s="1"/>
  <c r="L611" i="1"/>
  <c r="L610" i="1" s="1"/>
  <c r="L606" i="1" s="1"/>
  <c r="M611" i="1"/>
  <c r="M610" i="1" s="1"/>
  <c r="M606" i="1" s="1"/>
  <c r="K600" i="1"/>
  <c r="K599" i="1" s="1"/>
  <c r="L600" i="1"/>
  <c r="L599" i="1" s="1"/>
  <c r="M600" i="1"/>
  <c r="M599" i="1" s="1"/>
  <c r="K597" i="1"/>
  <c r="K596" i="1" s="1"/>
  <c r="L597" i="1"/>
  <c r="L596" i="1" s="1"/>
  <c r="M597" i="1"/>
  <c r="M596" i="1" s="1"/>
  <c r="K594" i="1"/>
  <c r="K593" i="1" s="1"/>
  <c r="L594" i="1"/>
  <c r="L593" i="1" s="1"/>
  <c r="M594" i="1"/>
  <c r="M593" i="1" s="1"/>
  <c r="K591" i="1"/>
  <c r="K590" i="1" s="1"/>
  <c r="L591" i="1"/>
  <c r="L590" i="1" s="1"/>
  <c r="M591" i="1"/>
  <c r="M590" i="1" s="1"/>
  <c r="K583" i="1"/>
  <c r="K582" i="1" s="1"/>
  <c r="K581" i="1" s="1"/>
  <c r="L583" i="1"/>
  <c r="L582" i="1" s="1"/>
  <c r="L581" i="1" s="1"/>
  <c r="M583" i="1"/>
  <c r="M582" i="1" s="1"/>
  <c r="M581" i="1" s="1"/>
  <c r="K578" i="1"/>
  <c r="K577" i="1" s="1"/>
  <c r="K576" i="1" s="1"/>
  <c r="L578" i="1"/>
  <c r="L577" i="1" s="1"/>
  <c r="L576" i="1" s="1"/>
  <c r="M578" i="1"/>
  <c r="M577" i="1" s="1"/>
  <c r="M576" i="1" s="1"/>
  <c r="K564" i="1"/>
  <c r="K563" i="1" s="1"/>
  <c r="L564" i="1"/>
  <c r="L563" i="1" s="1"/>
  <c r="M564" i="1"/>
  <c r="M563" i="1" s="1"/>
  <c r="K558" i="1"/>
  <c r="K555" i="1" s="1"/>
  <c r="L558" i="1"/>
  <c r="L555" i="1" s="1"/>
  <c r="M558" i="1"/>
  <c r="M555" i="1" s="1"/>
  <c r="K553" i="1"/>
  <c r="K552" i="1" s="1"/>
  <c r="L553" i="1"/>
  <c r="L552" i="1" s="1"/>
  <c r="M553" i="1"/>
  <c r="M552" i="1" s="1"/>
  <c r="K550" i="1"/>
  <c r="K549" i="1" s="1"/>
  <c r="L550" i="1"/>
  <c r="L549" i="1" s="1"/>
  <c r="M550" i="1"/>
  <c r="M549" i="1" s="1"/>
  <c r="K547" i="1"/>
  <c r="K546" i="1" s="1"/>
  <c r="L547" i="1"/>
  <c r="L546" i="1" s="1"/>
  <c r="M547" i="1"/>
  <c r="M546" i="1" s="1"/>
  <c r="K544" i="1"/>
  <c r="K543" i="1" s="1"/>
  <c r="L544" i="1"/>
  <c r="L543" i="1" s="1"/>
  <c r="M544" i="1"/>
  <c r="M543" i="1" s="1"/>
  <c r="K536" i="1"/>
  <c r="K535" i="1" s="1"/>
  <c r="K534" i="1" s="1"/>
  <c r="L536" i="1"/>
  <c r="L535" i="1" s="1"/>
  <c r="L534" i="1" s="1"/>
  <c r="M536" i="1"/>
  <c r="M535" i="1" s="1"/>
  <c r="M534" i="1" s="1"/>
  <c r="K528" i="1"/>
  <c r="L528" i="1"/>
  <c r="M528" i="1"/>
  <c r="K526" i="1"/>
  <c r="L526" i="1"/>
  <c r="M526" i="1"/>
  <c r="K510" i="1"/>
  <c r="K509" i="1" s="1"/>
  <c r="K508" i="1" s="1"/>
  <c r="L510" i="1"/>
  <c r="L509" i="1" s="1"/>
  <c r="L508" i="1" s="1"/>
  <c r="M510" i="1"/>
  <c r="M509" i="1" s="1"/>
  <c r="M508" i="1" s="1"/>
  <c r="K505" i="1"/>
  <c r="K504" i="1" s="1"/>
  <c r="K503" i="1" s="1"/>
  <c r="L505" i="1"/>
  <c r="L504" i="1" s="1"/>
  <c r="L503" i="1" s="1"/>
  <c r="M505" i="1"/>
  <c r="M504" i="1" s="1"/>
  <c r="M503" i="1" s="1"/>
  <c r="K500" i="1"/>
  <c r="K499" i="1" s="1"/>
  <c r="K498" i="1" s="1"/>
  <c r="L500" i="1"/>
  <c r="L499" i="1" s="1"/>
  <c r="L498" i="1" s="1"/>
  <c r="M500" i="1"/>
  <c r="M499" i="1" s="1"/>
  <c r="M498" i="1" s="1"/>
  <c r="K495" i="1"/>
  <c r="K494" i="1" s="1"/>
  <c r="K493" i="1" s="1"/>
  <c r="L495" i="1"/>
  <c r="L494" i="1" s="1"/>
  <c r="L493" i="1" s="1"/>
  <c r="M495" i="1"/>
  <c r="M494" i="1" s="1"/>
  <c r="M493" i="1" s="1"/>
  <c r="K491" i="1"/>
  <c r="L491" i="1"/>
  <c r="M491" i="1"/>
  <c r="K489" i="1"/>
  <c r="L489" i="1"/>
  <c r="M489" i="1"/>
  <c r="K483" i="1"/>
  <c r="K482" i="1" s="1"/>
  <c r="K481" i="1" s="1"/>
  <c r="L483" i="1"/>
  <c r="L482" i="1" s="1"/>
  <c r="L481" i="1" s="1"/>
  <c r="M483" i="1"/>
  <c r="M482" i="1" s="1"/>
  <c r="M481" i="1" s="1"/>
  <c r="K469" i="1"/>
  <c r="K466" i="1" s="1"/>
  <c r="L469" i="1"/>
  <c r="L466" i="1" s="1"/>
  <c r="M469" i="1"/>
  <c r="M466" i="1" s="1"/>
  <c r="K464" i="1"/>
  <c r="K463" i="1" s="1"/>
  <c r="L464" i="1"/>
  <c r="L463" i="1" s="1"/>
  <c r="M464" i="1"/>
  <c r="M463" i="1" s="1"/>
  <c r="K461" i="1"/>
  <c r="K460" i="1" s="1"/>
  <c r="L461" i="1"/>
  <c r="L460" i="1" s="1"/>
  <c r="M461" i="1"/>
  <c r="M460" i="1" s="1"/>
  <c r="K458" i="1"/>
  <c r="K457" i="1" s="1"/>
  <c r="L458" i="1"/>
  <c r="L457" i="1" s="1"/>
  <c r="M458" i="1"/>
  <c r="M457" i="1" s="1"/>
  <c r="K455" i="1"/>
  <c r="K454" i="1" s="1"/>
  <c r="L455" i="1"/>
  <c r="L454" i="1" s="1"/>
  <c r="M455" i="1"/>
  <c r="M454" i="1" s="1"/>
  <c r="K449" i="1"/>
  <c r="L449" i="1"/>
  <c r="M449" i="1"/>
  <c r="K447" i="1"/>
  <c r="L447" i="1"/>
  <c r="M447" i="1"/>
  <c r="K435" i="1"/>
  <c r="K434" i="1" s="1"/>
  <c r="K433" i="1" s="1"/>
  <c r="L435" i="1"/>
  <c r="L434" i="1" s="1"/>
  <c r="L433" i="1" s="1"/>
  <c r="M435" i="1"/>
  <c r="M434" i="1" s="1"/>
  <c r="M433" i="1" s="1"/>
  <c r="K417" i="1"/>
  <c r="K416" i="1" s="1"/>
  <c r="L417" i="1"/>
  <c r="L416" i="1" s="1"/>
  <c r="M417" i="1"/>
  <c r="M416" i="1" s="1"/>
  <c r="I417" i="1"/>
  <c r="I416" i="1" s="1"/>
  <c r="J417" i="1"/>
  <c r="J416" i="1" s="1"/>
  <c r="I410" i="1"/>
  <c r="I409" i="1" s="1"/>
  <c r="J410" i="1"/>
  <c r="J409" i="1" s="1"/>
  <c r="K410" i="1"/>
  <c r="K409" i="1" s="1"/>
  <c r="L410" i="1"/>
  <c r="L409" i="1" s="1"/>
  <c r="M410" i="1"/>
  <c r="M409" i="1" s="1"/>
  <c r="K407" i="1"/>
  <c r="K406" i="1" s="1"/>
  <c r="L407" i="1"/>
  <c r="L406" i="1" s="1"/>
  <c r="M407" i="1"/>
  <c r="M406" i="1" s="1"/>
  <c r="I398" i="1"/>
  <c r="I397" i="1" s="1"/>
  <c r="J398" i="1"/>
  <c r="J397" i="1" s="1"/>
  <c r="K398" i="1"/>
  <c r="K397" i="1" s="1"/>
  <c r="L398" i="1"/>
  <c r="L397" i="1" s="1"/>
  <c r="M398" i="1"/>
  <c r="M397" i="1" s="1"/>
  <c r="K390" i="1"/>
  <c r="L390" i="1"/>
  <c r="M390" i="1"/>
  <c r="K388" i="1"/>
  <c r="L388" i="1"/>
  <c r="M388" i="1"/>
  <c r="K385" i="1"/>
  <c r="L385" i="1"/>
  <c r="M385" i="1"/>
  <c r="K383" i="1"/>
  <c r="L383" i="1"/>
  <c r="M383" i="1"/>
  <c r="K372" i="1"/>
  <c r="K371" i="1" s="1"/>
  <c r="L372" i="1"/>
  <c r="L371" i="1" s="1"/>
  <c r="M372" i="1"/>
  <c r="M371" i="1" s="1"/>
  <c r="K375" i="1"/>
  <c r="K374" i="1" s="1"/>
  <c r="L375" i="1"/>
  <c r="L374" i="1" s="1"/>
  <c r="M375" i="1"/>
  <c r="M374" i="1" s="1"/>
  <c r="K369" i="1"/>
  <c r="K368" i="1" s="1"/>
  <c r="L369" i="1"/>
  <c r="L368" i="1" s="1"/>
  <c r="M369" i="1"/>
  <c r="M368" i="1" s="1"/>
  <c r="K339" i="1"/>
  <c r="L339" i="1"/>
  <c r="M339" i="1"/>
  <c r="K337" i="1"/>
  <c r="L337" i="1"/>
  <c r="M337" i="1"/>
  <c r="K335" i="1"/>
  <c r="L335" i="1"/>
  <c r="M335" i="1"/>
  <c r="K349" i="1"/>
  <c r="L349" i="1"/>
  <c r="M349" i="1"/>
  <c r="K347" i="1"/>
  <c r="L347" i="1"/>
  <c r="M347" i="1"/>
  <c r="K345" i="1"/>
  <c r="L345" i="1"/>
  <c r="M345" i="1"/>
  <c r="K356" i="1"/>
  <c r="K355" i="1" s="1"/>
  <c r="L356" i="1"/>
  <c r="L355" i="1" s="1"/>
  <c r="M356" i="1"/>
  <c r="M355" i="1" s="1"/>
  <c r="K342" i="1"/>
  <c r="K341" i="1" s="1"/>
  <c r="L342" i="1"/>
  <c r="L341" i="1" s="1"/>
  <c r="M342" i="1"/>
  <c r="M341" i="1" s="1"/>
  <c r="K325" i="1"/>
  <c r="K324" i="1" s="1"/>
  <c r="K323" i="1" s="1"/>
  <c r="L325" i="1"/>
  <c r="L324" i="1" s="1"/>
  <c r="L323" i="1" s="1"/>
  <c r="M325" i="1"/>
  <c r="M324" i="1" s="1"/>
  <c r="M323" i="1" s="1"/>
  <c r="K320" i="1"/>
  <c r="K319" i="1" s="1"/>
  <c r="L320" i="1"/>
  <c r="L319" i="1" s="1"/>
  <c r="M320" i="1"/>
  <c r="M319" i="1" s="1"/>
  <c r="K317" i="1"/>
  <c r="K316" i="1" s="1"/>
  <c r="L317" i="1"/>
  <c r="L316" i="1" s="1"/>
  <c r="M317" i="1"/>
  <c r="M316" i="1" s="1"/>
  <c r="K314" i="1"/>
  <c r="K311" i="1" s="1"/>
  <c r="L314" i="1"/>
  <c r="L311" i="1" s="1"/>
  <c r="M314" i="1"/>
  <c r="M311" i="1" s="1"/>
  <c r="K309" i="1"/>
  <c r="K308" i="1" s="1"/>
  <c r="L309" i="1"/>
  <c r="L308" i="1" s="1"/>
  <c r="M309" i="1"/>
  <c r="M308" i="1" s="1"/>
  <c r="I303" i="1"/>
  <c r="J303" i="1"/>
  <c r="K303" i="1"/>
  <c r="L303" i="1"/>
  <c r="M303" i="1"/>
  <c r="K301" i="1"/>
  <c r="L301" i="1"/>
  <c r="M301" i="1"/>
  <c r="K298" i="1"/>
  <c r="K297" i="1" s="1"/>
  <c r="L298" i="1"/>
  <c r="L297" i="1" s="1"/>
  <c r="M298" i="1"/>
  <c r="M297" i="1" s="1"/>
  <c r="K286" i="1"/>
  <c r="K285" i="1" s="1"/>
  <c r="L286" i="1"/>
  <c r="L285" i="1" s="1"/>
  <c r="M286" i="1"/>
  <c r="M285" i="1" s="1"/>
  <c r="K292" i="1"/>
  <c r="K291" i="1" s="1"/>
  <c r="L292" i="1"/>
  <c r="L291" i="1" s="1"/>
  <c r="M292" i="1"/>
  <c r="M291" i="1" s="1"/>
  <c r="K278" i="1"/>
  <c r="K277" i="1" s="1"/>
  <c r="L278" i="1"/>
  <c r="L277" i="1" s="1"/>
  <c r="M278" i="1"/>
  <c r="M277" i="1" s="1"/>
  <c r="K275" i="1"/>
  <c r="K274" i="1" s="1"/>
  <c r="L275" i="1"/>
  <c r="L274" i="1" s="1"/>
  <c r="M275" i="1"/>
  <c r="M274" i="1" s="1"/>
  <c r="K272" i="1"/>
  <c r="K271" i="1" s="1"/>
  <c r="L272" i="1"/>
  <c r="L271" i="1" s="1"/>
  <c r="M272" i="1"/>
  <c r="M271" i="1" s="1"/>
  <c r="K268" i="1"/>
  <c r="K267" i="1" s="1"/>
  <c r="L268" i="1"/>
  <c r="L267" i="1" s="1"/>
  <c r="M268" i="1"/>
  <c r="M267" i="1" s="1"/>
  <c r="K265" i="1"/>
  <c r="K264" i="1" s="1"/>
  <c r="L265" i="1"/>
  <c r="L264" i="1" s="1"/>
  <c r="M265" i="1"/>
  <c r="M264" i="1" s="1"/>
  <c r="K262" i="1"/>
  <c r="K261" i="1" s="1"/>
  <c r="L262" i="1"/>
  <c r="L261" i="1" s="1"/>
  <c r="M262" i="1"/>
  <c r="M261" i="1" s="1"/>
  <c r="K259" i="1"/>
  <c r="K258" i="1" s="1"/>
  <c r="L259" i="1"/>
  <c r="L258" i="1" s="1"/>
  <c r="M259" i="1"/>
  <c r="M258" i="1" s="1"/>
  <c r="K255" i="1"/>
  <c r="K254" i="1" s="1"/>
  <c r="L255" i="1"/>
  <c r="L254" i="1" s="1"/>
  <c r="M255" i="1"/>
  <c r="M254" i="1" s="1"/>
  <c r="K249" i="1"/>
  <c r="K248" i="1" s="1"/>
  <c r="L249" i="1"/>
  <c r="L248" i="1" s="1"/>
  <c r="M249" i="1"/>
  <c r="M248" i="1" s="1"/>
  <c r="K243" i="1"/>
  <c r="K242" i="1" s="1"/>
  <c r="L243" i="1"/>
  <c r="L242" i="1" s="1"/>
  <c r="M243" i="1"/>
  <c r="M242" i="1" s="1"/>
  <c r="K252" i="1"/>
  <c r="K251" i="1" s="1"/>
  <c r="L252" i="1"/>
  <c r="L251" i="1" s="1"/>
  <c r="M252" i="1"/>
  <c r="M251" i="1" s="1"/>
  <c r="K240" i="1"/>
  <c r="K239" i="1" s="1"/>
  <c r="L240" i="1"/>
  <c r="L239" i="1" s="1"/>
  <c r="M240" i="1"/>
  <c r="M239" i="1" s="1"/>
  <c r="K237" i="1"/>
  <c r="K236" i="1" s="1"/>
  <c r="L237" i="1"/>
  <c r="L236" i="1" s="1"/>
  <c r="M237" i="1"/>
  <c r="M236" i="1" s="1"/>
  <c r="K234" i="1"/>
  <c r="K233" i="1" s="1"/>
  <c r="L234" i="1"/>
  <c r="L233" i="1" s="1"/>
  <c r="M234" i="1"/>
  <c r="M233" i="1" s="1"/>
  <c r="K218" i="1"/>
  <c r="K217" i="1" s="1"/>
  <c r="L218" i="1"/>
  <c r="L217" i="1" s="1"/>
  <c r="M218" i="1"/>
  <c r="M217" i="1" s="1"/>
  <c r="K224" i="1"/>
  <c r="K223" i="1" s="1"/>
  <c r="L224" i="1"/>
  <c r="L223" i="1" s="1"/>
  <c r="M224" i="1"/>
  <c r="M223" i="1" s="1"/>
  <c r="K215" i="1"/>
  <c r="K214" i="1" s="1"/>
  <c r="L215" i="1"/>
  <c r="L214" i="1" s="1"/>
  <c r="M215" i="1"/>
  <c r="M214" i="1" s="1"/>
  <c r="K212" i="1"/>
  <c r="K211" i="1" s="1"/>
  <c r="L212" i="1"/>
  <c r="L211" i="1" s="1"/>
  <c r="M212" i="1"/>
  <c r="M211" i="1" s="1"/>
  <c r="K209" i="1"/>
  <c r="K208" i="1" s="1"/>
  <c r="L209" i="1"/>
  <c r="L208" i="1" s="1"/>
  <c r="M209" i="1"/>
  <c r="M208" i="1" s="1"/>
  <c r="K206" i="1"/>
  <c r="K205" i="1" s="1"/>
  <c r="L206" i="1"/>
  <c r="L205" i="1" s="1"/>
  <c r="M206" i="1"/>
  <c r="M205" i="1" s="1"/>
  <c r="K200" i="1"/>
  <c r="L200" i="1"/>
  <c r="M200" i="1"/>
  <c r="K198" i="1"/>
  <c r="L198" i="1"/>
  <c r="M198" i="1"/>
  <c r="K195" i="1"/>
  <c r="K194" i="1" s="1"/>
  <c r="L195" i="1"/>
  <c r="L194" i="1" s="1"/>
  <c r="M195" i="1"/>
  <c r="M194" i="1" s="1"/>
  <c r="K190" i="1"/>
  <c r="L190" i="1"/>
  <c r="M190" i="1"/>
  <c r="K188" i="1"/>
  <c r="L188" i="1"/>
  <c r="M188" i="1"/>
  <c r="K184" i="1"/>
  <c r="K183" i="1" s="1"/>
  <c r="L184" i="1"/>
  <c r="L183" i="1" s="1"/>
  <c r="M184" i="1"/>
  <c r="M183" i="1" s="1"/>
  <c r="K181" i="1"/>
  <c r="K180" i="1" s="1"/>
  <c r="L181" i="1"/>
  <c r="L180" i="1" s="1"/>
  <c r="M181" i="1"/>
  <c r="M180" i="1" s="1"/>
  <c r="K178" i="1"/>
  <c r="K177" i="1" s="1"/>
  <c r="L178" i="1"/>
  <c r="L177" i="1" s="1"/>
  <c r="M178" i="1"/>
  <c r="M177" i="1" s="1"/>
  <c r="K175" i="1"/>
  <c r="K174" i="1" s="1"/>
  <c r="L175" i="1"/>
  <c r="L174" i="1" s="1"/>
  <c r="M175" i="1"/>
  <c r="M174" i="1" s="1"/>
  <c r="K172" i="1"/>
  <c r="K171" i="1" s="1"/>
  <c r="L172" i="1"/>
  <c r="L171" i="1" s="1"/>
  <c r="M172" i="1"/>
  <c r="M171" i="1" s="1"/>
  <c r="K169" i="1"/>
  <c r="K168" i="1" s="1"/>
  <c r="L169" i="1"/>
  <c r="L168" i="1" s="1"/>
  <c r="M169" i="1"/>
  <c r="M168" i="1" s="1"/>
  <c r="K166" i="1"/>
  <c r="K165" i="1" s="1"/>
  <c r="L166" i="1"/>
  <c r="L165" i="1" s="1"/>
  <c r="M166" i="1"/>
  <c r="M165" i="1" s="1"/>
  <c r="K159" i="1"/>
  <c r="L159" i="1"/>
  <c r="M159" i="1"/>
  <c r="K156" i="1"/>
  <c r="L156" i="1"/>
  <c r="M156" i="1"/>
  <c r="K154" i="1"/>
  <c r="L154" i="1"/>
  <c r="M154" i="1"/>
  <c r="K143" i="1"/>
  <c r="L143" i="1"/>
  <c r="M143" i="1"/>
  <c r="K140" i="1"/>
  <c r="L140" i="1"/>
  <c r="M140" i="1"/>
  <c r="K138" i="1"/>
  <c r="L138" i="1"/>
  <c r="M138" i="1"/>
  <c r="K128" i="1"/>
  <c r="K127" i="1" s="1"/>
  <c r="L128" i="1"/>
  <c r="L127" i="1" s="1"/>
  <c r="M128" i="1"/>
  <c r="M127" i="1" s="1"/>
  <c r="K125" i="1"/>
  <c r="K124" i="1" s="1"/>
  <c r="L125" i="1"/>
  <c r="L124" i="1" s="1"/>
  <c r="M125" i="1"/>
  <c r="M124" i="1" s="1"/>
  <c r="K122" i="1"/>
  <c r="K121" i="1" s="1"/>
  <c r="L122" i="1"/>
  <c r="L121" i="1" s="1"/>
  <c r="M122" i="1"/>
  <c r="M121" i="1" s="1"/>
  <c r="K113" i="1"/>
  <c r="K112" i="1" s="1"/>
  <c r="L113" i="1"/>
  <c r="L112" i="1" s="1"/>
  <c r="M113" i="1"/>
  <c r="M112" i="1" s="1"/>
  <c r="K110" i="1"/>
  <c r="K105" i="1" s="1"/>
  <c r="L110" i="1"/>
  <c r="L105" i="1" s="1"/>
  <c r="M110" i="1"/>
  <c r="M105" i="1" s="1"/>
  <c r="K90" i="1"/>
  <c r="K89" i="1" s="1"/>
  <c r="L90" i="1"/>
  <c r="L89" i="1" s="1"/>
  <c r="M90" i="1"/>
  <c r="M89" i="1" s="1"/>
  <c r="K87" i="1"/>
  <c r="K86" i="1" s="1"/>
  <c r="L87" i="1"/>
  <c r="L86" i="1" s="1"/>
  <c r="M87" i="1"/>
  <c r="M86" i="1" s="1"/>
  <c r="K66" i="1"/>
  <c r="K65" i="1" s="1"/>
  <c r="L66" i="1"/>
  <c r="L65" i="1" s="1"/>
  <c r="M66" i="1"/>
  <c r="M65" i="1" s="1"/>
  <c r="K63" i="1"/>
  <c r="K62" i="1" s="1"/>
  <c r="L63" i="1"/>
  <c r="L62" i="1" s="1"/>
  <c r="M63" i="1"/>
  <c r="M62" i="1" s="1"/>
  <c r="K57" i="1"/>
  <c r="K56" i="1" s="1"/>
  <c r="L57" i="1"/>
  <c r="L56" i="1" s="1"/>
  <c r="M57" i="1"/>
  <c r="M56" i="1" s="1"/>
  <c r="K51" i="1"/>
  <c r="K50" i="1" s="1"/>
  <c r="L51" i="1"/>
  <c r="L50" i="1" s="1"/>
  <c r="M51" i="1"/>
  <c r="M50" i="1" s="1"/>
  <c r="K48" i="1"/>
  <c r="K47" i="1" s="1"/>
  <c r="L48" i="1"/>
  <c r="L47" i="1" s="1"/>
  <c r="M48" i="1"/>
  <c r="M47" i="1" s="1"/>
  <c r="K45" i="1"/>
  <c r="K44" i="1" s="1"/>
  <c r="L45" i="1"/>
  <c r="L44" i="1" s="1"/>
  <c r="M45" i="1"/>
  <c r="M44" i="1" s="1"/>
  <c r="K35" i="1"/>
  <c r="K34" i="1" s="1"/>
  <c r="L35" i="1"/>
  <c r="L34" i="1" s="1"/>
  <c r="M35" i="1"/>
  <c r="M34" i="1" s="1"/>
  <c r="K32" i="1"/>
  <c r="K31" i="1" s="1"/>
  <c r="L32" i="1"/>
  <c r="L31" i="1" s="1"/>
  <c r="M32" i="1"/>
  <c r="M31" i="1" s="1"/>
  <c r="K29" i="1"/>
  <c r="K28" i="1" s="1"/>
  <c r="L29" i="1"/>
  <c r="L28" i="1" s="1"/>
  <c r="M29" i="1"/>
  <c r="M28" i="1" s="1"/>
  <c r="K23" i="1"/>
  <c r="K22" i="1" s="1"/>
  <c r="L23" i="1"/>
  <c r="L22" i="1" s="1"/>
  <c r="M23" i="1"/>
  <c r="M22" i="1" s="1"/>
  <c r="K20" i="1"/>
  <c r="K19" i="1" s="1"/>
  <c r="L20" i="1"/>
  <c r="L19" i="1" s="1"/>
  <c r="M20" i="1"/>
  <c r="M19" i="1" s="1"/>
  <c r="P809" i="1"/>
  <c r="V809" i="1" s="1"/>
  <c r="AB809" i="1" s="1"/>
  <c r="AH809" i="1" s="1"/>
  <c r="O809" i="1"/>
  <c r="U809" i="1" s="1"/>
  <c r="AA809" i="1" s="1"/>
  <c r="AG809" i="1" s="1"/>
  <c r="N809" i="1"/>
  <c r="T809" i="1" s="1"/>
  <c r="Z809" i="1" s="1"/>
  <c r="AF809" i="1" s="1"/>
  <c r="P804" i="1"/>
  <c r="V804" i="1" s="1"/>
  <c r="AB804" i="1" s="1"/>
  <c r="AH804" i="1" s="1"/>
  <c r="O804" i="1"/>
  <c r="U804" i="1" s="1"/>
  <c r="AA804" i="1" s="1"/>
  <c r="AG804" i="1" s="1"/>
  <c r="N804" i="1"/>
  <c r="T804" i="1" s="1"/>
  <c r="Z804" i="1" s="1"/>
  <c r="AF804" i="1" s="1"/>
  <c r="P802" i="1"/>
  <c r="V802" i="1" s="1"/>
  <c r="AB802" i="1" s="1"/>
  <c r="AH802" i="1" s="1"/>
  <c r="O802" i="1"/>
  <c r="U802" i="1" s="1"/>
  <c r="AA802" i="1" s="1"/>
  <c r="AG802" i="1" s="1"/>
  <c r="N802" i="1"/>
  <c r="T802" i="1" s="1"/>
  <c r="Z802" i="1" s="1"/>
  <c r="AF802" i="1" s="1"/>
  <c r="P799" i="1"/>
  <c r="V799" i="1" s="1"/>
  <c r="AB799" i="1" s="1"/>
  <c r="AH799" i="1" s="1"/>
  <c r="O799" i="1"/>
  <c r="U799" i="1" s="1"/>
  <c r="AA799" i="1" s="1"/>
  <c r="AG799" i="1" s="1"/>
  <c r="N799" i="1"/>
  <c r="T799" i="1" s="1"/>
  <c r="Z799" i="1" s="1"/>
  <c r="AF799" i="1" s="1"/>
  <c r="P797" i="1"/>
  <c r="V797" i="1" s="1"/>
  <c r="AB797" i="1" s="1"/>
  <c r="AH797" i="1" s="1"/>
  <c r="O797" i="1"/>
  <c r="U797" i="1" s="1"/>
  <c r="AA797" i="1" s="1"/>
  <c r="AG797" i="1" s="1"/>
  <c r="N797" i="1"/>
  <c r="T797" i="1" s="1"/>
  <c r="Z797" i="1" s="1"/>
  <c r="AF797" i="1" s="1"/>
  <c r="P794" i="1"/>
  <c r="V794" i="1" s="1"/>
  <c r="AB794" i="1" s="1"/>
  <c r="AH794" i="1" s="1"/>
  <c r="O794" i="1"/>
  <c r="U794" i="1" s="1"/>
  <c r="AA794" i="1" s="1"/>
  <c r="AG794" i="1" s="1"/>
  <c r="N794" i="1"/>
  <c r="T794" i="1" s="1"/>
  <c r="Z794" i="1" s="1"/>
  <c r="AF794" i="1" s="1"/>
  <c r="P791" i="1"/>
  <c r="V791" i="1" s="1"/>
  <c r="AB791" i="1" s="1"/>
  <c r="AH791" i="1" s="1"/>
  <c r="O791" i="1"/>
  <c r="U791" i="1" s="1"/>
  <c r="AA791" i="1" s="1"/>
  <c r="AG791" i="1" s="1"/>
  <c r="N791" i="1"/>
  <c r="T791" i="1" s="1"/>
  <c r="Z791" i="1" s="1"/>
  <c r="AF791" i="1" s="1"/>
  <c r="P789" i="1"/>
  <c r="V789" i="1" s="1"/>
  <c r="AB789" i="1" s="1"/>
  <c r="AH789" i="1" s="1"/>
  <c r="O789" i="1"/>
  <c r="U789" i="1" s="1"/>
  <c r="AA789" i="1" s="1"/>
  <c r="AG789" i="1" s="1"/>
  <c r="N789" i="1"/>
  <c r="T789" i="1" s="1"/>
  <c r="Z789" i="1" s="1"/>
  <c r="AF789" i="1" s="1"/>
  <c r="P779" i="1"/>
  <c r="V779" i="1" s="1"/>
  <c r="AB779" i="1" s="1"/>
  <c r="AH779" i="1" s="1"/>
  <c r="O779" i="1"/>
  <c r="U779" i="1" s="1"/>
  <c r="AA779" i="1" s="1"/>
  <c r="AG779" i="1" s="1"/>
  <c r="N779" i="1"/>
  <c r="T779" i="1" s="1"/>
  <c r="Z779" i="1" s="1"/>
  <c r="AF779" i="1" s="1"/>
  <c r="P776" i="1"/>
  <c r="V776" i="1" s="1"/>
  <c r="AB776" i="1" s="1"/>
  <c r="AH776" i="1" s="1"/>
  <c r="O776" i="1"/>
  <c r="U776" i="1" s="1"/>
  <c r="AA776" i="1" s="1"/>
  <c r="AG776" i="1" s="1"/>
  <c r="N776" i="1"/>
  <c r="T776" i="1" s="1"/>
  <c r="Z776" i="1" s="1"/>
  <c r="AF776" i="1" s="1"/>
  <c r="P773" i="1"/>
  <c r="V773" i="1" s="1"/>
  <c r="AB773" i="1" s="1"/>
  <c r="AH773" i="1" s="1"/>
  <c r="O773" i="1"/>
  <c r="U773" i="1" s="1"/>
  <c r="AA773" i="1" s="1"/>
  <c r="AG773" i="1" s="1"/>
  <c r="N773" i="1"/>
  <c r="T773" i="1" s="1"/>
  <c r="Z773" i="1" s="1"/>
  <c r="AF773" i="1" s="1"/>
  <c r="P771" i="1"/>
  <c r="V771" i="1" s="1"/>
  <c r="AB771" i="1" s="1"/>
  <c r="AH771" i="1" s="1"/>
  <c r="O771" i="1"/>
  <c r="U771" i="1" s="1"/>
  <c r="AA771" i="1" s="1"/>
  <c r="AG771" i="1" s="1"/>
  <c r="N771" i="1"/>
  <c r="T771" i="1" s="1"/>
  <c r="Z771" i="1" s="1"/>
  <c r="AF771" i="1" s="1"/>
  <c r="P768" i="1"/>
  <c r="V768" i="1" s="1"/>
  <c r="AB768" i="1" s="1"/>
  <c r="AH768" i="1" s="1"/>
  <c r="O768" i="1"/>
  <c r="U768" i="1" s="1"/>
  <c r="AA768" i="1" s="1"/>
  <c r="AG768" i="1" s="1"/>
  <c r="N768" i="1"/>
  <c r="T768" i="1" s="1"/>
  <c r="Z768" i="1" s="1"/>
  <c r="AF768" i="1" s="1"/>
  <c r="P765" i="1"/>
  <c r="V765" i="1" s="1"/>
  <c r="AB765" i="1" s="1"/>
  <c r="AH765" i="1" s="1"/>
  <c r="O765" i="1"/>
  <c r="U765" i="1" s="1"/>
  <c r="AA765" i="1" s="1"/>
  <c r="AG765" i="1" s="1"/>
  <c r="N765" i="1"/>
  <c r="T765" i="1" s="1"/>
  <c r="Z765" i="1" s="1"/>
  <c r="AF765" i="1" s="1"/>
  <c r="P762" i="1"/>
  <c r="V762" i="1" s="1"/>
  <c r="AB762" i="1" s="1"/>
  <c r="AH762" i="1" s="1"/>
  <c r="O762" i="1"/>
  <c r="U762" i="1" s="1"/>
  <c r="AA762" i="1" s="1"/>
  <c r="AG762" i="1" s="1"/>
  <c r="N762" i="1"/>
  <c r="T762" i="1" s="1"/>
  <c r="Z762" i="1" s="1"/>
  <c r="AF762" i="1" s="1"/>
  <c r="P759" i="1"/>
  <c r="V759" i="1" s="1"/>
  <c r="AB759" i="1" s="1"/>
  <c r="AH759" i="1" s="1"/>
  <c r="O759" i="1"/>
  <c r="U759" i="1" s="1"/>
  <c r="AA759" i="1" s="1"/>
  <c r="AG759" i="1" s="1"/>
  <c r="N759" i="1"/>
  <c r="T759" i="1" s="1"/>
  <c r="Z759" i="1" s="1"/>
  <c r="AF759" i="1" s="1"/>
  <c r="P749" i="1"/>
  <c r="V749" i="1" s="1"/>
  <c r="AB749" i="1" s="1"/>
  <c r="AH749" i="1" s="1"/>
  <c r="O749" i="1"/>
  <c r="U749" i="1" s="1"/>
  <c r="AA749" i="1" s="1"/>
  <c r="AG749" i="1" s="1"/>
  <c r="N749" i="1"/>
  <c r="T749" i="1" s="1"/>
  <c r="Z749" i="1" s="1"/>
  <c r="AF749" i="1" s="1"/>
  <c r="P747" i="1"/>
  <c r="V747" i="1" s="1"/>
  <c r="AB747" i="1" s="1"/>
  <c r="AH747" i="1" s="1"/>
  <c r="O747" i="1"/>
  <c r="U747" i="1" s="1"/>
  <c r="AA747" i="1" s="1"/>
  <c r="AG747" i="1" s="1"/>
  <c r="N747" i="1"/>
  <c r="T747" i="1" s="1"/>
  <c r="Z747" i="1" s="1"/>
  <c r="AF747" i="1" s="1"/>
  <c r="P745" i="1"/>
  <c r="V745" i="1" s="1"/>
  <c r="AB745" i="1" s="1"/>
  <c r="AH745" i="1" s="1"/>
  <c r="O745" i="1"/>
  <c r="U745" i="1" s="1"/>
  <c r="AA745" i="1" s="1"/>
  <c r="AG745" i="1" s="1"/>
  <c r="N745" i="1"/>
  <c r="T745" i="1" s="1"/>
  <c r="Z745" i="1" s="1"/>
  <c r="AF745" i="1" s="1"/>
  <c r="P742" i="1"/>
  <c r="V742" i="1" s="1"/>
  <c r="AB742" i="1" s="1"/>
  <c r="AH742" i="1" s="1"/>
  <c r="O742" i="1"/>
  <c r="U742" i="1" s="1"/>
  <c r="AA742" i="1" s="1"/>
  <c r="AG742" i="1" s="1"/>
  <c r="N742" i="1"/>
  <c r="T742" i="1" s="1"/>
  <c r="Z742" i="1" s="1"/>
  <c r="AF742" i="1" s="1"/>
  <c r="P739" i="1"/>
  <c r="V739" i="1" s="1"/>
  <c r="AB739" i="1" s="1"/>
  <c r="AH739" i="1" s="1"/>
  <c r="O739" i="1"/>
  <c r="U739" i="1" s="1"/>
  <c r="AA739" i="1" s="1"/>
  <c r="AG739" i="1" s="1"/>
  <c r="N739" i="1"/>
  <c r="T739" i="1" s="1"/>
  <c r="Z739" i="1" s="1"/>
  <c r="AF739" i="1" s="1"/>
  <c r="P736" i="1"/>
  <c r="V736" i="1" s="1"/>
  <c r="AB736" i="1" s="1"/>
  <c r="AH736" i="1" s="1"/>
  <c r="O736" i="1"/>
  <c r="U736" i="1" s="1"/>
  <c r="AA736" i="1" s="1"/>
  <c r="AG736" i="1" s="1"/>
  <c r="N736" i="1"/>
  <c r="T736" i="1" s="1"/>
  <c r="Z736" i="1" s="1"/>
  <c r="AF736" i="1" s="1"/>
  <c r="P723" i="1"/>
  <c r="V723" i="1" s="1"/>
  <c r="AB723" i="1" s="1"/>
  <c r="AH723" i="1" s="1"/>
  <c r="O723" i="1"/>
  <c r="U723" i="1" s="1"/>
  <c r="AA723" i="1" s="1"/>
  <c r="AG723" i="1" s="1"/>
  <c r="N723" i="1"/>
  <c r="T723" i="1" s="1"/>
  <c r="Z723" i="1" s="1"/>
  <c r="AF723" i="1" s="1"/>
  <c r="P720" i="1"/>
  <c r="V720" i="1" s="1"/>
  <c r="AB720" i="1" s="1"/>
  <c r="AH720" i="1" s="1"/>
  <c r="O720" i="1"/>
  <c r="U720" i="1" s="1"/>
  <c r="AA720" i="1" s="1"/>
  <c r="AG720" i="1" s="1"/>
  <c r="N720" i="1"/>
  <c r="T720" i="1" s="1"/>
  <c r="Z720" i="1" s="1"/>
  <c r="AF720" i="1" s="1"/>
  <c r="P717" i="1"/>
  <c r="V717" i="1" s="1"/>
  <c r="AB717" i="1" s="1"/>
  <c r="AH717" i="1" s="1"/>
  <c r="O717" i="1"/>
  <c r="U717" i="1" s="1"/>
  <c r="AA717" i="1" s="1"/>
  <c r="AG717" i="1" s="1"/>
  <c r="N717" i="1"/>
  <c r="T717" i="1" s="1"/>
  <c r="Z717" i="1" s="1"/>
  <c r="AF717" i="1" s="1"/>
  <c r="P715" i="1"/>
  <c r="V715" i="1" s="1"/>
  <c r="AB715" i="1" s="1"/>
  <c r="AH715" i="1" s="1"/>
  <c r="O715" i="1"/>
  <c r="U715" i="1" s="1"/>
  <c r="AA715" i="1" s="1"/>
  <c r="AG715" i="1" s="1"/>
  <c r="N715" i="1"/>
  <c r="T715" i="1" s="1"/>
  <c r="Z715" i="1" s="1"/>
  <c r="AF715" i="1" s="1"/>
  <c r="P713" i="1"/>
  <c r="V713" i="1" s="1"/>
  <c r="AB713" i="1" s="1"/>
  <c r="AH713" i="1" s="1"/>
  <c r="O713" i="1"/>
  <c r="U713" i="1" s="1"/>
  <c r="AA713" i="1" s="1"/>
  <c r="AG713" i="1" s="1"/>
  <c r="N713" i="1"/>
  <c r="T713" i="1" s="1"/>
  <c r="Z713" i="1" s="1"/>
  <c r="AF713" i="1" s="1"/>
  <c r="P710" i="1"/>
  <c r="V710" i="1" s="1"/>
  <c r="AB710" i="1" s="1"/>
  <c r="AH710" i="1" s="1"/>
  <c r="O710" i="1"/>
  <c r="U710" i="1" s="1"/>
  <c r="AA710" i="1" s="1"/>
  <c r="AG710" i="1" s="1"/>
  <c r="N710" i="1"/>
  <c r="T710" i="1" s="1"/>
  <c r="Z710" i="1" s="1"/>
  <c r="AF710" i="1" s="1"/>
  <c r="P728" i="1"/>
  <c r="V728" i="1" s="1"/>
  <c r="AB728" i="1" s="1"/>
  <c r="AH728" i="1" s="1"/>
  <c r="O728" i="1"/>
  <c r="U728" i="1" s="1"/>
  <c r="AA728" i="1" s="1"/>
  <c r="AG728" i="1" s="1"/>
  <c r="N728" i="1"/>
  <c r="T728" i="1" s="1"/>
  <c r="Z728" i="1" s="1"/>
  <c r="AF728" i="1" s="1"/>
  <c r="P726" i="1"/>
  <c r="V726" i="1" s="1"/>
  <c r="AB726" i="1" s="1"/>
  <c r="AH726" i="1" s="1"/>
  <c r="O726" i="1"/>
  <c r="U726" i="1" s="1"/>
  <c r="AA726" i="1" s="1"/>
  <c r="AG726" i="1" s="1"/>
  <c r="N726" i="1"/>
  <c r="T726" i="1" s="1"/>
  <c r="Z726" i="1" s="1"/>
  <c r="AF726" i="1" s="1"/>
  <c r="P707" i="1"/>
  <c r="V707" i="1" s="1"/>
  <c r="AB707" i="1" s="1"/>
  <c r="AH707" i="1" s="1"/>
  <c r="O707" i="1"/>
  <c r="U707" i="1" s="1"/>
  <c r="AA707" i="1" s="1"/>
  <c r="AG707" i="1" s="1"/>
  <c r="N707" i="1"/>
  <c r="T707" i="1" s="1"/>
  <c r="Z707" i="1" s="1"/>
  <c r="AF707" i="1" s="1"/>
  <c r="P705" i="1"/>
  <c r="V705" i="1" s="1"/>
  <c r="AB705" i="1" s="1"/>
  <c r="AH705" i="1" s="1"/>
  <c r="O705" i="1"/>
  <c r="U705" i="1" s="1"/>
  <c r="AA705" i="1" s="1"/>
  <c r="AG705" i="1" s="1"/>
  <c r="N705" i="1"/>
  <c r="T705" i="1" s="1"/>
  <c r="Z705" i="1" s="1"/>
  <c r="AF705" i="1" s="1"/>
  <c r="P702" i="1"/>
  <c r="V702" i="1" s="1"/>
  <c r="AB702" i="1" s="1"/>
  <c r="AH702" i="1" s="1"/>
  <c r="O702" i="1"/>
  <c r="U702" i="1" s="1"/>
  <c r="AA702" i="1" s="1"/>
  <c r="AG702" i="1" s="1"/>
  <c r="N702" i="1"/>
  <c r="T702" i="1" s="1"/>
  <c r="Z702" i="1" s="1"/>
  <c r="AF702" i="1" s="1"/>
  <c r="P698" i="1"/>
  <c r="V698" i="1" s="1"/>
  <c r="AB698" i="1" s="1"/>
  <c r="AH698" i="1" s="1"/>
  <c r="O698" i="1"/>
  <c r="U698" i="1" s="1"/>
  <c r="AA698" i="1" s="1"/>
  <c r="AG698" i="1" s="1"/>
  <c r="N698" i="1"/>
  <c r="T698" i="1" s="1"/>
  <c r="Z698" i="1" s="1"/>
  <c r="AF698" i="1" s="1"/>
  <c r="P693" i="1"/>
  <c r="V693" i="1" s="1"/>
  <c r="AB693" i="1" s="1"/>
  <c r="AH693" i="1" s="1"/>
  <c r="O693" i="1"/>
  <c r="U693" i="1" s="1"/>
  <c r="AA693" i="1" s="1"/>
  <c r="AG693" i="1" s="1"/>
  <c r="N693" i="1"/>
  <c r="T693" i="1" s="1"/>
  <c r="Z693" i="1" s="1"/>
  <c r="AF693" i="1" s="1"/>
  <c r="P691" i="1"/>
  <c r="V691" i="1" s="1"/>
  <c r="AB691" i="1" s="1"/>
  <c r="AH691" i="1" s="1"/>
  <c r="O691" i="1"/>
  <c r="U691" i="1" s="1"/>
  <c r="AA691" i="1" s="1"/>
  <c r="AG691" i="1" s="1"/>
  <c r="N691" i="1"/>
  <c r="T691" i="1" s="1"/>
  <c r="Z691" i="1" s="1"/>
  <c r="AF691" i="1" s="1"/>
  <c r="P688" i="1"/>
  <c r="V688" i="1" s="1"/>
  <c r="AB688" i="1" s="1"/>
  <c r="AH688" i="1" s="1"/>
  <c r="O688" i="1"/>
  <c r="U688" i="1" s="1"/>
  <c r="AA688" i="1" s="1"/>
  <c r="AG688" i="1" s="1"/>
  <c r="N688" i="1"/>
  <c r="T688" i="1" s="1"/>
  <c r="Z688" i="1" s="1"/>
  <c r="AF688" i="1" s="1"/>
  <c r="P685" i="1"/>
  <c r="V685" i="1" s="1"/>
  <c r="AB685" i="1" s="1"/>
  <c r="AH685" i="1" s="1"/>
  <c r="O685" i="1"/>
  <c r="U685" i="1" s="1"/>
  <c r="AA685" i="1" s="1"/>
  <c r="AG685" i="1" s="1"/>
  <c r="N685" i="1"/>
  <c r="T685" i="1" s="1"/>
  <c r="Z685" i="1" s="1"/>
  <c r="AF685" i="1" s="1"/>
  <c r="P679" i="1"/>
  <c r="V679" i="1" s="1"/>
  <c r="AB679" i="1" s="1"/>
  <c r="AH679" i="1" s="1"/>
  <c r="O679" i="1"/>
  <c r="U679" i="1" s="1"/>
  <c r="AA679" i="1" s="1"/>
  <c r="AG679" i="1" s="1"/>
  <c r="N679" i="1"/>
  <c r="T679" i="1" s="1"/>
  <c r="Z679" i="1" s="1"/>
  <c r="AF679" i="1" s="1"/>
  <c r="P677" i="1"/>
  <c r="V677" i="1" s="1"/>
  <c r="AB677" i="1" s="1"/>
  <c r="AH677" i="1" s="1"/>
  <c r="O677" i="1"/>
  <c r="U677" i="1" s="1"/>
  <c r="AA677" i="1" s="1"/>
  <c r="AG677" i="1" s="1"/>
  <c r="N677" i="1"/>
  <c r="T677" i="1" s="1"/>
  <c r="Z677" i="1" s="1"/>
  <c r="AF677" i="1" s="1"/>
  <c r="P674" i="1"/>
  <c r="V674" i="1" s="1"/>
  <c r="AB674" i="1" s="1"/>
  <c r="AH674" i="1" s="1"/>
  <c r="O674" i="1"/>
  <c r="U674" i="1" s="1"/>
  <c r="AA674" i="1" s="1"/>
  <c r="AG674" i="1" s="1"/>
  <c r="N674" i="1"/>
  <c r="T674" i="1" s="1"/>
  <c r="Z674" i="1" s="1"/>
  <c r="AF674" i="1" s="1"/>
  <c r="P634" i="1"/>
  <c r="V634" i="1" s="1"/>
  <c r="AB634" i="1" s="1"/>
  <c r="AH634" i="1" s="1"/>
  <c r="O634" i="1"/>
  <c r="U634" i="1" s="1"/>
  <c r="AA634" i="1" s="1"/>
  <c r="AG634" i="1" s="1"/>
  <c r="N634" i="1"/>
  <c r="T634" i="1" s="1"/>
  <c r="Z634" i="1" s="1"/>
  <c r="AF634" i="1" s="1"/>
  <c r="P626" i="1"/>
  <c r="V626" i="1" s="1"/>
  <c r="AB626" i="1" s="1"/>
  <c r="AH626" i="1" s="1"/>
  <c r="O626" i="1"/>
  <c r="U626" i="1" s="1"/>
  <c r="AA626" i="1" s="1"/>
  <c r="AG626" i="1" s="1"/>
  <c r="N626" i="1"/>
  <c r="T626" i="1" s="1"/>
  <c r="Z626" i="1" s="1"/>
  <c r="AF626" i="1" s="1"/>
  <c r="P623" i="1"/>
  <c r="V623" i="1" s="1"/>
  <c r="AB623" i="1" s="1"/>
  <c r="AH623" i="1" s="1"/>
  <c r="O623" i="1"/>
  <c r="U623" i="1" s="1"/>
  <c r="AA623" i="1" s="1"/>
  <c r="AG623" i="1" s="1"/>
  <c r="N623" i="1"/>
  <c r="T623" i="1" s="1"/>
  <c r="Z623" i="1" s="1"/>
  <c r="AF623" i="1" s="1"/>
  <c r="P612" i="1"/>
  <c r="V612" i="1" s="1"/>
  <c r="AB612" i="1" s="1"/>
  <c r="AH612" i="1" s="1"/>
  <c r="O612" i="1"/>
  <c r="U612" i="1" s="1"/>
  <c r="AA612" i="1" s="1"/>
  <c r="AG612" i="1" s="1"/>
  <c r="N612" i="1"/>
  <c r="T612" i="1" s="1"/>
  <c r="Z612" i="1" s="1"/>
  <c r="AF612" i="1" s="1"/>
  <c r="P601" i="1"/>
  <c r="V601" i="1" s="1"/>
  <c r="AB601" i="1" s="1"/>
  <c r="AH601" i="1" s="1"/>
  <c r="O601" i="1"/>
  <c r="U601" i="1" s="1"/>
  <c r="AA601" i="1" s="1"/>
  <c r="AG601" i="1" s="1"/>
  <c r="N601" i="1"/>
  <c r="T601" i="1" s="1"/>
  <c r="Z601" i="1" s="1"/>
  <c r="AF601" i="1" s="1"/>
  <c r="P598" i="1"/>
  <c r="V598" i="1" s="1"/>
  <c r="AB598" i="1" s="1"/>
  <c r="AH598" i="1" s="1"/>
  <c r="O598" i="1"/>
  <c r="U598" i="1" s="1"/>
  <c r="AA598" i="1" s="1"/>
  <c r="AG598" i="1" s="1"/>
  <c r="N598" i="1"/>
  <c r="T598" i="1" s="1"/>
  <c r="Z598" i="1" s="1"/>
  <c r="AF598" i="1" s="1"/>
  <c r="P595" i="1"/>
  <c r="V595" i="1" s="1"/>
  <c r="AB595" i="1" s="1"/>
  <c r="AH595" i="1" s="1"/>
  <c r="O595" i="1"/>
  <c r="U595" i="1" s="1"/>
  <c r="AA595" i="1" s="1"/>
  <c r="AG595" i="1" s="1"/>
  <c r="N595" i="1"/>
  <c r="T595" i="1" s="1"/>
  <c r="Z595" i="1" s="1"/>
  <c r="AF595" i="1" s="1"/>
  <c r="P592" i="1"/>
  <c r="V592" i="1" s="1"/>
  <c r="AB592" i="1" s="1"/>
  <c r="AH592" i="1" s="1"/>
  <c r="O592" i="1"/>
  <c r="U592" i="1" s="1"/>
  <c r="AA592" i="1" s="1"/>
  <c r="AG592" i="1" s="1"/>
  <c r="N592" i="1"/>
  <c r="T592" i="1" s="1"/>
  <c r="Z592" i="1" s="1"/>
  <c r="AF592" i="1" s="1"/>
  <c r="P584" i="1"/>
  <c r="V584" i="1" s="1"/>
  <c r="AB584" i="1" s="1"/>
  <c r="AH584" i="1" s="1"/>
  <c r="O584" i="1"/>
  <c r="U584" i="1" s="1"/>
  <c r="AA584" i="1" s="1"/>
  <c r="AG584" i="1" s="1"/>
  <c r="N584" i="1"/>
  <c r="T584" i="1" s="1"/>
  <c r="Z584" i="1" s="1"/>
  <c r="AF584" i="1" s="1"/>
  <c r="P579" i="1"/>
  <c r="V579" i="1" s="1"/>
  <c r="AB579" i="1" s="1"/>
  <c r="AH579" i="1" s="1"/>
  <c r="O579" i="1"/>
  <c r="U579" i="1" s="1"/>
  <c r="AA579" i="1" s="1"/>
  <c r="AG579" i="1" s="1"/>
  <c r="N579" i="1"/>
  <c r="T579" i="1" s="1"/>
  <c r="Z579" i="1" s="1"/>
  <c r="AF579" i="1" s="1"/>
  <c r="P565" i="1"/>
  <c r="V565" i="1" s="1"/>
  <c r="AB565" i="1" s="1"/>
  <c r="AH565" i="1" s="1"/>
  <c r="O565" i="1"/>
  <c r="U565" i="1" s="1"/>
  <c r="AA565" i="1" s="1"/>
  <c r="AG565" i="1" s="1"/>
  <c r="N565" i="1"/>
  <c r="T565" i="1" s="1"/>
  <c r="Z565" i="1" s="1"/>
  <c r="AF565" i="1" s="1"/>
  <c r="P559" i="1"/>
  <c r="V559" i="1" s="1"/>
  <c r="AB559" i="1" s="1"/>
  <c r="AH559" i="1" s="1"/>
  <c r="O559" i="1"/>
  <c r="U559" i="1" s="1"/>
  <c r="AA559" i="1" s="1"/>
  <c r="AG559" i="1" s="1"/>
  <c r="N559" i="1"/>
  <c r="T559" i="1" s="1"/>
  <c r="Z559" i="1" s="1"/>
  <c r="AF559" i="1" s="1"/>
  <c r="P554" i="1"/>
  <c r="V554" i="1" s="1"/>
  <c r="AB554" i="1" s="1"/>
  <c r="AH554" i="1" s="1"/>
  <c r="O554" i="1"/>
  <c r="U554" i="1" s="1"/>
  <c r="AA554" i="1" s="1"/>
  <c r="AG554" i="1" s="1"/>
  <c r="N554" i="1"/>
  <c r="T554" i="1" s="1"/>
  <c r="Z554" i="1" s="1"/>
  <c r="AF554" i="1" s="1"/>
  <c r="P551" i="1"/>
  <c r="V551" i="1" s="1"/>
  <c r="AB551" i="1" s="1"/>
  <c r="AH551" i="1" s="1"/>
  <c r="O551" i="1"/>
  <c r="U551" i="1" s="1"/>
  <c r="AA551" i="1" s="1"/>
  <c r="AG551" i="1" s="1"/>
  <c r="N551" i="1"/>
  <c r="T551" i="1" s="1"/>
  <c r="Z551" i="1" s="1"/>
  <c r="AF551" i="1" s="1"/>
  <c r="P548" i="1"/>
  <c r="V548" i="1" s="1"/>
  <c r="AB548" i="1" s="1"/>
  <c r="AH548" i="1" s="1"/>
  <c r="O548" i="1"/>
  <c r="U548" i="1" s="1"/>
  <c r="AA548" i="1" s="1"/>
  <c r="AG548" i="1" s="1"/>
  <c r="N548" i="1"/>
  <c r="T548" i="1" s="1"/>
  <c r="Z548" i="1" s="1"/>
  <c r="AF548" i="1" s="1"/>
  <c r="P545" i="1"/>
  <c r="V545" i="1" s="1"/>
  <c r="AB545" i="1" s="1"/>
  <c r="AH545" i="1" s="1"/>
  <c r="O545" i="1"/>
  <c r="U545" i="1" s="1"/>
  <c r="AA545" i="1" s="1"/>
  <c r="AG545" i="1" s="1"/>
  <c r="N545" i="1"/>
  <c r="T545" i="1" s="1"/>
  <c r="Z545" i="1" s="1"/>
  <c r="AF545" i="1" s="1"/>
  <c r="P537" i="1"/>
  <c r="V537" i="1" s="1"/>
  <c r="AB537" i="1" s="1"/>
  <c r="AH537" i="1" s="1"/>
  <c r="O537" i="1"/>
  <c r="U537" i="1" s="1"/>
  <c r="AA537" i="1" s="1"/>
  <c r="AG537" i="1" s="1"/>
  <c r="N537" i="1"/>
  <c r="T537" i="1" s="1"/>
  <c r="Z537" i="1" s="1"/>
  <c r="AF537" i="1" s="1"/>
  <c r="P529" i="1"/>
  <c r="V529" i="1" s="1"/>
  <c r="AB529" i="1" s="1"/>
  <c r="AH529" i="1" s="1"/>
  <c r="O529" i="1"/>
  <c r="U529" i="1" s="1"/>
  <c r="AA529" i="1" s="1"/>
  <c r="AG529" i="1" s="1"/>
  <c r="N529" i="1"/>
  <c r="T529" i="1" s="1"/>
  <c r="Z529" i="1" s="1"/>
  <c r="AF529" i="1" s="1"/>
  <c r="P527" i="1"/>
  <c r="V527" i="1" s="1"/>
  <c r="AB527" i="1" s="1"/>
  <c r="AH527" i="1" s="1"/>
  <c r="O527" i="1"/>
  <c r="U527" i="1" s="1"/>
  <c r="AA527" i="1" s="1"/>
  <c r="AG527" i="1" s="1"/>
  <c r="N527" i="1"/>
  <c r="T527" i="1" s="1"/>
  <c r="Z527" i="1" s="1"/>
  <c r="AF527" i="1" s="1"/>
  <c r="P511" i="1"/>
  <c r="V511" i="1" s="1"/>
  <c r="AB511" i="1" s="1"/>
  <c r="AH511" i="1" s="1"/>
  <c r="O511" i="1"/>
  <c r="U511" i="1" s="1"/>
  <c r="AA511" i="1" s="1"/>
  <c r="AG511" i="1" s="1"/>
  <c r="N511" i="1"/>
  <c r="T511" i="1" s="1"/>
  <c r="Z511" i="1" s="1"/>
  <c r="AF511" i="1" s="1"/>
  <c r="P506" i="1"/>
  <c r="V506" i="1" s="1"/>
  <c r="AB506" i="1" s="1"/>
  <c r="AH506" i="1" s="1"/>
  <c r="O506" i="1"/>
  <c r="U506" i="1" s="1"/>
  <c r="AA506" i="1" s="1"/>
  <c r="AG506" i="1" s="1"/>
  <c r="N506" i="1"/>
  <c r="T506" i="1" s="1"/>
  <c r="Z506" i="1" s="1"/>
  <c r="AF506" i="1" s="1"/>
  <c r="P501" i="1"/>
  <c r="V501" i="1" s="1"/>
  <c r="AB501" i="1" s="1"/>
  <c r="AH501" i="1" s="1"/>
  <c r="O501" i="1"/>
  <c r="U501" i="1" s="1"/>
  <c r="AA501" i="1" s="1"/>
  <c r="AG501" i="1" s="1"/>
  <c r="N501" i="1"/>
  <c r="T501" i="1" s="1"/>
  <c r="Z501" i="1" s="1"/>
  <c r="AF501" i="1" s="1"/>
  <c r="P496" i="1"/>
  <c r="V496" i="1" s="1"/>
  <c r="AB496" i="1" s="1"/>
  <c r="AH496" i="1" s="1"/>
  <c r="O496" i="1"/>
  <c r="U496" i="1" s="1"/>
  <c r="AA496" i="1" s="1"/>
  <c r="AG496" i="1" s="1"/>
  <c r="N496" i="1"/>
  <c r="T496" i="1" s="1"/>
  <c r="Z496" i="1" s="1"/>
  <c r="AF496" i="1" s="1"/>
  <c r="P492" i="1"/>
  <c r="V492" i="1" s="1"/>
  <c r="AB492" i="1" s="1"/>
  <c r="AH492" i="1" s="1"/>
  <c r="O492" i="1"/>
  <c r="U492" i="1" s="1"/>
  <c r="AA492" i="1" s="1"/>
  <c r="AG492" i="1" s="1"/>
  <c r="N492" i="1"/>
  <c r="T492" i="1" s="1"/>
  <c r="Z492" i="1" s="1"/>
  <c r="AF492" i="1" s="1"/>
  <c r="P490" i="1"/>
  <c r="V490" i="1" s="1"/>
  <c r="AB490" i="1" s="1"/>
  <c r="AH490" i="1" s="1"/>
  <c r="O490" i="1"/>
  <c r="U490" i="1" s="1"/>
  <c r="AA490" i="1" s="1"/>
  <c r="AG490" i="1" s="1"/>
  <c r="N490" i="1"/>
  <c r="T490" i="1" s="1"/>
  <c r="Z490" i="1" s="1"/>
  <c r="AF490" i="1" s="1"/>
  <c r="P484" i="1"/>
  <c r="V484" i="1" s="1"/>
  <c r="AB484" i="1" s="1"/>
  <c r="AH484" i="1" s="1"/>
  <c r="O484" i="1"/>
  <c r="U484" i="1" s="1"/>
  <c r="AA484" i="1" s="1"/>
  <c r="AG484" i="1" s="1"/>
  <c r="N484" i="1"/>
  <c r="T484" i="1" s="1"/>
  <c r="Z484" i="1" s="1"/>
  <c r="AF484" i="1" s="1"/>
  <c r="P470" i="1"/>
  <c r="V470" i="1" s="1"/>
  <c r="AB470" i="1" s="1"/>
  <c r="AH470" i="1" s="1"/>
  <c r="O470" i="1"/>
  <c r="U470" i="1" s="1"/>
  <c r="AA470" i="1" s="1"/>
  <c r="AG470" i="1" s="1"/>
  <c r="N470" i="1"/>
  <c r="T470" i="1" s="1"/>
  <c r="Z470" i="1" s="1"/>
  <c r="AF470" i="1" s="1"/>
  <c r="P462" i="1"/>
  <c r="V462" i="1" s="1"/>
  <c r="AB462" i="1" s="1"/>
  <c r="AH462" i="1" s="1"/>
  <c r="O462" i="1"/>
  <c r="U462" i="1" s="1"/>
  <c r="AA462" i="1" s="1"/>
  <c r="AG462" i="1" s="1"/>
  <c r="N462" i="1"/>
  <c r="T462" i="1" s="1"/>
  <c r="Z462" i="1" s="1"/>
  <c r="AF462" i="1" s="1"/>
  <c r="P459" i="1"/>
  <c r="V459" i="1" s="1"/>
  <c r="AB459" i="1" s="1"/>
  <c r="AH459" i="1" s="1"/>
  <c r="O459" i="1"/>
  <c r="U459" i="1" s="1"/>
  <c r="AA459" i="1" s="1"/>
  <c r="AG459" i="1" s="1"/>
  <c r="N459" i="1"/>
  <c r="T459" i="1" s="1"/>
  <c r="Z459" i="1" s="1"/>
  <c r="AF459" i="1" s="1"/>
  <c r="P456" i="1"/>
  <c r="V456" i="1" s="1"/>
  <c r="AB456" i="1" s="1"/>
  <c r="AH456" i="1" s="1"/>
  <c r="O456" i="1"/>
  <c r="U456" i="1" s="1"/>
  <c r="AA456" i="1" s="1"/>
  <c r="AG456" i="1" s="1"/>
  <c r="N456" i="1"/>
  <c r="T456" i="1" s="1"/>
  <c r="Z456" i="1" s="1"/>
  <c r="AF456" i="1" s="1"/>
  <c r="P448" i="1"/>
  <c r="V448" i="1" s="1"/>
  <c r="AB448" i="1" s="1"/>
  <c r="AH448" i="1" s="1"/>
  <c r="O448" i="1"/>
  <c r="U448" i="1" s="1"/>
  <c r="AA448" i="1" s="1"/>
  <c r="AG448" i="1" s="1"/>
  <c r="N448" i="1"/>
  <c r="T448" i="1" s="1"/>
  <c r="Z448" i="1" s="1"/>
  <c r="AF448" i="1" s="1"/>
  <c r="P439" i="1"/>
  <c r="V439" i="1" s="1"/>
  <c r="AB439" i="1" s="1"/>
  <c r="AH439" i="1" s="1"/>
  <c r="O439" i="1"/>
  <c r="U439" i="1" s="1"/>
  <c r="AA439" i="1" s="1"/>
  <c r="AG439" i="1" s="1"/>
  <c r="N439" i="1"/>
  <c r="T439" i="1" s="1"/>
  <c r="Z439" i="1" s="1"/>
  <c r="AF439" i="1" s="1"/>
  <c r="P436" i="1"/>
  <c r="V436" i="1" s="1"/>
  <c r="AB436" i="1" s="1"/>
  <c r="AH436" i="1" s="1"/>
  <c r="O436" i="1"/>
  <c r="U436" i="1" s="1"/>
  <c r="AA436" i="1" s="1"/>
  <c r="AG436" i="1" s="1"/>
  <c r="N436" i="1"/>
  <c r="T436" i="1" s="1"/>
  <c r="Z436" i="1" s="1"/>
  <c r="AF436" i="1" s="1"/>
  <c r="P418" i="1"/>
  <c r="V418" i="1" s="1"/>
  <c r="AB418" i="1" s="1"/>
  <c r="AH418" i="1" s="1"/>
  <c r="O418" i="1"/>
  <c r="U418" i="1" s="1"/>
  <c r="AA418" i="1" s="1"/>
  <c r="AG418" i="1" s="1"/>
  <c r="N418" i="1"/>
  <c r="T418" i="1" s="1"/>
  <c r="Z418" i="1" s="1"/>
  <c r="AF418" i="1" s="1"/>
  <c r="P411" i="1"/>
  <c r="V411" i="1" s="1"/>
  <c r="AB411" i="1" s="1"/>
  <c r="AH411" i="1" s="1"/>
  <c r="O411" i="1"/>
  <c r="U411" i="1" s="1"/>
  <c r="AA411" i="1" s="1"/>
  <c r="AG411" i="1" s="1"/>
  <c r="N411" i="1"/>
  <c r="T411" i="1" s="1"/>
  <c r="Z411" i="1" s="1"/>
  <c r="AF411" i="1" s="1"/>
  <c r="P408" i="1"/>
  <c r="V408" i="1" s="1"/>
  <c r="AB408" i="1" s="1"/>
  <c r="AH408" i="1" s="1"/>
  <c r="O408" i="1"/>
  <c r="U408" i="1" s="1"/>
  <c r="AA408" i="1" s="1"/>
  <c r="AG408" i="1" s="1"/>
  <c r="N408" i="1"/>
  <c r="T408" i="1" s="1"/>
  <c r="Z408" i="1" s="1"/>
  <c r="AF408" i="1" s="1"/>
  <c r="P399" i="1"/>
  <c r="V399" i="1" s="1"/>
  <c r="AB399" i="1" s="1"/>
  <c r="AH399" i="1" s="1"/>
  <c r="O399" i="1"/>
  <c r="U399" i="1" s="1"/>
  <c r="AA399" i="1" s="1"/>
  <c r="AG399" i="1" s="1"/>
  <c r="N399" i="1"/>
  <c r="T399" i="1" s="1"/>
  <c r="Z399" i="1" s="1"/>
  <c r="AF399" i="1" s="1"/>
  <c r="P391" i="1"/>
  <c r="V391" i="1" s="1"/>
  <c r="AB391" i="1" s="1"/>
  <c r="AH391" i="1" s="1"/>
  <c r="O391" i="1"/>
  <c r="U391" i="1" s="1"/>
  <c r="AA391" i="1" s="1"/>
  <c r="AG391" i="1" s="1"/>
  <c r="N391" i="1"/>
  <c r="T391" i="1" s="1"/>
  <c r="Z391" i="1" s="1"/>
  <c r="AF391" i="1" s="1"/>
  <c r="P389" i="1"/>
  <c r="V389" i="1" s="1"/>
  <c r="AB389" i="1" s="1"/>
  <c r="AH389" i="1" s="1"/>
  <c r="O389" i="1"/>
  <c r="U389" i="1" s="1"/>
  <c r="AA389" i="1" s="1"/>
  <c r="AG389" i="1" s="1"/>
  <c r="N389" i="1"/>
  <c r="T389" i="1" s="1"/>
  <c r="Z389" i="1" s="1"/>
  <c r="AF389" i="1" s="1"/>
  <c r="P386" i="1"/>
  <c r="V386" i="1" s="1"/>
  <c r="AB386" i="1" s="1"/>
  <c r="AH386" i="1" s="1"/>
  <c r="O386" i="1"/>
  <c r="U386" i="1" s="1"/>
  <c r="AA386" i="1" s="1"/>
  <c r="AG386" i="1" s="1"/>
  <c r="N386" i="1"/>
  <c r="T386" i="1" s="1"/>
  <c r="Z386" i="1" s="1"/>
  <c r="AF386" i="1" s="1"/>
  <c r="P384" i="1"/>
  <c r="V384" i="1" s="1"/>
  <c r="AB384" i="1" s="1"/>
  <c r="AH384" i="1" s="1"/>
  <c r="O384" i="1"/>
  <c r="U384" i="1" s="1"/>
  <c r="AA384" i="1" s="1"/>
  <c r="AG384" i="1" s="1"/>
  <c r="N384" i="1"/>
  <c r="T384" i="1" s="1"/>
  <c r="Z384" i="1" s="1"/>
  <c r="AF384" i="1" s="1"/>
  <c r="P373" i="1"/>
  <c r="V373" i="1" s="1"/>
  <c r="AB373" i="1" s="1"/>
  <c r="AH373" i="1" s="1"/>
  <c r="O373" i="1"/>
  <c r="U373" i="1" s="1"/>
  <c r="AA373" i="1" s="1"/>
  <c r="AG373" i="1" s="1"/>
  <c r="N373" i="1"/>
  <c r="T373" i="1" s="1"/>
  <c r="Z373" i="1" s="1"/>
  <c r="AF373" i="1" s="1"/>
  <c r="P376" i="1"/>
  <c r="V376" i="1" s="1"/>
  <c r="AB376" i="1" s="1"/>
  <c r="AH376" i="1" s="1"/>
  <c r="O376" i="1"/>
  <c r="U376" i="1" s="1"/>
  <c r="AA376" i="1" s="1"/>
  <c r="AG376" i="1" s="1"/>
  <c r="N376" i="1"/>
  <c r="T376" i="1" s="1"/>
  <c r="Z376" i="1" s="1"/>
  <c r="AF376" i="1" s="1"/>
  <c r="P370" i="1"/>
  <c r="V370" i="1" s="1"/>
  <c r="AB370" i="1" s="1"/>
  <c r="AH370" i="1" s="1"/>
  <c r="O370" i="1"/>
  <c r="U370" i="1" s="1"/>
  <c r="AA370" i="1" s="1"/>
  <c r="AG370" i="1" s="1"/>
  <c r="N370" i="1"/>
  <c r="T370" i="1" s="1"/>
  <c r="Z370" i="1" s="1"/>
  <c r="AF370" i="1" s="1"/>
  <c r="P340" i="1"/>
  <c r="V340" i="1" s="1"/>
  <c r="AB340" i="1" s="1"/>
  <c r="AH340" i="1" s="1"/>
  <c r="O340" i="1"/>
  <c r="U340" i="1" s="1"/>
  <c r="AA340" i="1" s="1"/>
  <c r="AG340" i="1" s="1"/>
  <c r="N340" i="1"/>
  <c r="T340" i="1" s="1"/>
  <c r="Z340" i="1" s="1"/>
  <c r="AF340" i="1" s="1"/>
  <c r="P338" i="1"/>
  <c r="V338" i="1" s="1"/>
  <c r="AB338" i="1" s="1"/>
  <c r="AH338" i="1" s="1"/>
  <c r="O338" i="1"/>
  <c r="U338" i="1" s="1"/>
  <c r="AA338" i="1" s="1"/>
  <c r="AG338" i="1" s="1"/>
  <c r="N338" i="1"/>
  <c r="T338" i="1" s="1"/>
  <c r="Z338" i="1" s="1"/>
  <c r="AF338" i="1" s="1"/>
  <c r="P336" i="1"/>
  <c r="V336" i="1" s="1"/>
  <c r="AB336" i="1" s="1"/>
  <c r="AH336" i="1" s="1"/>
  <c r="O336" i="1"/>
  <c r="U336" i="1" s="1"/>
  <c r="AA336" i="1" s="1"/>
  <c r="AG336" i="1" s="1"/>
  <c r="N336" i="1"/>
  <c r="T336" i="1" s="1"/>
  <c r="Z336" i="1" s="1"/>
  <c r="AF336" i="1" s="1"/>
  <c r="P351" i="1"/>
  <c r="V351" i="1" s="1"/>
  <c r="AB351" i="1" s="1"/>
  <c r="AH351" i="1" s="1"/>
  <c r="O351" i="1"/>
  <c r="U351" i="1" s="1"/>
  <c r="AA351" i="1" s="1"/>
  <c r="AG351" i="1" s="1"/>
  <c r="N351" i="1"/>
  <c r="T351" i="1" s="1"/>
  <c r="Z351" i="1" s="1"/>
  <c r="AF351" i="1" s="1"/>
  <c r="P350" i="1"/>
  <c r="V350" i="1" s="1"/>
  <c r="AB350" i="1" s="1"/>
  <c r="AH350" i="1" s="1"/>
  <c r="O350" i="1"/>
  <c r="U350" i="1" s="1"/>
  <c r="AA350" i="1" s="1"/>
  <c r="AG350" i="1" s="1"/>
  <c r="N350" i="1"/>
  <c r="T350" i="1" s="1"/>
  <c r="Z350" i="1" s="1"/>
  <c r="AF350" i="1" s="1"/>
  <c r="P348" i="1"/>
  <c r="V348" i="1" s="1"/>
  <c r="AB348" i="1" s="1"/>
  <c r="AH348" i="1" s="1"/>
  <c r="O348" i="1"/>
  <c r="U348" i="1" s="1"/>
  <c r="AA348" i="1" s="1"/>
  <c r="AG348" i="1" s="1"/>
  <c r="N348" i="1"/>
  <c r="T348" i="1" s="1"/>
  <c r="Z348" i="1" s="1"/>
  <c r="AF348" i="1" s="1"/>
  <c r="P346" i="1"/>
  <c r="V346" i="1" s="1"/>
  <c r="AB346" i="1" s="1"/>
  <c r="AH346" i="1" s="1"/>
  <c r="O346" i="1"/>
  <c r="U346" i="1" s="1"/>
  <c r="AA346" i="1" s="1"/>
  <c r="AG346" i="1" s="1"/>
  <c r="N346" i="1"/>
  <c r="T346" i="1" s="1"/>
  <c r="Z346" i="1" s="1"/>
  <c r="AF346" i="1" s="1"/>
  <c r="P357" i="1"/>
  <c r="V357" i="1" s="1"/>
  <c r="AB357" i="1" s="1"/>
  <c r="AH357" i="1" s="1"/>
  <c r="O357" i="1"/>
  <c r="U357" i="1" s="1"/>
  <c r="AA357" i="1" s="1"/>
  <c r="AG357" i="1" s="1"/>
  <c r="P343" i="1"/>
  <c r="V343" i="1" s="1"/>
  <c r="AB343" i="1" s="1"/>
  <c r="AH343" i="1" s="1"/>
  <c r="O343" i="1"/>
  <c r="U343" i="1" s="1"/>
  <c r="AA343" i="1" s="1"/>
  <c r="AG343" i="1" s="1"/>
  <c r="N343" i="1"/>
  <c r="T343" i="1" s="1"/>
  <c r="Z343" i="1" s="1"/>
  <c r="AF343" i="1" s="1"/>
  <c r="P326" i="1"/>
  <c r="V326" i="1" s="1"/>
  <c r="AB326" i="1" s="1"/>
  <c r="AH326" i="1" s="1"/>
  <c r="O326" i="1"/>
  <c r="U326" i="1" s="1"/>
  <c r="AA326" i="1" s="1"/>
  <c r="AG326" i="1" s="1"/>
  <c r="N326" i="1"/>
  <c r="T326" i="1" s="1"/>
  <c r="Z326" i="1" s="1"/>
  <c r="AF326" i="1" s="1"/>
  <c r="P321" i="1"/>
  <c r="V321" i="1" s="1"/>
  <c r="AB321" i="1" s="1"/>
  <c r="AH321" i="1" s="1"/>
  <c r="O321" i="1"/>
  <c r="U321" i="1" s="1"/>
  <c r="AA321" i="1" s="1"/>
  <c r="AG321" i="1" s="1"/>
  <c r="N321" i="1"/>
  <c r="T321" i="1" s="1"/>
  <c r="Z321" i="1" s="1"/>
  <c r="AF321" i="1" s="1"/>
  <c r="P318" i="1"/>
  <c r="V318" i="1" s="1"/>
  <c r="AB318" i="1" s="1"/>
  <c r="AH318" i="1" s="1"/>
  <c r="O318" i="1"/>
  <c r="U318" i="1" s="1"/>
  <c r="AA318" i="1" s="1"/>
  <c r="AG318" i="1" s="1"/>
  <c r="N318" i="1"/>
  <c r="T318" i="1" s="1"/>
  <c r="Z318" i="1" s="1"/>
  <c r="AF318" i="1" s="1"/>
  <c r="P315" i="1"/>
  <c r="V315" i="1" s="1"/>
  <c r="AB315" i="1" s="1"/>
  <c r="AH315" i="1" s="1"/>
  <c r="O315" i="1"/>
  <c r="U315" i="1" s="1"/>
  <c r="AA315" i="1" s="1"/>
  <c r="AG315" i="1" s="1"/>
  <c r="N315" i="1"/>
  <c r="T315" i="1" s="1"/>
  <c r="Z315" i="1" s="1"/>
  <c r="AF315" i="1" s="1"/>
  <c r="P310" i="1"/>
  <c r="V310" i="1" s="1"/>
  <c r="AB310" i="1" s="1"/>
  <c r="AH310" i="1" s="1"/>
  <c r="O310" i="1"/>
  <c r="U310" i="1" s="1"/>
  <c r="AA310" i="1" s="1"/>
  <c r="AG310" i="1" s="1"/>
  <c r="N310" i="1"/>
  <c r="T310" i="1" s="1"/>
  <c r="Z310" i="1" s="1"/>
  <c r="AF310" i="1" s="1"/>
  <c r="P304" i="1"/>
  <c r="V304" i="1" s="1"/>
  <c r="AB304" i="1" s="1"/>
  <c r="AH304" i="1" s="1"/>
  <c r="O304" i="1"/>
  <c r="U304" i="1" s="1"/>
  <c r="AA304" i="1" s="1"/>
  <c r="AG304" i="1" s="1"/>
  <c r="N304" i="1"/>
  <c r="T304" i="1" s="1"/>
  <c r="Z304" i="1" s="1"/>
  <c r="AF304" i="1" s="1"/>
  <c r="P302" i="1"/>
  <c r="V302" i="1" s="1"/>
  <c r="AB302" i="1" s="1"/>
  <c r="AH302" i="1" s="1"/>
  <c r="O302" i="1"/>
  <c r="U302" i="1" s="1"/>
  <c r="AA302" i="1" s="1"/>
  <c r="AG302" i="1" s="1"/>
  <c r="N302" i="1"/>
  <c r="T302" i="1" s="1"/>
  <c r="Z302" i="1" s="1"/>
  <c r="AF302" i="1" s="1"/>
  <c r="P299" i="1"/>
  <c r="V299" i="1" s="1"/>
  <c r="AB299" i="1" s="1"/>
  <c r="AH299" i="1" s="1"/>
  <c r="O299" i="1"/>
  <c r="U299" i="1" s="1"/>
  <c r="AA299" i="1" s="1"/>
  <c r="AG299" i="1" s="1"/>
  <c r="N299" i="1"/>
  <c r="T299" i="1" s="1"/>
  <c r="Z299" i="1" s="1"/>
  <c r="AF299" i="1" s="1"/>
  <c r="P293" i="1"/>
  <c r="V293" i="1" s="1"/>
  <c r="AB293" i="1" s="1"/>
  <c r="AH293" i="1" s="1"/>
  <c r="O293" i="1"/>
  <c r="U293" i="1" s="1"/>
  <c r="AA293" i="1" s="1"/>
  <c r="AG293" i="1" s="1"/>
  <c r="N293" i="1"/>
  <c r="T293" i="1" s="1"/>
  <c r="Z293" i="1" s="1"/>
  <c r="AF293" i="1" s="1"/>
  <c r="P287" i="1"/>
  <c r="V287" i="1" s="1"/>
  <c r="AB287" i="1" s="1"/>
  <c r="AH287" i="1" s="1"/>
  <c r="O287" i="1"/>
  <c r="U287" i="1" s="1"/>
  <c r="AA287" i="1" s="1"/>
  <c r="AG287" i="1" s="1"/>
  <c r="N287" i="1"/>
  <c r="T287" i="1" s="1"/>
  <c r="Z287" i="1" s="1"/>
  <c r="AF287" i="1" s="1"/>
  <c r="P279" i="1"/>
  <c r="V279" i="1" s="1"/>
  <c r="AB279" i="1" s="1"/>
  <c r="AH279" i="1" s="1"/>
  <c r="O279" i="1"/>
  <c r="U279" i="1" s="1"/>
  <c r="AA279" i="1" s="1"/>
  <c r="AG279" i="1" s="1"/>
  <c r="N279" i="1"/>
  <c r="T279" i="1" s="1"/>
  <c r="Z279" i="1" s="1"/>
  <c r="AF279" i="1" s="1"/>
  <c r="P276" i="1"/>
  <c r="V276" i="1" s="1"/>
  <c r="AB276" i="1" s="1"/>
  <c r="AH276" i="1" s="1"/>
  <c r="O276" i="1"/>
  <c r="U276" i="1" s="1"/>
  <c r="AA276" i="1" s="1"/>
  <c r="AG276" i="1" s="1"/>
  <c r="N276" i="1"/>
  <c r="T276" i="1" s="1"/>
  <c r="Z276" i="1" s="1"/>
  <c r="AF276" i="1" s="1"/>
  <c r="P269" i="1"/>
  <c r="V269" i="1" s="1"/>
  <c r="AB269" i="1" s="1"/>
  <c r="AH269" i="1" s="1"/>
  <c r="O269" i="1"/>
  <c r="U269" i="1" s="1"/>
  <c r="AA269" i="1" s="1"/>
  <c r="AG269" i="1" s="1"/>
  <c r="N269" i="1"/>
  <c r="T269" i="1" s="1"/>
  <c r="Z269" i="1" s="1"/>
  <c r="AF269" i="1" s="1"/>
  <c r="P263" i="1"/>
  <c r="V263" i="1" s="1"/>
  <c r="AB263" i="1" s="1"/>
  <c r="AH263" i="1" s="1"/>
  <c r="O263" i="1"/>
  <c r="U263" i="1" s="1"/>
  <c r="AA263" i="1" s="1"/>
  <c r="AG263" i="1" s="1"/>
  <c r="N263" i="1"/>
  <c r="T263" i="1" s="1"/>
  <c r="Z263" i="1" s="1"/>
  <c r="AF263" i="1" s="1"/>
  <c r="P260" i="1"/>
  <c r="V260" i="1" s="1"/>
  <c r="AB260" i="1" s="1"/>
  <c r="AH260" i="1" s="1"/>
  <c r="O260" i="1"/>
  <c r="U260" i="1" s="1"/>
  <c r="AA260" i="1" s="1"/>
  <c r="AG260" i="1" s="1"/>
  <c r="N260" i="1"/>
  <c r="T260" i="1" s="1"/>
  <c r="Z260" i="1" s="1"/>
  <c r="AF260" i="1" s="1"/>
  <c r="P250" i="1"/>
  <c r="V250" i="1" s="1"/>
  <c r="AB250" i="1" s="1"/>
  <c r="AH250" i="1" s="1"/>
  <c r="O250" i="1"/>
  <c r="U250" i="1" s="1"/>
  <c r="AA250" i="1" s="1"/>
  <c r="AG250" i="1" s="1"/>
  <c r="N250" i="1"/>
  <c r="T250" i="1" s="1"/>
  <c r="Z250" i="1" s="1"/>
  <c r="AF250" i="1" s="1"/>
  <c r="P244" i="1"/>
  <c r="V244" i="1" s="1"/>
  <c r="AB244" i="1" s="1"/>
  <c r="AH244" i="1" s="1"/>
  <c r="O244" i="1"/>
  <c r="U244" i="1" s="1"/>
  <c r="AA244" i="1" s="1"/>
  <c r="AG244" i="1" s="1"/>
  <c r="N244" i="1"/>
  <c r="T244" i="1" s="1"/>
  <c r="Z244" i="1" s="1"/>
  <c r="AF244" i="1" s="1"/>
  <c r="P238" i="1"/>
  <c r="V238" i="1" s="1"/>
  <c r="AB238" i="1" s="1"/>
  <c r="AH238" i="1" s="1"/>
  <c r="O238" i="1"/>
  <c r="U238" i="1" s="1"/>
  <c r="AA238" i="1" s="1"/>
  <c r="AG238" i="1" s="1"/>
  <c r="N238" i="1"/>
  <c r="T238" i="1" s="1"/>
  <c r="Z238" i="1" s="1"/>
  <c r="AF238" i="1" s="1"/>
  <c r="P235" i="1"/>
  <c r="V235" i="1" s="1"/>
  <c r="AB235" i="1" s="1"/>
  <c r="AH235" i="1" s="1"/>
  <c r="O235" i="1"/>
  <c r="U235" i="1" s="1"/>
  <c r="AA235" i="1" s="1"/>
  <c r="AG235" i="1" s="1"/>
  <c r="N235" i="1"/>
  <c r="T235" i="1" s="1"/>
  <c r="Z235" i="1" s="1"/>
  <c r="AF235" i="1" s="1"/>
  <c r="P219" i="1"/>
  <c r="V219" i="1" s="1"/>
  <c r="AB219" i="1" s="1"/>
  <c r="AH219" i="1" s="1"/>
  <c r="O219" i="1"/>
  <c r="U219" i="1" s="1"/>
  <c r="AA219" i="1" s="1"/>
  <c r="AG219" i="1" s="1"/>
  <c r="N219" i="1"/>
  <c r="T219" i="1" s="1"/>
  <c r="Z219" i="1" s="1"/>
  <c r="AF219" i="1" s="1"/>
  <c r="P225" i="1"/>
  <c r="V225" i="1" s="1"/>
  <c r="AB225" i="1" s="1"/>
  <c r="AH225" i="1" s="1"/>
  <c r="O225" i="1"/>
  <c r="U225" i="1" s="1"/>
  <c r="AA225" i="1" s="1"/>
  <c r="AG225" i="1" s="1"/>
  <c r="N225" i="1"/>
  <c r="T225" i="1" s="1"/>
  <c r="Z225" i="1" s="1"/>
  <c r="AF225" i="1" s="1"/>
  <c r="P216" i="1"/>
  <c r="V216" i="1" s="1"/>
  <c r="AB216" i="1" s="1"/>
  <c r="AH216" i="1" s="1"/>
  <c r="O216" i="1"/>
  <c r="U216" i="1" s="1"/>
  <c r="AA216" i="1" s="1"/>
  <c r="AG216" i="1" s="1"/>
  <c r="N216" i="1"/>
  <c r="T216" i="1" s="1"/>
  <c r="Z216" i="1" s="1"/>
  <c r="AF216" i="1" s="1"/>
  <c r="P210" i="1"/>
  <c r="V210" i="1" s="1"/>
  <c r="AB210" i="1" s="1"/>
  <c r="AH210" i="1" s="1"/>
  <c r="O210" i="1"/>
  <c r="U210" i="1" s="1"/>
  <c r="AA210" i="1" s="1"/>
  <c r="AG210" i="1" s="1"/>
  <c r="N210" i="1"/>
  <c r="T210" i="1" s="1"/>
  <c r="Z210" i="1" s="1"/>
  <c r="AF210" i="1" s="1"/>
  <c r="P207" i="1"/>
  <c r="V207" i="1" s="1"/>
  <c r="AB207" i="1" s="1"/>
  <c r="AH207" i="1" s="1"/>
  <c r="O207" i="1"/>
  <c r="U207" i="1" s="1"/>
  <c r="AA207" i="1" s="1"/>
  <c r="AG207" i="1" s="1"/>
  <c r="N207" i="1"/>
  <c r="T207" i="1" s="1"/>
  <c r="Z207" i="1" s="1"/>
  <c r="AF207" i="1" s="1"/>
  <c r="P201" i="1"/>
  <c r="V201" i="1" s="1"/>
  <c r="AB201" i="1" s="1"/>
  <c r="AH201" i="1" s="1"/>
  <c r="O201" i="1"/>
  <c r="U201" i="1" s="1"/>
  <c r="AA201" i="1" s="1"/>
  <c r="AG201" i="1" s="1"/>
  <c r="N201" i="1"/>
  <c r="T201" i="1" s="1"/>
  <c r="Z201" i="1" s="1"/>
  <c r="AF201" i="1" s="1"/>
  <c r="P199" i="1"/>
  <c r="V199" i="1" s="1"/>
  <c r="AB199" i="1" s="1"/>
  <c r="AH199" i="1" s="1"/>
  <c r="O199" i="1"/>
  <c r="U199" i="1" s="1"/>
  <c r="AA199" i="1" s="1"/>
  <c r="AG199" i="1" s="1"/>
  <c r="N199" i="1"/>
  <c r="T199" i="1" s="1"/>
  <c r="Z199" i="1" s="1"/>
  <c r="AF199" i="1" s="1"/>
  <c r="P196" i="1"/>
  <c r="V196" i="1" s="1"/>
  <c r="AB196" i="1" s="1"/>
  <c r="AH196" i="1" s="1"/>
  <c r="O196" i="1"/>
  <c r="U196" i="1" s="1"/>
  <c r="AA196" i="1" s="1"/>
  <c r="AG196" i="1" s="1"/>
  <c r="N196" i="1"/>
  <c r="T196" i="1" s="1"/>
  <c r="Z196" i="1" s="1"/>
  <c r="AF196" i="1" s="1"/>
  <c r="P191" i="1"/>
  <c r="V191" i="1" s="1"/>
  <c r="AB191" i="1" s="1"/>
  <c r="AH191" i="1" s="1"/>
  <c r="O191" i="1"/>
  <c r="U191" i="1" s="1"/>
  <c r="AA191" i="1" s="1"/>
  <c r="AG191" i="1" s="1"/>
  <c r="N191" i="1"/>
  <c r="T191" i="1" s="1"/>
  <c r="Z191" i="1" s="1"/>
  <c r="AF191" i="1" s="1"/>
  <c r="P185" i="1"/>
  <c r="V185" i="1" s="1"/>
  <c r="AB185" i="1" s="1"/>
  <c r="AH185" i="1" s="1"/>
  <c r="O185" i="1"/>
  <c r="U185" i="1" s="1"/>
  <c r="AA185" i="1" s="1"/>
  <c r="AG185" i="1" s="1"/>
  <c r="N185" i="1"/>
  <c r="T185" i="1" s="1"/>
  <c r="Z185" i="1" s="1"/>
  <c r="AF185" i="1" s="1"/>
  <c r="P182" i="1"/>
  <c r="V182" i="1" s="1"/>
  <c r="AB182" i="1" s="1"/>
  <c r="AH182" i="1" s="1"/>
  <c r="O182" i="1"/>
  <c r="U182" i="1" s="1"/>
  <c r="AA182" i="1" s="1"/>
  <c r="AG182" i="1" s="1"/>
  <c r="N182" i="1"/>
  <c r="T182" i="1" s="1"/>
  <c r="Z182" i="1" s="1"/>
  <c r="AF182" i="1" s="1"/>
  <c r="P179" i="1"/>
  <c r="V179" i="1" s="1"/>
  <c r="AB179" i="1" s="1"/>
  <c r="AH179" i="1" s="1"/>
  <c r="O179" i="1"/>
  <c r="U179" i="1" s="1"/>
  <c r="AA179" i="1" s="1"/>
  <c r="AG179" i="1" s="1"/>
  <c r="N179" i="1"/>
  <c r="T179" i="1" s="1"/>
  <c r="Z179" i="1" s="1"/>
  <c r="AF179" i="1" s="1"/>
  <c r="P176" i="1"/>
  <c r="V176" i="1" s="1"/>
  <c r="AB176" i="1" s="1"/>
  <c r="AH176" i="1" s="1"/>
  <c r="O176" i="1"/>
  <c r="U176" i="1" s="1"/>
  <c r="AA176" i="1" s="1"/>
  <c r="AG176" i="1" s="1"/>
  <c r="N176" i="1"/>
  <c r="T176" i="1" s="1"/>
  <c r="Z176" i="1" s="1"/>
  <c r="AF176" i="1" s="1"/>
  <c r="P173" i="1"/>
  <c r="V173" i="1" s="1"/>
  <c r="AB173" i="1" s="1"/>
  <c r="AH173" i="1" s="1"/>
  <c r="O173" i="1"/>
  <c r="U173" i="1" s="1"/>
  <c r="AA173" i="1" s="1"/>
  <c r="AG173" i="1" s="1"/>
  <c r="N173" i="1"/>
  <c r="T173" i="1" s="1"/>
  <c r="Z173" i="1" s="1"/>
  <c r="AF173" i="1" s="1"/>
  <c r="P170" i="1"/>
  <c r="V170" i="1" s="1"/>
  <c r="AB170" i="1" s="1"/>
  <c r="AH170" i="1" s="1"/>
  <c r="O170" i="1"/>
  <c r="U170" i="1" s="1"/>
  <c r="AA170" i="1" s="1"/>
  <c r="AG170" i="1" s="1"/>
  <c r="N170" i="1"/>
  <c r="T170" i="1" s="1"/>
  <c r="Z170" i="1" s="1"/>
  <c r="AF170" i="1" s="1"/>
  <c r="P167" i="1"/>
  <c r="V167" i="1" s="1"/>
  <c r="AB167" i="1" s="1"/>
  <c r="AH167" i="1" s="1"/>
  <c r="O167" i="1"/>
  <c r="U167" i="1" s="1"/>
  <c r="AA167" i="1" s="1"/>
  <c r="AG167" i="1" s="1"/>
  <c r="N167" i="1"/>
  <c r="T167" i="1" s="1"/>
  <c r="Z167" i="1" s="1"/>
  <c r="AF167" i="1" s="1"/>
  <c r="P160" i="1"/>
  <c r="V160" i="1" s="1"/>
  <c r="AB160" i="1" s="1"/>
  <c r="AH160" i="1" s="1"/>
  <c r="O160" i="1"/>
  <c r="U160" i="1" s="1"/>
  <c r="AA160" i="1" s="1"/>
  <c r="AG160" i="1" s="1"/>
  <c r="N160" i="1"/>
  <c r="T160" i="1" s="1"/>
  <c r="Z160" i="1" s="1"/>
  <c r="AF160" i="1" s="1"/>
  <c r="P158" i="1"/>
  <c r="V158" i="1" s="1"/>
  <c r="AB158" i="1" s="1"/>
  <c r="AH158" i="1" s="1"/>
  <c r="O158" i="1"/>
  <c r="U158" i="1" s="1"/>
  <c r="AA158" i="1" s="1"/>
  <c r="AG158" i="1" s="1"/>
  <c r="N158" i="1"/>
  <c r="T158" i="1" s="1"/>
  <c r="Z158" i="1" s="1"/>
  <c r="AF158" i="1" s="1"/>
  <c r="P157" i="1"/>
  <c r="V157" i="1" s="1"/>
  <c r="AB157" i="1" s="1"/>
  <c r="AH157" i="1" s="1"/>
  <c r="O157" i="1"/>
  <c r="U157" i="1" s="1"/>
  <c r="AA157" i="1" s="1"/>
  <c r="AG157" i="1" s="1"/>
  <c r="N157" i="1"/>
  <c r="T157" i="1" s="1"/>
  <c r="Z157" i="1" s="1"/>
  <c r="AF157" i="1" s="1"/>
  <c r="P155" i="1"/>
  <c r="V155" i="1" s="1"/>
  <c r="AB155" i="1" s="1"/>
  <c r="AH155" i="1" s="1"/>
  <c r="O155" i="1"/>
  <c r="U155" i="1" s="1"/>
  <c r="AA155" i="1" s="1"/>
  <c r="AG155" i="1" s="1"/>
  <c r="N155" i="1"/>
  <c r="T155" i="1" s="1"/>
  <c r="Z155" i="1" s="1"/>
  <c r="AF155" i="1" s="1"/>
  <c r="P144" i="1"/>
  <c r="V144" i="1" s="1"/>
  <c r="AB144" i="1" s="1"/>
  <c r="AH144" i="1" s="1"/>
  <c r="O144" i="1"/>
  <c r="U144" i="1" s="1"/>
  <c r="AA144" i="1" s="1"/>
  <c r="AG144" i="1" s="1"/>
  <c r="N144" i="1"/>
  <c r="T144" i="1" s="1"/>
  <c r="Z144" i="1" s="1"/>
  <c r="AF144" i="1" s="1"/>
  <c r="P142" i="1"/>
  <c r="V142" i="1" s="1"/>
  <c r="AB142" i="1" s="1"/>
  <c r="AH142" i="1" s="1"/>
  <c r="O142" i="1"/>
  <c r="U142" i="1" s="1"/>
  <c r="AA142" i="1" s="1"/>
  <c r="AG142" i="1" s="1"/>
  <c r="N142" i="1"/>
  <c r="T142" i="1" s="1"/>
  <c r="Z142" i="1" s="1"/>
  <c r="AF142" i="1" s="1"/>
  <c r="P141" i="1"/>
  <c r="V141" i="1" s="1"/>
  <c r="AB141" i="1" s="1"/>
  <c r="AH141" i="1" s="1"/>
  <c r="O141" i="1"/>
  <c r="U141" i="1" s="1"/>
  <c r="AA141" i="1" s="1"/>
  <c r="AG141" i="1" s="1"/>
  <c r="N141" i="1"/>
  <c r="T141" i="1" s="1"/>
  <c r="Z141" i="1" s="1"/>
  <c r="AF141" i="1" s="1"/>
  <c r="P139" i="1"/>
  <c r="V139" i="1" s="1"/>
  <c r="AB139" i="1" s="1"/>
  <c r="AH139" i="1" s="1"/>
  <c r="O139" i="1"/>
  <c r="U139" i="1" s="1"/>
  <c r="AA139" i="1" s="1"/>
  <c r="AG139" i="1" s="1"/>
  <c r="N139" i="1"/>
  <c r="T139" i="1" s="1"/>
  <c r="Z139" i="1" s="1"/>
  <c r="AF139" i="1" s="1"/>
  <c r="P129" i="1"/>
  <c r="V129" i="1" s="1"/>
  <c r="AB129" i="1" s="1"/>
  <c r="AH129" i="1" s="1"/>
  <c r="O129" i="1"/>
  <c r="U129" i="1" s="1"/>
  <c r="AA129" i="1" s="1"/>
  <c r="AG129" i="1" s="1"/>
  <c r="N129" i="1"/>
  <c r="T129" i="1" s="1"/>
  <c r="Z129" i="1" s="1"/>
  <c r="AF129" i="1" s="1"/>
  <c r="P126" i="1"/>
  <c r="V126" i="1" s="1"/>
  <c r="AB126" i="1" s="1"/>
  <c r="AH126" i="1" s="1"/>
  <c r="O126" i="1"/>
  <c r="U126" i="1" s="1"/>
  <c r="AA126" i="1" s="1"/>
  <c r="AG126" i="1" s="1"/>
  <c r="N126" i="1"/>
  <c r="T126" i="1" s="1"/>
  <c r="Z126" i="1" s="1"/>
  <c r="AF126" i="1" s="1"/>
  <c r="P123" i="1"/>
  <c r="V123" i="1" s="1"/>
  <c r="AB123" i="1" s="1"/>
  <c r="AH123" i="1" s="1"/>
  <c r="O123" i="1"/>
  <c r="U123" i="1" s="1"/>
  <c r="AA123" i="1" s="1"/>
  <c r="AG123" i="1" s="1"/>
  <c r="N123" i="1"/>
  <c r="T123" i="1" s="1"/>
  <c r="Z123" i="1" s="1"/>
  <c r="AF123" i="1" s="1"/>
  <c r="P114" i="1"/>
  <c r="V114" i="1" s="1"/>
  <c r="AB114" i="1" s="1"/>
  <c r="AH114" i="1" s="1"/>
  <c r="O114" i="1"/>
  <c r="U114" i="1" s="1"/>
  <c r="AA114" i="1" s="1"/>
  <c r="AG114" i="1" s="1"/>
  <c r="N114" i="1"/>
  <c r="T114" i="1" s="1"/>
  <c r="Z114" i="1" s="1"/>
  <c r="AF114" i="1" s="1"/>
  <c r="P111" i="1"/>
  <c r="V111" i="1" s="1"/>
  <c r="AB111" i="1" s="1"/>
  <c r="AH111" i="1" s="1"/>
  <c r="O111" i="1"/>
  <c r="U111" i="1" s="1"/>
  <c r="AA111" i="1" s="1"/>
  <c r="AG111" i="1" s="1"/>
  <c r="N111" i="1"/>
  <c r="T111" i="1" s="1"/>
  <c r="Z111" i="1" s="1"/>
  <c r="AF111" i="1" s="1"/>
  <c r="P109" i="1"/>
  <c r="V109" i="1" s="1"/>
  <c r="AB109" i="1" s="1"/>
  <c r="AH109" i="1" s="1"/>
  <c r="O109" i="1"/>
  <c r="U109" i="1" s="1"/>
  <c r="AA109" i="1" s="1"/>
  <c r="AG109" i="1" s="1"/>
  <c r="N109" i="1"/>
  <c r="T109" i="1" s="1"/>
  <c r="Z109" i="1" s="1"/>
  <c r="AF109" i="1" s="1"/>
  <c r="P108" i="1"/>
  <c r="V108" i="1" s="1"/>
  <c r="AB108" i="1" s="1"/>
  <c r="AH108" i="1" s="1"/>
  <c r="O108" i="1"/>
  <c r="U108" i="1" s="1"/>
  <c r="AA108" i="1" s="1"/>
  <c r="AG108" i="1" s="1"/>
  <c r="N108" i="1"/>
  <c r="T108" i="1" s="1"/>
  <c r="Z108" i="1" s="1"/>
  <c r="AF108" i="1" s="1"/>
  <c r="P107" i="1"/>
  <c r="V107" i="1" s="1"/>
  <c r="AB107" i="1" s="1"/>
  <c r="AH107" i="1" s="1"/>
  <c r="O107" i="1"/>
  <c r="U107" i="1" s="1"/>
  <c r="AA107" i="1" s="1"/>
  <c r="AG107" i="1" s="1"/>
  <c r="N107" i="1"/>
  <c r="T107" i="1" s="1"/>
  <c r="Z107" i="1" s="1"/>
  <c r="AF107" i="1" s="1"/>
  <c r="P67" i="1"/>
  <c r="V67" i="1" s="1"/>
  <c r="AB67" i="1" s="1"/>
  <c r="AH67" i="1" s="1"/>
  <c r="O67" i="1"/>
  <c r="U67" i="1" s="1"/>
  <c r="AA67" i="1" s="1"/>
  <c r="AG67" i="1" s="1"/>
  <c r="N67" i="1"/>
  <c r="T67" i="1" s="1"/>
  <c r="Z67" i="1" s="1"/>
  <c r="AF67" i="1" s="1"/>
  <c r="P64" i="1"/>
  <c r="V64" i="1" s="1"/>
  <c r="AB64" i="1" s="1"/>
  <c r="AH64" i="1" s="1"/>
  <c r="O64" i="1"/>
  <c r="U64" i="1" s="1"/>
  <c r="AA64" i="1" s="1"/>
  <c r="AG64" i="1" s="1"/>
  <c r="N64" i="1"/>
  <c r="T64" i="1" s="1"/>
  <c r="Z64" i="1" s="1"/>
  <c r="AF64" i="1" s="1"/>
  <c r="P58" i="1"/>
  <c r="V58" i="1" s="1"/>
  <c r="AB58" i="1" s="1"/>
  <c r="AH58" i="1" s="1"/>
  <c r="O58" i="1"/>
  <c r="U58" i="1" s="1"/>
  <c r="AA58" i="1" s="1"/>
  <c r="AG58" i="1" s="1"/>
  <c r="N58" i="1"/>
  <c r="T58" i="1" s="1"/>
  <c r="Z58" i="1" s="1"/>
  <c r="AF58" i="1" s="1"/>
  <c r="P52" i="1"/>
  <c r="V52" i="1" s="1"/>
  <c r="AB52" i="1" s="1"/>
  <c r="AH52" i="1" s="1"/>
  <c r="O52" i="1"/>
  <c r="U52" i="1" s="1"/>
  <c r="AA52" i="1" s="1"/>
  <c r="AG52" i="1" s="1"/>
  <c r="N52" i="1"/>
  <c r="T52" i="1" s="1"/>
  <c r="Z52" i="1" s="1"/>
  <c r="AF52" i="1" s="1"/>
  <c r="P49" i="1"/>
  <c r="V49" i="1" s="1"/>
  <c r="AB49" i="1" s="1"/>
  <c r="AH49" i="1" s="1"/>
  <c r="O49" i="1"/>
  <c r="U49" i="1" s="1"/>
  <c r="AA49" i="1" s="1"/>
  <c r="AG49" i="1" s="1"/>
  <c r="N49" i="1"/>
  <c r="T49" i="1" s="1"/>
  <c r="Z49" i="1" s="1"/>
  <c r="AF49" i="1" s="1"/>
  <c r="P36" i="1"/>
  <c r="V36" i="1" s="1"/>
  <c r="AB36" i="1" s="1"/>
  <c r="AH36" i="1" s="1"/>
  <c r="O36" i="1"/>
  <c r="U36" i="1" s="1"/>
  <c r="AA36" i="1" s="1"/>
  <c r="AG36" i="1" s="1"/>
  <c r="N36" i="1"/>
  <c r="T36" i="1" s="1"/>
  <c r="Z36" i="1" s="1"/>
  <c r="AF36" i="1" s="1"/>
  <c r="P33" i="1"/>
  <c r="V33" i="1" s="1"/>
  <c r="AB33" i="1" s="1"/>
  <c r="AH33" i="1" s="1"/>
  <c r="O33" i="1"/>
  <c r="U33" i="1" s="1"/>
  <c r="AA33" i="1" s="1"/>
  <c r="AG33" i="1" s="1"/>
  <c r="N33" i="1"/>
  <c r="T33" i="1" s="1"/>
  <c r="Z33" i="1" s="1"/>
  <c r="AF33" i="1" s="1"/>
  <c r="P30" i="1"/>
  <c r="V30" i="1" s="1"/>
  <c r="AB30" i="1" s="1"/>
  <c r="AH30" i="1" s="1"/>
  <c r="O30" i="1"/>
  <c r="U30" i="1" s="1"/>
  <c r="AA30" i="1" s="1"/>
  <c r="AG30" i="1" s="1"/>
  <c r="N30" i="1"/>
  <c r="T30" i="1" s="1"/>
  <c r="Z30" i="1" s="1"/>
  <c r="AF30" i="1" s="1"/>
  <c r="P24" i="1"/>
  <c r="V24" i="1" s="1"/>
  <c r="AB24" i="1" s="1"/>
  <c r="AH24" i="1" s="1"/>
  <c r="O24" i="1"/>
  <c r="U24" i="1" s="1"/>
  <c r="AA24" i="1" s="1"/>
  <c r="AG24" i="1" s="1"/>
  <c r="N24" i="1"/>
  <c r="T24" i="1" s="1"/>
  <c r="Z24" i="1" s="1"/>
  <c r="AF24" i="1" s="1"/>
  <c r="K362" i="1" l="1"/>
  <c r="M362" i="1"/>
  <c r="L362" i="1"/>
  <c r="L104" i="1"/>
  <c r="K104" i="1"/>
  <c r="M104" i="1"/>
  <c r="L525" i="1"/>
  <c r="L524" i="1" s="1"/>
  <c r="K525" i="1"/>
  <c r="K524" i="1" s="1"/>
  <c r="L800" i="1"/>
  <c r="K187" i="1"/>
  <c r="L197" i="1"/>
  <c r="K300" i="1"/>
  <c r="K382" i="1"/>
  <c r="M387" i="1"/>
  <c r="M197" i="1"/>
  <c r="K800" i="1"/>
  <c r="M800" i="1"/>
  <c r="M525" i="1"/>
  <c r="M524" i="1" s="1"/>
  <c r="K787" i="1"/>
  <c r="M632" i="1"/>
  <c r="M631" i="1" s="1"/>
  <c r="L632" i="1"/>
  <c r="L631" i="1" s="1"/>
  <c r="K632" i="1"/>
  <c r="K631" i="1" s="1"/>
  <c r="K344" i="1"/>
  <c r="L334" i="1"/>
  <c r="L387" i="1"/>
  <c r="L446" i="1"/>
  <c r="L445" i="1" s="1"/>
  <c r="L675" i="1"/>
  <c r="L703" i="1"/>
  <c r="K446" i="1"/>
  <c r="K445" i="1" s="1"/>
  <c r="K488" i="1"/>
  <c r="K487" i="1" s="1"/>
  <c r="K486" i="1" s="1"/>
  <c r="K675" i="1"/>
  <c r="K703" i="1"/>
  <c r="O410" i="1"/>
  <c r="U410" i="1" s="1"/>
  <c r="AA410" i="1" s="1"/>
  <c r="AG410" i="1" s="1"/>
  <c r="L787" i="1"/>
  <c r="L488" i="1"/>
  <c r="L487" i="1" s="1"/>
  <c r="L486" i="1" s="1"/>
  <c r="M769" i="1"/>
  <c r="O417" i="1"/>
  <c r="U417" i="1" s="1"/>
  <c r="AA417" i="1" s="1"/>
  <c r="AG417" i="1" s="1"/>
  <c r="L711" i="1"/>
  <c r="L743" i="1"/>
  <c r="P303" i="1"/>
  <c r="V303" i="1" s="1"/>
  <c r="AB303" i="1" s="1"/>
  <c r="AH303" i="1" s="1"/>
  <c r="O303" i="1"/>
  <c r="U303" i="1" s="1"/>
  <c r="AA303" i="1" s="1"/>
  <c r="AG303" i="1" s="1"/>
  <c r="M382" i="1"/>
  <c r="K387" i="1"/>
  <c r="P410" i="1"/>
  <c r="V410" i="1" s="1"/>
  <c r="AB410" i="1" s="1"/>
  <c r="AH410" i="1" s="1"/>
  <c r="M743" i="1"/>
  <c r="P417" i="1"/>
  <c r="V417" i="1" s="1"/>
  <c r="AB417" i="1" s="1"/>
  <c r="AH417" i="1" s="1"/>
  <c r="K40" i="1"/>
  <c r="L187" i="1"/>
  <c r="M446" i="1"/>
  <c r="M445" i="1" s="1"/>
  <c r="M675" i="1"/>
  <c r="M671" i="1" s="1"/>
  <c r="M689" i="1"/>
  <c r="O398" i="1"/>
  <c r="U398" i="1" s="1"/>
  <c r="AA398" i="1" s="1"/>
  <c r="AG398" i="1" s="1"/>
  <c r="O761" i="1"/>
  <c r="U761" i="1" s="1"/>
  <c r="AA761" i="1" s="1"/>
  <c r="AG761" i="1" s="1"/>
  <c r="L137" i="1"/>
  <c r="L136" i="1" s="1"/>
  <c r="M204" i="1"/>
  <c r="M334" i="1"/>
  <c r="L382" i="1"/>
  <c r="K197" i="1"/>
  <c r="M620" i="1"/>
  <c r="K711" i="1"/>
  <c r="M344" i="1"/>
  <c r="K204" i="1"/>
  <c r="M703" i="1"/>
  <c r="L204" i="1"/>
  <c r="M270" i="1"/>
  <c r="K769" i="1"/>
  <c r="M40" i="1"/>
  <c r="L40" i="1"/>
  <c r="K153" i="1"/>
  <c r="K152" i="1" s="1"/>
  <c r="K137" i="1"/>
  <c r="K136" i="1" s="1"/>
  <c r="O397" i="1"/>
  <c r="U397" i="1" s="1"/>
  <c r="AA397" i="1" s="1"/>
  <c r="AG397" i="1" s="1"/>
  <c r="M300" i="1"/>
  <c r="M284" i="1" s="1"/>
  <c r="K334" i="1"/>
  <c r="K689" i="1"/>
  <c r="K724" i="1"/>
  <c r="M711" i="1"/>
  <c r="K743" i="1"/>
  <c r="O760" i="1"/>
  <c r="U760" i="1" s="1"/>
  <c r="AA760" i="1" s="1"/>
  <c r="AG760" i="1" s="1"/>
  <c r="K795" i="1"/>
  <c r="L153" i="1"/>
  <c r="L152" i="1" s="1"/>
  <c r="P761" i="1"/>
  <c r="V761" i="1" s="1"/>
  <c r="AB761" i="1" s="1"/>
  <c r="AH761" i="1" s="1"/>
  <c r="M187" i="1"/>
  <c r="M186" i="1" s="1"/>
  <c r="L689" i="1"/>
  <c r="M787" i="1"/>
  <c r="P398" i="1"/>
  <c r="V398" i="1" s="1"/>
  <c r="AB398" i="1" s="1"/>
  <c r="AH398" i="1" s="1"/>
  <c r="P397" i="1"/>
  <c r="V397" i="1" s="1"/>
  <c r="AB397" i="1" s="1"/>
  <c r="AH397" i="1" s="1"/>
  <c r="L769" i="1"/>
  <c r="L18" i="1"/>
  <c r="K18" i="1"/>
  <c r="M18" i="1"/>
  <c r="M795" i="1"/>
  <c r="L795" i="1"/>
  <c r="P760" i="1"/>
  <c r="V760" i="1" s="1"/>
  <c r="AB760" i="1" s="1"/>
  <c r="AH760" i="1" s="1"/>
  <c r="M724" i="1"/>
  <c r="L724" i="1"/>
  <c r="L671" i="1"/>
  <c r="K671" i="1"/>
  <c r="K620" i="1"/>
  <c r="L620" i="1"/>
  <c r="K586" i="1"/>
  <c r="M586" i="1"/>
  <c r="L586" i="1"/>
  <c r="K542" i="1"/>
  <c r="M542" i="1"/>
  <c r="L542" i="1"/>
  <c r="M488" i="1"/>
  <c r="M487" i="1" s="1"/>
  <c r="M486" i="1" s="1"/>
  <c r="K402" i="1"/>
  <c r="K401" i="1" s="1"/>
  <c r="L402" i="1"/>
  <c r="L401" i="1" s="1"/>
  <c r="M402" i="1"/>
  <c r="M401" i="1" s="1"/>
  <c r="L344" i="1"/>
  <c r="L328" i="1" s="1"/>
  <c r="L300" i="1"/>
  <c r="L284" i="1" s="1"/>
  <c r="K284" i="1"/>
  <c r="L270" i="1"/>
  <c r="K270" i="1"/>
  <c r="K257" i="1"/>
  <c r="M257" i="1"/>
  <c r="L257" i="1"/>
  <c r="K229" i="1"/>
  <c r="M229" i="1"/>
  <c r="L229" i="1"/>
  <c r="K164" i="1"/>
  <c r="M164" i="1"/>
  <c r="L164" i="1"/>
  <c r="M153" i="1"/>
  <c r="M152" i="1" s="1"/>
  <c r="M137" i="1"/>
  <c r="M136" i="1" s="1"/>
  <c r="J450" i="1"/>
  <c r="P450" i="1" s="1"/>
  <c r="V450" i="1" s="1"/>
  <c r="AB450" i="1" s="1"/>
  <c r="AH450" i="1" s="1"/>
  <c r="I450" i="1"/>
  <c r="O450" i="1" s="1"/>
  <c r="U450" i="1" s="1"/>
  <c r="AA450" i="1" s="1"/>
  <c r="AG450" i="1" s="1"/>
  <c r="H450" i="1"/>
  <c r="N450" i="1" s="1"/>
  <c r="T450" i="1" s="1"/>
  <c r="Z450" i="1" s="1"/>
  <c r="AF450" i="1" s="1"/>
  <c r="J465" i="1"/>
  <c r="P465" i="1" s="1"/>
  <c r="V465" i="1" s="1"/>
  <c r="AB465" i="1" s="1"/>
  <c r="AH465" i="1" s="1"/>
  <c r="I465" i="1"/>
  <c r="O465" i="1" s="1"/>
  <c r="U465" i="1" s="1"/>
  <c r="AA465" i="1" s="1"/>
  <c r="AG465" i="1" s="1"/>
  <c r="H465" i="1"/>
  <c r="N465" i="1" s="1"/>
  <c r="T465" i="1" s="1"/>
  <c r="Z465" i="1" s="1"/>
  <c r="AF465" i="1" s="1"/>
  <c r="L186" i="1" l="1"/>
  <c r="L17" i="1" s="1"/>
  <c r="K328" i="1"/>
  <c r="M381" i="1"/>
  <c r="K381" i="1"/>
  <c r="K186" i="1"/>
  <c r="L381" i="1"/>
  <c r="M328" i="1"/>
  <c r="K203" i="1"/>
  <c r="M203" i="1"/>
  <c r="L203" i="1"/>
  <c r="K17" i="1"/>
  <c r="M17" i="1"/>
  <c r="J811" i="1"/>
  <c r="I811" i="1"/>
  <c r="H811" i="1"/>
  <c r="K16" i="1" l="1"/>
  <c r="K810" i="1" s="1"/>
  <c r="M16" i="1"/>
  <c r="M810" i="1" s="1"/>
  <c r="L16" i="1"/>
  <c r="L810" i="1" s="1"/>
  <c r="J189" i="1"/>
  <c r="I189" i="1"/>
  <c r="O189" i="1" s="1"/>
  <c r="U189" i="1" s="1"/>
  <c r="AA189" i="1" s="1"/>
  <c r="AG189" i="1" s="1"/>
  <c r="H189" i="1"/>
  <c r="J200" i="1"/>
  <c r="P200" i="1" s="1"/>
  <c r="V200" i="1" s="1"/>
  <c r="AB200" i="1" s="1"/>
  <c r="AH200" i="1" s="1"/>
  <c r="I200" i="1"/>
  <c r="O200" i="1" s="1"/>
  <c r="U200" i="1" s="1"/>
  <c r="AA200" i="1" s="1"/>
  <c r="AG200" i="1" s="1"/>
  <c r="H200" i="1"/>
  <c r="N200" i="1" s="1"/>
  <c r="T200" i="1" s="1"/>
  <c r="Z200" i="1" s="1"/>
  <c r="AF200" i="1" s="1"/>
  <c r="J198" i="1"/>
  <c r="P198" i="1" s="1"/>
  <c r="V198" i="1" s="1"/>
  <c r="AB198" i="1" s="1"/>
  <c r="AH198" i="1" s="1"/>
  <c r="I198" i="1"/>
  <c r="O198" i="1" s="1"/>
  <c r="U198" i="1" s="1"/>
  <c r="AA198" i="1" s="1"/>
  <c r="AG198" i="1" s="1"/>
  <c r="H198" i="1"/>
  <c r="N198" i="1" s="1"/>
  <c r="T198" i="1" s="1"/>
  <c r="Z198" i="1" s="1"/>
  <c r="AF198" i="1" s="1"/>
  <c r="J195" i="1"/>
  <c r="I195" i="1"/>
  <c r="H195" i="1"/>
  <c r="J190" i="1"/>
  <c r="P190" i="1" s="1"/>
  <c r="V190" i="1" s="1"/>
  <c r="AB190" i="1" s="1"/>
  <c r="AH190" i="1" s="1"/>
  <c r="I190" i="1"/>
  <c r="O190" i="1" s="1"/>
  <c r="U190" i="1" s="1"/>
  <c r="AA190" i="1" s="1"/>
  <c r="AG190" i="1" s="1"/>
  <c r="H190" i="1"/>
  <c r="N190" i="1" s="1"/>
  <c r="T190" i="1" s="1"/>
  <c r="Z190" i="1" s="1"/>
  <c r="AF190" i="1" s="1"/>
  <c r="I188" i="1" l="1"/>
  <c r="I187" i="1" s="1"/>
  <c r="H188" i="1"/>
  <c r="N188" i="1" s="1"/>
  <c r="T188" i="1" s="1"/>
  <c r="Z188" i="1" s="1"/>
  <c r="AF188" i="1" s="1"/>
  <c r="N189" i="1"/>
  <c r="T189" i="1" s="1"/>
  <c r="Z189" i="1" s="1"/>
  <c r="AF189" i="1" s="1"/>
  <c r="H194" i="1"/>
  <c r="N194" i="1" s="1"/>
  <c r="T194" i="1" s="1"/>
  <c r="Z194" i="1" s="1"/>
  <c r="AF194" i="1" s="1"/>
  <c r="N195" i="1"/>
  <c r="T195" i="1" s="1"/>
  <c r="Z195" i="1" s="1"/>
  <c r="AF195" i="1" s="1"/>
  <c r="J188" i="1"/>
  <c r="P188" i="1" s="1"/>
  <c r="V188" i="1" s="1"/>
  <c r="AB188" i="1" s="1"/>
  <c r="AH188" i="1" s="1"/>
  <c r="P189" i="1"/>
  <c r="V189" i="1" s="1"/>
  <c r="AB189" i="1" s="1"/>
  <c r="AH189" i="1" s="1"/>
  <c r="I194" i="1"/>
  <c r="O194" i="1" s="1"/>
  <c r="U194" i="1" s="1"/>
  <c r="AA194" i="1" s="1"/>
  <c r="AG194" i="1" s="1"/>
  <c r="O195" i="1"/>
  <c r="U195" i="1" s="1"/>
  <c r="AA195" i="1" s="1"/>
  <c r="AG195" i="1" s="1"/>
  <c r="J194" i="1"/>
  <c r="P194" i="1" s="1"/>
  <c r="V194" i="1" s="1"/>
  <c r="AB194" i="1" s="1"/>
  <c r="AH194" i="1" s="1"/>
  <c r="P195" i="1"/>
  <c r="V195" i="1" s="1"/>
  <c r="AB195" i="1" s="1"/>
  <c r="AH195" i="1" s="1"/>
  <c r="I197" i="1"/>
  <c r="O197" i="1" s="1"/>
  <c r="U197" i="1" s="1"/>
  <c r="AA197" i="1" s="1"/>
  <c r="AG197" i="1" s="1"/>
  <c r="J197" i="1"/>
  <c r="P197" i="1" s="1"/>
  <c r="V197" i="1" s="1"/>
  <c r="AB197" i="1" s="1"/>
  <c r="AH197" i="1" s="1"/>
  <c r="H197" i="1"/>
  <c r="N197" i="1" s="1"/>
  <c r="T197" i="1" s="1"/>
  <c r="Z197" i="1" s="1"/>
  <c r="AF197" i="1" s="1"/>
  <c r="O188" i="1" l="1"/>
  <c r="U188" i="1" s="1"/>
  <c r="AA188" i="1" s="1"/>
  <c r="AG188" i="1" s="1"/>
  <c r="O187" i="1"/>
  <c r="U187" i="1" s="1"/>
  <c r="AA187" i="1" s="1"/>
  <c r="AG187" i="1" s="1"/>
  <c r="I186" i="1"/>
  <c r="O186" i="1" s="1"/>
  <c r="U186" i="1" s="1"/>
  <c r="AA186" i="1" s="1"/>
  <c r="AG186" i="1" s="1"/>
  <c r="H187" i="1"/>
  <c r="N187" i="1" s="1"/>
  <c r="T187" i="1" s="1"/>
  <c r="Z187" i="1" s="1"/>
  <c r="AF187" i="1" s="1"/>
  <c r="J187" i="1"/>
  <c r="P187" i="1" s="1"/>
  <c r="V187" i="1" s="1"/>
  <c r="AB187" i="1" s="1"/>
  <c r="AH187" i="1" s="1"/>
  <c r="J186" i="1" l="1"/>
  <c r="P186" i="1" s="1"/>
  <c r="V186" i="1" s="1"/>
  <c r="AB186" i="1" s="1"/>
  <c r="AH186" i="1" s="1"/>
  <c r="H186" i="1"/>
  <c r="N186" i="1" s="1"/>
  <c r="T186" i="1" s="1"/>
  <c r="Z186" i="1" s="1"/>
  <c r="AF186" i="1" s="1"/>
  <c r="I184" i="1"/>
  <c r="J184" i="1"/>
  <c r="H184" i="1"/>
  <c r="H761" i="1"/>
  <c r="H760" i="1" l="1"/>
  <c r="N760" i="1" s="1"/>
  <c r="T760" i="1" s="1"/>
  <c r="Z760" i="1" s="1"/>
  <c r="AF760" i="1" s="1"/>
  <c r="N761" i="1"/>
  <c r="T761" i="1" s="1"/>
  <c r="Z761" i="1" s="1"/>
  <c r="AF761" i="1" s="1"/>
  <c r="H183" i="1"/>
  <c r="N183" i="1" s="1"/>
  <c r="T183" i="1" s="1"/>
  <c r="Z183" i="1" s="1"/>
  <c r="AF183" i="1" s="1"/>
  <c r="N184" i="1"/>
  <c r="T184" i="1" s="1"/>
  <c r="Z184" i="1" s="1"/>
  <c r="AF184" i="1" s="1"/>
  <c r="J183" i="1"/>
  <c r="P183" i="1" s="1"/>
  <c r="V183" i="1" s="1"/>
  <c r="AB183" i="1" s="1"/>
  <c r="AH183" i="1" s="1"/>
  <c r="P184" i="1"/>
  <c r="V184" i="1" s="1"/>
  <c r="AB184" i="1" s="1"/>
  <c r="AH184" i="1" s="1"/>
  <c r="I183" i="1"/>
  <c r="O183" i="1" s="1"/>
  <c r="U183" i="1" s="1"/>
  <c r="AA183" i="1" s="1"/>
  <c r="AG183" i="1" s="1"/>
  <c r="O184" i="1"/>
  <c r="U184" i="1" s="1"/>
  <c r="AA184" i="1" s="1"/>
  <c r="AG184" i="1" s="1"/>
  <c r="I722" i="1"/>
  <c r="J722" i="1"/>
  <c r="H722" i="1"/>
  <c r="I700" i="1"/>
  <c r="J700" i="1"/>
  <c r="H700" i="1"/>
  <c r="I676" i="1"/>
  <c r="O676" i="1" s="1"/>
  <c r="U676" i="1" s="1"/>
  <c r="AA676" i="1" s="1"/>
  <c r="AG676" i="1" s="1"/>
  <c r="J676" i="1"/>
  <c r="H676" i="1"/>
  <c r="N676" i="1" s="1"/>
  <c r="T676" i="1" s="1"/>
  <c r="Z676" i="1" s="1"/>
  <c r="AF676" i="1" s="1"/>
  <c r="I678" i="1"/>
  <c r="O678" i="1" s="1"/>
  <c r="U678" i="1" s="1"/>
  <c r="AA678" i="1" s="1"/>
  <c r="AG678" i="1" s="1"/>
  <c r="J678" i="1"/>
  <c r="P678" i="1" s="1"/>
  <c r="V678" i="1" s="1"/>
  <c r="AB678" i="1" s="1"/>
  <c r="AH678" i="1" s="1"/>
  <c r="H678" i="1"/>
  <c r="N678" i="1" s="1"/>
  <c r="T678" i="1" s="1"/>
  <c r="Z678" i="1" s="1"/>
  <c r="AF678" i="1" s="1"/>
  <c r="I673" i="1"/>
  <c r="J673" i="1"/>
  <c r="H673" i="1"/>
  <c r="I633" i="1"/>
  <c r="O633" i="1" s="1"/>
  <c r="U633" i="1" s="1"/>
  <c r="AA633" i="1" s="1"/>
  <c r="AG633" i="1" s="1"/>
  <c r="J633" i="1"/>
  <c r="H633" i="1"/>
  <c r="I625" i="1"/>
  <c r="J625" i="1"/>
  <c r="H625" i="1"/>
  <c r="I622" i="1"/>
  <c r="J622" i="1"/>
  <c r="H622" i="1"/>
  <c r="H398" i="1"/>
  <c r="H357" i="1"/>
  <c r="N357" i="1" s="1"/>
  <c r="T357" i="1" s="1"/>
  <c r="Z357" i="1" s="1"/>
  <c r="AF357" i="1" s="1"/>
  <c r="J320" i="1"/>
  <c r="I320" i="1"/>
  <c r="H320" i="1"/>
  <c r="H303" i="1"/>
  <c r="N303" i="1" s="1"/>
  <c r="T303" i="1" s="1"/>
  <c r="Z303" i="1" s="1"/>
  <c r="AF303" i="1" s="1"/>
  <c r="I275" i="1"/>
  <c r="J275" i="1"/>
  <c r="H275" i="1"/>
  <c r="J273" i="1"/>
  <c r="P273" i="1" s="1"/>
  <c r="V273" i="1" s="1"/>
  <c r="AB273" i="1" s="1"/>
  <c r="AH273" i="1" s="1"/>
  <c r="I273" i="1"/>
  <c r="O273" i="1" s="1"/>
  <c r="U273" i="1" s="1"/>
  <c r="AA273" i="1" s="1"/>
  <c r="AG273" i="1" s="1"/>
  <c r="H273" i="1"/>
  <c r="N273" i="1" s="1"/>
  <c r="T273" i="1" s="1"/>
  <c r="Z273" i="1" s="1"/>
  <c r="AF273" i="1" s="1"/>
  <c r="J266" i="1"/>
  <c r="P266" i="1" s="1"/>
  <c r="V266" i="1" s="1"/>
  <c r="AB266" i="1" s="1"/>
  <c r="AH266" i="1" s="1"/>
  <c r="I266" i="1"/>
  <c r="O266" i="1" s="1"/>
  <c r="U266" i="1" s="1"/>
  <c r="AA266" i="1" s="1"/>
  <c r="AG266" i="1" s="1"/>
  <c r="H266" i="1"/>
  <c r="N266" i="1" s="1"/>
  <c r="T266" i="1" s="1"/>
  <c r="Z266" i="1" s="1"/>
  <c r="AF266" i="1" s="1"/>
  <c r="J256" i="1"/>
  <c r="P256" i="1" s="1"/>
  <c r="V256" i="1" s="1"/>
  <c r="AB256" i="1" s="1"/>
  <c r="AH256" i="1" s="1"/>
  <c r="I256" i="1"/>
  <c r="O256" i="1" s="1"/>
  <c r="U256" i="1" s="1"/>
  <c r="AA256" i="1" s="1"/>
  <c r="AG256" i="1" s="1"/>
  <c r="H256" i="1"/>
  <c r="N256" i="1" s="1"/>
  <c r="T256" i="1" s="1"/>
  <c r="Z256" i="1" s="1"/>
  <c r="AF256" i="1" s="1"/>
  <c r="J253" i="1"/>
  <c r="P253" i="1" s="1"/>
  <c r="V253" i="1" s="1"/>
  <c r="AB253" i="1" s="1"/>
  <c r="AH253" i="1" s="1"/>
  <c r="I253" i="1"/>
  <c r="O253" i="1" s="1"/>
  <c r="U253" i="1" s="1"/>
  <c r="AA253" i="1" s="1"/>
  <c r="AG253" i="1" s="1"/>
  <c r="H253" i="1"/>
  <c r="N253" i="1" s="1"/>
  <c r="T253" i="1" s="1"/>
  <c r="Z253" i="1" s="1"/>
  <c r="AF253" i="1" s="1"/>
  <c r="J241" i="1"/>
  <c r="P241" i="1" s="1"/>
  <c r="V241" i="1" s="1"/>
  <c r="AB241" i="1" s="1"/>
  <c r="AH241" i="1" s="1"/>
  <c r="I241" i="1"/>
  <c r="O241" i="1" s="1"/>
  <c r="U241" i="1" s="1"/>
  <c r="AA241" i="1" s="1"/>
  <c r="AG241" i="1" s="1"/>
  <c r="H241" i="1"/>
  <c r="N241" i="1" s="1"/>
  <c r="T241" i="1" s="1"/>
  <c r="Z241" i="1" s="1"/>
  <c r="AF241" i="1" s="1"/>
  <c r="J213" i="1"/>
  <c r="P213" i="1" s="1"/>
  <c r="V213" i="1" s="1"/>
  <c r="AB213" i="1" s="1"/>
  <c r="AH213" i="1" s="1"/>
  <c r="I213" i="1"/>
  <c r="O213" i="1" s="1"/>
  <c r="U213" i="1" s="1"/>
  <c r="AA213" i="1" s="1"/>
  <c r="AG213" i="1" s="1"/>
  <c r="H213" i="1"/>
  <c r="N213" i="1" s="1"/>
  <c r="T213" i="1" s="1"/>
  <c r="Z213" i="1" s="1"/>
  <c r="AF213" i="1" s="1"/>
  <c r="J88" i="1"/>
  <c r="P88" i="1" s="1"/>
  <c r="V88" i="1" s="1"/>
  <c r="AB88" i="1" s="1"/>
  <c r="AH88" i="1" s="1"/>
  <c r="I88" i="1"/>
  <c r="O88" i="1" s="1"/>
  <c r="U88" i="1" s="1"/>
  <c r="AA88" i="1" s="1"/>
  <c r="AG88" i="1" s="1"/>
  <c r="H88" i="1"/>
  <c r="N88" i="1" s="1"/>
  <c r="T88" i="1" s="1"/>
  <c r="Z88" i="1" s="1"/>
  <c r="AF88" i="1" s="1"/>
  <c r="J91" i="1"/>
  <c r="P91" i="1" s="1"/>
  <c r="V91" i="1" s="1"/>
  <c r="AB91" i="1" s="1"/>
  <c r="AH91" i="1" s="1"/>
  <c r="I91" i="1"/>
  <c r="O91" i="1" s="1"/>
  <c r="U91" i="1" s="1"/>
  <c r="AA91" i="1" s="1"/>
  <c r="AG91" i="1" s="1"/>
  <c r="H91" i="1"/>
  <c r="N91" i="1" s="1"/>
  <c r="T91" i="1" s="1"/>
  <c r="Z91" i="1" s="1"/>
  <c r="AF91" i="1" s="1"/>
  <c r="J46" i="1"/>
  <c r="P46" i="1" s="1"/>
  <c r="V46" i="1" s="1"/>
  <c r="AB46" i="1" s="1"/>
  <c r="AH46" i="1" s="1"/>
  <c r="I46" i="1"/>
  <c r="O46" i="1" s="1"/>
  <c r="U46" i="1" s="1"/>
  <c r="AA46" i="1" s="1"/>
  <c r="AG46" i="1" s="1"/>
  <c r="H46" i="1"/>
  <c r="N46" i="1" s="1"/>
  <c r="T46" i="1" s="1"/>
  <c r="Z46" i="1" s="1"/>
  <c r="AF46" i="1" s="1"/>
  <c r="J21" i="1"/>
  <c r="P21" i="1" s="1"/>
  <c r="V21" i="1" s="1"/>
  <c r="AB21" i="1" s="1"/>
  <c r="AH21" i="1" s="1"/>
  <c r="I21" i="1"/>
  <c r="O21" i="1" s="1"/>
  <c r="U21" i="1" s="1"/>
  <c r="AA21" i="1" s="1"/>
  <c r="AG21" i="1" s="1"/>
  <c r="H21" i="1"/>
  <c r="N21" i="1" s="1"/>
  <c r="T21" i="1" s="1"/>
  <c r="Z21" i="1" s="1"/>
  <c r="AF21" i="1" s="1"/>
  <c r="I632" i="1" l="1"/>
  <c r="I631" i="1" s="1"/>
  <c r="O631" i="1" s="1"/>
  <c r="U631" i="1" s="1"/>
  <c r="AA631" i="1" s="1"/>
  <c r="AG631" i="1" s="1"/>
  <c r="I274" i="1"/>
  <c r="O274" i="1" s="1"/>
  <c r="U274" i="1" s="1"/>
  <c r="AA274" i="1" s="1"/>
  <c r="AG274" i="1" s="1"/>
  <c r="O275" i="1"/>
  <c r="U275" i="1" s="1"/>
  <c r="AA275" i="1" s="1"/>
  <c r="AG275" i="1" s="1"/>
  <c r="J621" i="1"/>
  <c r="P621" i="1" s="1"/>
  <c r="V621" i="1" s="1"/>
  <c r="AB621" i="1" s="1"/>
  <c r="AH621" i="1" s="1"/>
  <c r="P622" i="1"/>
  <c r="V622" i="1" s="1"/>
  <c r="AB622" i="1" s="1"/>
  <c r="AH622" i="1" s="1"/>
  <c r="J675" i="1"/>
  <c r="P675" i="1" s="1"/>
  <c r="V675" i="1" s="1"/>
  <c r="AB675" i="1" s="1"/>
  <c r="AH675" i="1" s="1"/>
  <c r="P676" i="1"/>
  <c r="V676" i="1" s="1"/>
  <c r="AB676" i="1" s="1"/>
  <c r="AH676" i="1" s="1"/>
  <c r="I621" i="1"/>
  <c r="O621" i="1" s="1"/>
  <c r="U621" i="1" s="1"/>
  <c r="AA621" i="1" s="1"/>
  <c r="AG621" i="1" s="1"/>
  <c r="O622" i="1"/>
  <c r="U622" i="1" s="1"/>
  <c r="AA622" i="1" s="1"/>
  <c r="AG622" i="1" s="1"/>
  <c r="H632" i="1"/>
  <c r="N633" i="1"/>
  <c r="T633" i="1" s="1"/>
  <c r="Z633" i="1" s="1"/>
  <c r="AF633" i="1" s="1"/>
  <c r="H672" i="1"/>
  <c r="N672" i="1" s="1"/>
  <c r="T672" i="1" s="1"/>
  <c r="Z672" i="1" s="1"/>
  <c r="AF672" i="1" s="1"/>
  <c r="N673" i="1"/>
  <c r="T673" i="1" s="1"/>
  <c r="Z673" i="1" s="1"/>
  <c r="AF673" i="1" s="1"/>
  <c r="H721" i="1"/>
  <c r="N721" i="1" s="1"/>
  <c r="T721" i="1" s="1"/>
  <c r="Z721" i="1" s="1"/>
  <c r="AF721" i="1" s="1"/>
  <c r="N722" i="1"/>
  <c r="T722" i="1" s="1"/>
  <c r="Z722" i="1" s="1"/>
  <c r="AF722" i="1" s="1"/>
  <c r="I699" i="1"/>
  <c r="O699" i="1" s="1"/>
  <c r="U699" i="1" s="1"/>
  <c r="AA699" i="1" s="1"/>
  <c r="AG699" i="1" s="1"/>
  <c r="O700" i="1"/>
  <c r="U700" i="1" s="1"/>
  <c r="AA700" i="1" s="1"/>
  <c r="AG700" i="1" s="1"/>
  <c r="H274" i="1"/>
  <c r="N274" i="1" s="1"/>
  <c r="T274" i="1" s="1"/>
  <c r="Z274" i="1" s="1"/>
  <c r="AF274" i="1" s="1"/>
  <c r="N275" i="1"/>
  <c r="T275" i="1" s="1"/>
  <c r="Z275" i="1" s="1"/>
  <c r="AF275" i="1" s="1"/>
  <c r="H319" i="1"/>
  <c r="N319" i="1" s="1"/>
  <c r="T319" i="1" s="1"/>
  <c r="Z319" i="1" s="1"/>
  <c r="AF319" i="1" s="1"/>
  <c r="N320" i="1"/>
  <c r="T320" i="1" s="1"/>
  <c r="Z320" i="1" s="1"/>
  <c r="AF320" i="1" s="1"/>
  <c r="H397" i="1"/>
  <c r="N397" i="1" s="1"/>
  <c r="T397" i="1" s="1"/>
  <c r="Z397" i="1" s="1"/>
  <c r="AF397" i="1" s="1"/>
  <c r="N398" i="1"/>
  <c r="T398" i="1" s="1"/>
  <c r="Z398" i="1" s="1"/>
  <c r="AF398" i="1" s="1"/>
  <c r="H624" i="1"/>
  <c r="N624" i="1" s="1"/>
  <c r="T624" i="1" s="1"/>
  <c r="Z624" i="1" s="1"/>
  <c r="AF624" i="1" s="1"/>
  <c r="N625" i="1"/>
  <c r="T625" i="1" s="1"/>
  <c r="Z625" i="1" s="1"/>
  <c r="AF625" i="1" s="1"/>
  <c r="J632" i="1"/>
  <c r="P633" i="1"/>
  <c r="V633" i="1" s="1"/>
  <c r="AB633" i="1" s="1"/>
  <c r="AH633" i="1" s="1"/>
  <c r="J672" i="1"/>
  <c r="P672" i="1" s="1"/>
  <c r="V672" i="1" s="1"/>
  <c r="AB672" i="1" s="1"/>
  <c r="AH672" i="1" s="1"/>
  <c r="P673" i="1"/>
  <c r="V673" i="1" s="1"/>
  <c r="AB673" i="1" s="1"/>
  <c r="AH673" i="1" s="1"/>
  <c r="H699" i="1"/>
  <c r="N699" i="1" s="1"/>
  <c r="T699" i="1" s="1"/>
  <c r="Z699" i="1" s="1"/>
  <c r="AF699" i="1" s="1"/>
  <c r="N700" i="1"/>
  <c r="T700" i="1" s="1"/>
  <c r="Z700" i="1" s="1"/>
  <c r="AF700" i="1" s="1"/>
  <c r="J721" i="1"/>
  <c r="P721" i="1" s="1"/>
  <c r="V721" i="1" s="1"/>
  <c r="AB721" i="1" s="1"/>
  <c r="AH721" i="1" s="1"/>
  <c r="P722" i="1"/>
  <c r="V722" i="1" s="1"/>
  <c r="AB722" i="1" s="1"/>
  <c r="AH722" i="1" s="1"/>
  <c r="J319" i="1"/>
  <c r="P319" i="1" s="1"/>
  <c r="V319" i="1" s="1"/>
  <c r="AB319" i="1" s="1"/>
  <c r="AH319" i="1" s="1"/>
  <c r="P320" i="1"/>
  <c r="V320" i="1" s="1"/>
  <c r="AB320" i="1" s="1"/>
  <c r="AH320" i="1" s="1"/>
  <c r="I624" i="1"/>
  <c r="O624" i="1" s="1"/>
  <c r="U624" i="1" s="1"/>
  <c r="AA624" i="1" s="1"/>
  <c r="AG624" i="1" s="1"/>
  <c r="O625" i="1"/>
  <c r="U625" i="1" s="1"/>
  <c r="AA625" i="1" s="1"/>
  <c r="AG625" i="1" s="1"/>
  <c r="J274" i="1"/>
  <c r="P274" i="1" s="1"/>
  <c r="V274" i="1" s="1"/>
  <c r="AB274" i="1" s="1"/>
  <c r="AH274" i="1" s="1"/>
  <c r="P275" i="1"/>
  <c r="V275" i="1" s="1"/>
  <c r="AB275" i="1" s="1"/>
  <c r="AH275" i="1" s="1"/>
  <c r="I319" i="1"/>
  <c r="O319" i="1" s="1"/>
  <c r="U319" i="1" s="1"/>
  <c r="AA319" i="1" s="1"/>
  <c r="AG319" i="1" s="1"/>
  <c r="O320" i="1"/>
  <c r="U320" i="1" s="1"/>
  <c r="AA320" i="1" s="1"/>
  <c r="AG320" i="1" s="1"/>
  <c r="H621" i="1"/>
  <c r="N621" i="1" s="1"/>
  <c r="T621" i="1" s="1"/>
  <c r="Z621" i="1" s="1"/>
  <c r="AF621" i="1" s="1"/>
  <c r="N622" i="1"/>
  <c r="T622" i="1" s="1"/>
  <c r="Z622" i="1" s="1"/>
  <c r="AF622" i="1" s="1"/>
  <c r="J624" i="1"/>
  <c r="P624" i="1" s="1"/>
  <c r="V624" i="1" s="1"/>
  <c r="AB624" i="1" s="1"/>
  <c r="AH624" i="1" s="1"/>
  <c r="P625" i="1"/>
  <c r="V625" i="1" s="1"/>
  <c r="AB625" i="1" s="1"/>
  <c r="AH625" i="1" s="1"/>
  <c r="I672" i="1"/>
  <c r="O672" i="1" s="1"/>
  <c r="U672" i="1" s="1"/>
  <c r="AA672" i="1" s="1"/>
  <c r="AG672" i="1" s="1"/>
  <c r="O673" i="1"/>
  <c r="U673" i="1" s="1"/>
  <c r="AA673" i="1" s="1"/>
  <c r="AG673" i="1" s="1"/>
  <c r="J699" i="1"/>
  <c r="P699" i="1" s="1"/>
  <c r="V699" i="1" s="1"/>
  <c r="AB699" i="1" s="1"/>
  <c r="AH699" i="1" s="1"/>
  <c r="P700" i="1"/>
  <c r="V700" i="1" s="1"/>
  <c r="AB700" i="1" s="1"/>
  <c r="AH700" i="1" s="1"/>
  <c r="I721" i="1"/>
  <c r="O721" i="1" s="1"/>
  <c r="U721" i="1" s="1"/>
  <c r="AA721" i="1" s="1"/>
  <c r="AG721" i="1" s="1"/>
  <c r="O722" i="1"/>
  <c r="U722" i="1" s="1"/>
  <c r="AA722" i="1" s="1"/>
  <c r="AG722" i="1" s="1"/>
  <c r="I675" i="1"/>
  <c r="H675" i="1"/>
  <c r="H417" i="1"/>
  <c r="H410" i="1"/>
  <c r="J801" i="1"/>
  <c r="P801" i="1" s="1"/>
  <c r="V801" i="1" s="1"/>
  <c r="AB801" i="1" s="1"/>
  <c r="AH801" i="1" s="1"/>
  <c r="I801" i="1"/>
  <c r="O801" i="1" s="1"/>
  <c r="U801" i="1" s="1"/>
  <c r="AA801" i="1" s="1"/>
  <c r="AG801" i="1" s="1"/>
  <c r="H801" i="1"/>
  <c r="N801" i="1" s="1"/>
  <c r="T801" i="1" s="1"/>
  <c r="Z801" i="1" s="1"/>
  <c r="AF801" i="1" s="1"/>
  <c r="J796" i="1"/>
  <c r="P796" i="1" s="1"/>
  <c r="V796" i="1" s="1"/>
  <c r="AB796" i="1" s="1"/>
  <c r="AH796" i="1" s="1"/>
  <c r="I796" i="1"/>
  <c r="O796" i="1" s="1"/>
  <c r="U796" i="1" s="1"/>
  <c r="AA796" i="1" s="1"/>
  <c r="AG796" i="1" s="1"/>
  <c r="H796" i="1"/>
  <c r="N796" i="1" s="1"/>
  <c r="T796" i="1" s="1"/>
  <c r="Z796" i="1" s="1"/>
  <c r="AF796" i="1" s="1"/>
  <c r="I772" i="1"/>
  <c r="O772" i="1" s="1"/>
  <c r="U772" i="1" s="1"/>
  <c r="AA772" i="1" s="1"/>
  <c r="AG772" i="1" s="1"/>
  <c r="J772" i="1"/>
  <c r="P772" i="1" s="1"/>
  <c r="V772" i="1" s="1"/>
  <c r="AB772" i="1" s="1"/>
  <c r="AH772" i="1" s="1"/>
  <c r="H772" i="1"/>
  <c r="N772" i="1" s="1"/>
  <c r="T772" i="1" s="1"/>
  <c r="Z772" i="1" s="1"/>
  <c r="AF772" i="1" s="1"/>
  <c r="I770" i="1"/>
  <c r="O770" i="1" s="1"/>
  <c r="U770" i="1" s="1"/>
  <c r="AA770" i="1" s="1"/>
  <c r="AG770" i="1" s="1"/>
  <c r="J770" i="1"/>
  <c r="P770" i="1" s="1"/>
  <c r="V770" i="1" s="1"/>
  <c r="AB770" i="1" s="1"/>
  <c r="AH770" i="1" s="1"/>
  <c r="H770" i="1"/>
  <c r="N770" i="1" s="1"/>
  <c r="T770" i="1" s="1"/>
  <c r="Z770" i="1" s="1"/>
  <c r="AF770" i="1" s="1"/>
  <c r="I748" i="1"/>
  <c r="O748" i="1" s="1"/>
  <c r="U748" i="1" s="1"/>
  <c r="AA748" i="1" s="1"/>
  <c r="AG748" i="1" s="1"/>
  <c r="J748" i="1"/>
  <c r="P748" i="1" s="1"/>
  <c r="V748" i="1" s="1"/>
  <c r="AB748" i="1" s="1"/>
  <c r="AH748" i="1" s="1"/>
  <c r="H748" i="1"/>
  <c r="N748" i="1" s="1"/>
  <c r="T748" i="1" s="1"/>
  <c r="Z748" i="1" s="1"/>
  <c r="AF748" i="1" s="1"/>
  <c r="I744" i="1"/>
  <c r="O744" i="1" s="1"/>
  <c r="U744" i="1" s="1"/>
  <c r="AA744" i="1" s="1"/>
  <c r="AG744" i="1" s="1"/>
  <c r="J744" i="1"/>
  <c r="P744" i="1" s="1"/>
  <c r="V744" i="1" s="1"/>
  <c r="AB744" i="1" s="1"/>
  <c r="AH744" i="1" s="1"/>
  <c r="H744" i="1"/>
  <c r="N744" i="1" s="1"/>
  <c r="T744" i="1" s="1"/>
  <c r="Z744" i="1" s="1"/>
  <c r="AF744" i="1" s="1"/>
  <c r="I704" i="1"/>
  <c r="O704" i="1" s="1"/>
  <c r="U704" i="1" s="1"/>
  <c r="AA704" i="1" s="1"/>
  <c r="AG704" i="1" s="1"/>
  <c r="J704" i="1"/>
  <c r="P704" i="1" s="1"/>
  <c r="V704" i="1" s="1"/>
  <c r="AB704" i="1" s="1"/>
  <c r="AH704" i="1" s="1"/>
  <c r="H704" i="1"/>
  <c r="N704" i="1" s="1"/>
  <c r="T704" i="1" s="1"/>
  <c r="Z704" i="1" s="1"/>
  <c r="AF704" i="1" s="1"/>
  <c r="H706" i="1"/>
  <c r="N706" i="1" s="1"/>
  <c r="T706" i="1" s="1"/>
  <c r="Z706" i="1" s="1"/>
  <c r="AF706" i="1" s="1"/>
  <c r="I706" i="1"/>
  <c r="O706" i="1" s="1"/>
  <c r="U706" i="1" s="1"/>
  <c r="AA706" i="1" s="1"/>
  <c r="AG706" i="1" s="1"/>
  <c r="J706" i="1"/>
  <c r="I611" i="1"/>
  <c r="J611" i="1"/>
  <c r="H611" i="1"/>
  <c r="I600" i="1"/>
  <c r="J600" i="1"/>
  <c r="H600" i="1"/>
  <c r="I578" i="1"/>
  <c r="J578" i="1"/>
  <c r="H578" i="1"/>
  <c r="I553" i="1"/>
  <c r="J553" i="1"/>
  <c r="H553" i="1"/>
  <c r="I564" i="1"/>
  <c r="J564" i="1"/>
  <c r="H564" i="1"/>
  <c r="J547" i="1"/>
  <c r="I547" i="1"/>
  <c r="H547" i="1"/>
  <c r="I544" i="1"/>
  <c r="J544" i="1"/>
  <c r="H544" i="1"/>
  <c r="I536" i="1"/>
  <c r="J536" i="1"/>
  <c r="H536" i="1"/>
  <c r="I528" i="1"/>
  <c r="O528" i="1" s="1"/>
  <c r="U528" i="1" s="1"/>
  <c r="AA528" i="1" s="1"/>
  <c r="AG528" i="1" s="1"/>
  <c r="J528" i="1"/>
  <c r="P528" i="1" s="1"/>
  <c r="V528" i="1" s="1"/>
  <c r="AB528" i="1" s="1"/>
  <c r="AH528" i="1" s="1"/>
  <c r="H528" i="1"/>
  <c r="N528" i="1" s="1"/>
  <c r="T528" i="1" s="1"/>
  <c r="Z528" i="1" s="1"/>
  <c r="AF528" i="1" s="1"/>
  <c r="I526" i="1"/>
  <c r="O526" i="1" s="1"/>
  <c r="U526" i="1" s="1"/>
  <c r="AA526" i="1" s="1"/>
  <c r="AG526" i="1" s="1"/>
  <c r="J526" i="1"/>
  <c r="P526" i="1" s="1"/>
  <c r="V526" i="1" s="1"/>
  <c r="AB526" i="1" s="1"/>
  <c r="AH526" i="1" s="1"/>
  <c r="H526" i="1"/>
  <c r="N526" i="1" s="1"/>
  <c r="T526" i="1" s="1"/>
  <c r="Z526" i="1" s="1"/>
  <c r="AF526" i="1" s="1"/>
  <c r="I469" i="1"/>
  <c r="J469" i="1"/>
  <c r="H469" i="1"/>
  <c r="I620" i="1" l="1"/>
  <c r="O620" i="1" s="1"/>
  <c r="U620" i="1" s="1"/>
  <c r="AA620" i="1" s="1"/>
  <c r="AG620" i="1" s="1"/>
  <c r="O632" i="1"/>
  <c r="U632" i="1" s="1"/>
  <c r="AA632" i="1" s="1"/>
  <c r="AG632" i="1" s="1"/>
  <c r="N410" i="1"/>
  <c r="T410" i="1" s="1"/>
  <c r="Z410" i="1" s="1"/>
  <c r="AF410" i="1" s="1"/>
  <c r="H409" i="1"/>
  <c r="N417" i="1"/>
  <c r="T417" i="1" s="1"/>
  <c r="Z417" i="1" s="1"/>
  <c r="AF417" i="1" s="1"/>
  <c r="H416" i="1"/>
  <c r="J671" i="1"/>
  <c r="P671" i="1" s="1"/>
  <c r="V671" i="1" s="1"/>
  <c r="AB671" i="1" s="1"/>
  <c r="AH671" i="1" s="1"/>
  <c r="H620" i="1"/>
  <c r="N620" i="1" s="1"/>
  <c r="T620" i="1" s="1"/>
  <c r="Z620" i="1" s="1"/>
  <c r="AF620" i="1" s="1"/>
  <c r="J620" i="1"/>
  <c r="P620" i="1" s="1"/>
  <c r="V620" i="1" s="1"/>
  <c r="AB620" i="1" s="1"/>
  <c r="AH620" i="1" s="1"/>
  <c r="J466" i="1"/>
  <c r="P466" i="1" s="1"/>
  <c r="V466" i="1" s="1"/>
  <c r="AB466" i="1" s="1"/>
  <c r="AH466" i="1" s="1"/>
  <c r="P469" i="1"/>
  <c r="V469" i="1" s="1"/>
  <c r="AB469" i="1" s="1"/>
  <c r="AH469" i="1" s="1"/>
  <c r="H535" i="1"/>
  <c r="N535" i="1" s="1"/>
  <c r="T535" i="1" s="1"/>
  <c r="Z535" i="1" s="1"/>
  <c r="AF535" i="1" s="1"/>
  <c r="N536" i="1"/>
  <c r="T536" i="1" s="1"/>
  <c r="Z536" i="1" s="1"/>
  <c r="AF536" i="1" s="1"/>
  <c r="J543" i="1"/>
  <c r="P543" i="1" s="1"/>
  <c r="V543" i="1" s="1"/>
  <c r="AB543" i="1" s="1"/>
  <c r="AH543" i="1" s="1"/>
  <c r="P544" i="1"/>
  <c r="V544" i="1" s="1"/>
  <c r="AB544" i="1" s="1"/>
  <c r="AH544" i="1" s="1"/>
  <c r="J546" i="1"/>
  <c r="P546" i="1" s="1"/>
  <c r="V546" i="1" s="1"/>
  <c r="AB546" i="1" s="1"/>
  <c r="AH546" i="1" s="1"/>
  <c r="P547" i="1"/>
  <c r="V547" i="1" s="1"/>
  <c r="AB547" i="1" s="1"/>
  <c r="AH547" i="1" s="1"/>
  <c r="J577" i="1"/>
  <c r="P578" i="1"/>
  <c r="V578" i="1" s="1"/>
  <c r="AB578" i="1" s="1"/>
  <c r="AH578" i="1" s="1"/>
  <c r="J703" i="1"/>
  <c r="P703" i="1" s="1"/>
  <c r="V703" i="1" s="1"/>
  <c r="AB703" i="1" s="1"/>
  <c r="AH703" i="1" s="1"/>
  <c r="P706" i="1"/>
  <c r="V706" i="1" s="1"/>
  <c r="AB706" i="1" s="1"/>
  <c r="AH706" i="1" s="1"/>
  <c r="I466" i="1"/>
  <c r="O466" i="1" s="1"/>
  <c r="U466" i="1" s="1"/>
  <c r="AA466" i="1" s="1"/>
  <c r="AG466" i="1" s="1"/>
  <c r="O469" i="1"/>
  <c r="U469" i="1" s="1"/>
  <c r="AA469" i="1" s="1"/>
  <c r="AG469" i="1" s="1"/>
  <c r="J535" i="1"/>
  <c r="P535" i="1" s="1"/>
  <c r="V535" i="1" s="1"/>
  <c r="AB535" i="1" s="1"/>
  <c r="AH535" i="1" s="1"/>
  <c r="P536" i="1"/>
  <c r="V536" i="1" s="1"/>
  <c r="AB536" i="1" s="1"/>
  <c r="AH536" i="1" s="1"/>
  <c r="I543" i="1"/>
  <c r="O543" i="1" s="1"/>
  <c r="U543" i="1" s="1"/>
  <c r="AA543" i="1" s="1"/>
  <c r="AG543" i="1" s="1"/>
  <c r="O544" i="1"/>
  <c r="U544" i="1" s="1"/>
  <c r="AA544" i="1" s="1"/>
  <c r="AG544" i="1" s="1"/>
  <c r="H563" i="1"/>
  <c r="N563" i="1" s="1"/>
  <c r="T563" i="1" s="1"/>
  <c r="Z563" i="1" s="1"/>
  <c r="AF563" i="1" s="1"/>
  <c r="N564" i="1"/>
  <c r="T564" i="1" s="1"/>
  <c r="Z564" i="1" s="1"/>
  <c r="AF564" i="1" s="1"/>
  <c r="J552" i="1"/>
  <c r="P552" i="1" s="1"/>
  <c r="V552" i="1" s="1"/>
  <c r="AB552" i="1" s="1"/>
  <c r="AH552" i="1" s="1"/>
  <c r="P553" i="1"/>
  <c r="V553" i="1" s="1"/>
  <c r="AB553" i="1" s="1"/>
  <c r="AH553" i="1" s="1"/>
  <c r="I577" i="1"/>
  <c r="O578" i="1"/>
  <c r="U578" i="1" s="1"/>
  <c r="AA578" i="1" s="1"/>
  <c r="AG578" i="1" s="1"/>
  <c r="H610" i="1"/>
  <c r="N610" i="1" s="1"/>
  <c r="T610" i="1" s="1"/>
  <c r="Z610" i="1" s="1"/>
  <c r="AF610" i="1" s="1"/>
  <c r="N611" i="1"/>
  <c r="T611" i="1" s="1"/>
  <c r="Z611" i="1" s="1"/>
  <c r="AF611" i="1" s="1"/>
  <c r="J631" i="1"/>
  <c r="P631" i="1" s="1"/>
  <c r="V631" i="1" s="1"/>
  <c r="AB631" i="1" s="1"/>
  <c r="AH631" i="1" s="1"/>
  <c r="P632" i="1"/>
  <c r="V632" i="1" s="1"/>
  <c r="AB632" i="1" s="1"/>
  <c r="AH632" i="1" s="1"/>
  <c r="H631" i="1"/>
  <c r="N631" i="1" s="1"/>
  <c r="T631" i="1" s="1"/>
  <c r="Z631" i="1" s="1"/>
  <c r="AF631" i="1" s="1"/>
  <c r="N632" i="1"/>
  <c r="T632" i="1" s="1"/>
  <c r="Z632" i="1" s="1"/>
  <c r="AF632" i="1" s="1"/>
  <c r="H552" i="1"/>
  <c r="N552" i="1" s="1"/>
  <c r="T552" i="1" s="1"/>
  <c r="Z552" i="1" s="1"/>
  <c r="AF552" i="1" s="1"/>
  <c r="N553" i="1"/>
  <c r="T553" i="1" s="1"/>
  <c r="Z553" i="1" s="1"/>
  <c r="AF553" i="1" s="1"/>
  <c r="I599" i="1"/>
  <c r="O599" i="1" s="1"/>
  <c r="U599" i="1" s="1"/>
  <c r="AA599" i="1" s="1"/>
  <c r="AG599" i="1" s="1"/>
  <c r="O600" i="1"/>
  <c r="U600" i="1" s="1"/>
  <c r="AA600" i="1" s="1"/>
  <c r="AG600" i="1" s="1"/>
  <c r="I535" i="1"/>
  <c r="O535" i="1" s="1"/>
  <c r="U535" i="1" s="1"/>
  <c r="AA535" i="1" s="1"/>
  <c r="AG535" i="1" s="1"/>
  <c r="O536" i="1"/>
  <c r="U536" i="1" s="1"/>
  <c r="AA536" i="1" s="1"/>
  <c r="AG536" i="1" s="1"/>
  <c r="H546" i="1"/>
  <c r="N546" i="1" s="1"/>
  <c r="T546" i="1" s="1"/>
  <c r="Z546" i="1" s="1"/>
  <c r="AF546" i="1" s="1"/>
  <c r="N547" i="1"/>
  <c r="T547" i="1" s="1"/>
  <c r="Z547" i="1" s="1"/>
  <c r="AF547" i="1" s="1"/>
  <c r="J563" i="1"/>
  <c r="P563" i="1" s="1"/>
  <c r="V563" i="1" s="1"/>
  <c r="AB563" i="1" s="1"/>
  <c r="AH563" i="1" s="1"/>
  <c r="P564" i="1"/>
  <c r="V564" i="1" s="1"/>
  <c r="AB564" i="1" s="1"/>
  <c r="AH564" i="1" s="1"/>
  <c r="I552" i="1"/>
  <c r="O552" i="1" s="1"/>
  <c r="U552" i="1" s="1"/>
  <c r="AA552" i="1" s="1"/>
  <c r="AG552" i="1" s="1"/>
  <c r="O553" i="1"/>
  <c r="U553" i="1" s="1"/>
  <c r="AA553" i="1" s="1"/>
  <c r="AG553" i="1" s="1"/>
  <c r="H599" i="1"/>
  <c r="N599" i="1" s="1"/>
  <c r="T599" i="1" s="1"/>
  <c r="Z599" i="1" s="1"/>
  <c r="AF599" i="1" s="1"/>
  <c r="N600" i="1"/>
  <c r="T600" i="1" s="1"/>
  <c r="Z600" i="1" s="1"/>
  <c r="AF600" i="1" s="1"/>
  <c r="J610" i="1"/>
  <c r="P610" i="1" s="1"/>
  <c r="V610" i="1" s="1"/>
  <c r="AB610" i="1" s="1"/>
  <c r="AH610" i="1" s="1"/>
  <c r="P611" i="1"/>
  <c r="V611" i="1" s="1"/>
  <c r="AB611" i="1" s="1"/>
  <c r="AH611" i="1" s="1"/>
  <c r="H671" i="1"/>
  <c r="N671" i="1" s="1"/>
  <c r="T671" i="1" s="1"/>
  <c r="Z671" i="1" s="1"/>
  <c r="AF671" i="1" s="1"/>
  <c r="N675" i="1"/>
  <c r="T675" i="1" s="1"/>
  <c r="Z675" i="1" s="1"/>
  <c r="AF675" i="1" s="1"/>
  <c r="H466" i="1"/>
  <c r="N466" i="1" s="1"/>
  <c r="T466" i="1" s="1"/>
  <c r="Z466" i="1" s="1"/>
  <c r="AF466" i="1" s="1"/>
  <c r="N469" i="1"/>
  <c r="T469" i="1" s="1"/>
  <c r="Z469" i="1" s="1"/>
  <c r="AF469" i="1" s="1"/>
  <c r="H543" i="1"/>
  <c r="N543" i="1" s="1"/>
  <c r="T543" i="1" s="1"/>
  <c r="Z543" i="1" s="1"/>
  <c r="AF543" i="1" s="1"/>
  <c r="N544" i="1"/>
  <c r="T544" i="1" s="1"/>
  <c r="Z544" i="1" s="1"/>
  <c r="AF544" i="1" s="1"/>
  <c r="I546" i="1"/>
  <c r="O546" i="1" s="1"/>
  <c r="U546" i="1" s="1"/>
  <c r="AA546" i="1" s="1"/>
  <c r="AG546" i="1" s="1"/>
  <c r="O547" i="1"/>
  <c r="U547" i="1" s="1"/>
  <c r="AA547" i="1" s="1"/>
  <c r="AG547" i="1" s="1"/>
  <c r="I563" i="1"/>
  <c r="O563" i="1" s="1"/>
  <c r="U563" i="1" s="1"/>
  <c r="AA563" i="1" s="1"/>
  <c r="AG563" i="1" s="1"/>
  <c r="O564" i="1"/>
  <c r="U564" i="1" s="1"/>
  <c r="AA564" i="1" s="1"/>
  <c r="AG564" i="1" s="1"/>
  <c r="H577" i="1"/>
  <c r="N578" i="1"/>
  <c r="T578" i="1" s="1"/>
  <c r="Z578" i="1" s="1"/>
  <c r="AF578" i="1" s="1"/>
  <c r="J599" i="1"/>
  <c r="P599" i="1" s="1"/>
  <c r="V599" i="1" s="1"/>
  <c r="AB599" i="1" s="1"/>
  <c r="AH599" i="1" s="1"/>
  <c r="P600" i="1"/>
  <c r="V600" i="1" s="1"/>
  <c r="AB600" i="1" s="1"/>
  <c r="AH600" i="1" s="1"/>
  <c r="I610" i="1"/>
  <c r="O610" i="1" s="1"/>
  <c r="U610" i="1" s="1"/>
  <c r="AA610" i="1" s="1"/>
  <c r="AG610" i="1" s="1"/>
  <c r="O611" i="1"/>
  <c r="U611" i="1" s="1"/>
  <c r="AA611" i="1" s="1"/>
  <c r="AG611" i="1" s="1"/>
  <c r="I671" i="1"/>
  <c r="O671" i="1" s="1"/>
  <c r="U671" i="1" s="1"/>
  <c r="AA671" i="1" s="1"/>
  <c r="AG671" i="1" s="1"/>
  <c r="O675" i="1"/>
  <c r="U675" i="1" s="1"/>
  <c r="AA675" i="1" s="1"/>
  <c r="AG675" i="1" s="1"/>
  <c r="I703" i="1"/>
  <c r="O703" i="1" s="1"/>
  <c r="U703" i="1" s="1"/>
  <c r="AA703" i="1" s="1"/>
  <c r="AG703" i="1" s="1"/>
  <c r="H769" i="1"/>
  <c r="N769" i="1" s="1"/>
  <c r="T769" i="1" s="1"/>
  <c r="Z769" i="1" s="1"/>
  <c r="AF769" i="1" s="1"/>
  <c r="J769" i="1"/>
  <c r="P769" i="1" s="1"/>
  <c r="V769" i="1" s="1"/>
  <c r="AB769" i="1" s="1"/>
  <c r="AH769" i="1" s="1"/>
  <c r="I769" i="1"/>
  <c r="O769" i="1" s="1"/>
  <c r="U769" i="1" s="1"/>
  <c r="AA769" i="1" s="1"/>
  <c r="AG769" i="1" s="1"/>
  <c r="I525" i="1"/>
  <c r="O525" i="1" s="1"/>
  <c r="U525" i="1" s="1"/>
  <c r="AA525" i="1" s="1"/>
  <c r="AG525" i="1" s="1"/>
  <c r="H703" i="1"/>
  <c r="N703" i="1" s="1"/>
  <c r="T703" i="1" s="1"/>
  <c r="Z703" i="1" s="1"/>
  <c r="AF703" i="1" s="1"/>
  <c r="H525" i="1"/>
  <c r="N525" i="1" s="1"/>
  <c r="T525" i="1" s="1"/>
  <c r="Z525" i="1" s="1"/>
  <c r="AF525" i="1" s="1"/>
  <c r="J525" i="1"/>
  <c r="P525" i="1" s="1"/>
  <c r="V525" i="1" s="1"/>
  <c r="AB525" i="1" s="1"/>
  <c r="AH525" i="1" s="1"/>
  <c r="I464" i="1"/>
  <c r="J464" i="1"/>
  <c r="H464" i="1"/>
  <c r="I461" i="1"/>
  <c r="J461" i="1"/>
  <c r="H461" i="1"/>
  <c r="I458" i="1"/>
  <c r="J458" i="1"/>
  <c r="H458" i="1"/>
  <c r="I447" i="1"/>
  <c r="O447" i="1" s="1"/>
  <c r="U447" i="1" s="1"/>
  <c r="AA447" i="1" s="1"/>
  <c r="AG447" i="1" s="1"/>
  <c r="J447" i="1"/>
  <c r="P447" i="1" s="1"/>
  <c r="V447" i="1" s="1"/>
  <c r="AB447" i="1" s="1"/>
  <c r="AH447" i="1" s="1"/>
  <c r="H447" i="1"/>
  <c r="N447" i="1" s="1"/>
  <c r="T447" i="1" s="1"/>
  <c r="Z447" i="1" s="1"/>
  <c r="AF447" i="1" s="1"/>
  <c r="I438" i="1"/>
  <c r="J438" i="1"/>
  <c r="H438" i="1"/>
  <c r="I372" i="1"/>
  <c r="J372" i="1"/>
  <c r="H372" i="1"/>
  <c r="I339" i="1"/>
  <c r="O339" i="1" s="1"/>
  <c r="U339" i="1" s="1"/>
  <c r="AA339" i="1" s="1"/>
  <c r="AG339" i="1" s="1"/>
  <c r="J339" i="1"/>
  <c r="P339" i="1" s="1"/>
  <c r="V339" i="1" s="1"/>
  <c r="AB339" i="1" s="1"/>
  <c r="AH339" i="1" s="1"/>
  <c r="H339" i="1"/>
  <c r="N339" i="1" s="1"/>
  <c r="T339" i="1" s="1"/>
  <c r="Z339" i="1" s="1"/>
  <c r="AF339" i="1" s="1"/>
  <c r="I349" i="1"/>
  <c r="O349" i="1" s="1"/>
  <c r="U349" i="1" s="1"/>
  <c r="AA349" i="1" s="1"/>
  <c r="AG349" i="1" s="1"/>
  <c r="J349" i="1"/>
  <c r="P349" i="1" s="1"/>
  <c r="V349" i="1" s="1"/>
  <c r="AB349" i="1" s="1"/>
  <c r="AH349" i="1" s="1"/>
  <c r="H349" i="1"/>
  <c r="N349" i="1" s="1"/>
  <c r="T349" i="1" s="1"/>
  <c r="Z349" i="1" s="1"/>
  <c r="AF349" i="1" s="1"/>
  <c r="I234" i="1"/>
  <c r="J234" i="1"/>
  <c r="H234" i="1"/>
  <c r="I206" i="1"/>
  <c r="J206" i="1"/>
  <c r="H206" i="1"/>
  <c r="I205" i="1" l="1"/>
  <c r="O205" i="1" s="1"/>
  <c r="U205" i="1" s="1"/>
  <c r="AA205" i="1" s="1"/>
  <c r="AG205" i="1" s="1"/>
  <c r="O206" i="1"/>
  <c r="U206" i="1" s="1"/>
  <c r="AA206" i="1" s="1"/>
  <c r="AG206" i="1" s="1"/>
  <c r="I371" i="1"/>
  <c r="O371" i="1" s="1"/>
  <c r="U371" i="1" s="1"/>
  <c r="AA371" i="1" s="1"/>
  <c r="AG371" i="1" s="1"/>
  <c r="O372" i="1"/>
  <c r="U372" i="1" s="1"/>
  <c r="AA372" i="1" s="1"/>
  <c r="AG372" i="1" s="1"/>
  <c r="J457" i="1"/>
  <c r="P457" i="1" s="1"/>
  <c r="V457" i="1" s="1"/>
  <c r="AB457" i="1" s="1"/>
  <c r="AH457" i="1" s="1"/>
  <c r="P458" i="1"/>
  <c r="V458" i="1" s="1"/>
  <c r="AB458" i="1" s="1"/>
  <c r="AH458" i="1" s="1"/>
  <c r="I460" i="1"/>
  <c r="O460" i="1" s="1"/>
  <c r="U460" i="1" s="1"/>
  <c r="AA460" i="1" s="1"/>
  <c r="AG460" i="1" s="1"/>
  <c r="O461" i="1"/>
  <c r="U461" i="1" s="1"/>
  <c r="AA461" i="1" s="1"/>
  <c r="AG461" i="1" s="1"/>
  <c r="H233" i="1"/>
  <c r="N233" i="1" s="1"/>
  <c r="T233" i="1" s="1"/>
  <c r="Z233" i="1" s="1"/>
  <c r="AF233" i="1" s="1"/>
  <c r="N234" i="1"/>
  <c r="T234" i="1" s="1"/>
  <c r="Z234" i="1" s="1"/>
  <c r="AF234" i="1" s="1"/>
  <c r="H437" i="1"/>
  <c r="N437" i="1" s="1"/>
  <c r="T437" i="1" s="1"/>
  <c r="Z437" i="1" s="1"/>
  <c r="AF437" i="1" s="1"/>
  <c r="N438" i="1"/>
  <c r="T438" i="1" s="1"/>
  <c r="Z438" i="1" s="1"/>
  <c r="AF438" i="1" s="1"/>
  <c r="I457" i="1"/>
  <c r="O457" i="1" s="1"/>
  <c r="U457" i="1" s="1"/>
  <c r="AA457" i="1" s="1"/>
  <c r="AG457" i="1" s="1"/>
  <c r="O458" i="1"/>
  <c r="U458" i="1" s="1"/>
  <c r="AA458" i="1" s="1"/>
  <c r="AG458" i="1" s="1"/>
  <c r="H463" i="1"/>
  <c r="N463" i="1" s="1"/>
  <c r="T463" i="1" s="1"/>
  <c r="Z463" i="1" s="1"/>
  <c r="AF463" i="1" s="1"/>
  <c r="N464" i="1"/>
  <c r="T464" i="1" s="1"/>
  <c r="Z464" i="1" s="1"/>
  <c r="AF464" i="1" s="1"/>
  <c r="I576" i="1"/>
  <c r="O576" i="1" s="1"/>
  <c r="U576" i="1" s="1"/>
  <c r="AA576" i="1" s="1"/>
  <c r="AG576" i="1" s="1"/>
  <c r="O577" i="1"/>
  <c r="U577" i="1" s="1"/>
  <c r="AA577" i="1" s="1"/>
  <c r="AG577" i="1" s="1"/>
  <c r="H205" i="1"/>
  <c r="N205" i="1" s="1"/>
  <c r="T205" i="1" s="1"/>
  <c r="Z205" i="1" s="1"/>
  <c r="AF205" i="1" s="1"/>
  <c r="N206" i="1"/>
  <c r="T206" i="1" s="1"/>
  <c r="Z206" i="1" s="1"/>
  <c r="AF206" i="1" s="1"/>
  <c r="J233" i="1"/>
  <c r="P233" i="1" s="1"/>
  <c r="V233" i="1" s="1"/>
  <c r="AB233" i="1" s="1"/>
  <c r="AH233" i="1" s="1"/>
  <c r="P234" i="1"/>
  <c r="V234" i="1" s="1"/>
  <c r="AB234" i="1" s="1"/>
  <c r="AH234" i="1" s="1"/>
  <c r="H371" i="1"/>
  <c r="N371" i="1" s="1"/>
  <c r="T371" i="1" s="1"/>
  <c r="Z371" i="1" s="1"/>
  <c r="AF371" i="1" s="1"/>
  <c r="N372" i="1"/>
  <c r="T372" i="1" s="1"/>
  <c r="Z372" i="1" s="1"/>
  <c r="AF372" i="1" s="1"/>
  <c r="J437" i="1"/>
  <c r="P437" i="1" s="1"/>
  <c r="V437" i="1" s="1"/>
  <c r="AB437" i="1" s="1"/>
  <c r="AH437" i="1" s="1"/>
  <c r="P438" i="1"/>
  <c r="V438" i="1" s="1"/>
  <c r="AB438" i="1" s="1"/>
  <c r="AH438" i="1" s="1"/>
  <c r="H460" i="1"/>
  <c r="N460" i="1" s="1"/>
  <c r="T460" i="1" s="1"/>
  <c r="Z460" i="1" s="1"/>
  <c r="AF460" i="1" s="1"/>
  <c r="N461" i="1"/>
  <c r="T461" i="1" s="1"/>
  <c r="Z461" i="1" s="1"/>
  <c r="AF461" i="1" s="1"/>
  <c r="J463" i="1"/>
  <c r="P463" i="1" s="1"/>
  <c r="V463" i="1" s="1"/>
  <c r="AB463" i="1" s="1"/>
  <c r="AH463" i="1" s="1"/>
  <c r="P464" i="1"/>
  <c r="V464" i="1" s="1"/>
  <c r="AB464" i="1" s="1"/>
  <c r="AH464" i="1" s="1"/>
  <c r="J205" i="1"/>
  <c r="P205" i="1" s="1"/>
  <c r="V205" i="1" s="1"/>
  <c r="AB205" i="1" s="1"/>
  <c r="AH205" i="1" s="1"/>
  <c r="P206" i="1"/>
  <c r="V206" i="1" s="1"/>
  <c r="AB206" i="1" s="1"/>
  <c r="AH206" i="1" s="1"/>
  <c r="I233" i="1"/>
  <c r="O233" i="1" s="1"/>
  <c r="U233" i="1" s="1"/>
  <c r="AA233" i="1" s="1"/>
  <c r="AG233" i="1" s="1"/>
  <c r="O234" i="1"/>
  <c r="U234" i="1" s="1"/>
  <c r="AA234" i="1" s="1"/>
  <c r="AG234" i="1" s="1"/>
  <c r="J371" i="1"/>
  <c r="P371" i="1" s="1"/>
  <c r="V371" i="1" s="1"/>
  <c r="AB371" i="1" s="1"/>
  <c r="AH371" i="1" s="1"/>
  <c r="P372" i="1"/>
  <c r="V372" i="1" s="1"/>
  <c r="AB372" i="1" s="1"/>
  <c r="AH372" i="1" s="1"/>
  <c r="I437" i="1"/>
  <c r="O437" i="1" s="1"/>
  <c r="U437" i="1" s="1"/>
  <c r="AA437" i="1" s="1"/>
  <c r="AG437" i="1" s="1"/>
  <c r="O438" i="1"/>
  <c r="U438" i="1" s="1"/>
  <c r="AA438" i="1" s="1"/>
  <c r="AG438" i="1" s="1"/>
  <c r="H457" i="1"/>
  <c r="N457" i="1" s="1"/>
  <c r="T457" i="1" s="1"/>
  <c r="Z457" i="1" s="1"/>
  <c r="AF457" i="1" s="1"/>
  <c r="N458" i="1"/>
  <c r="T458" i="1" s="1"/>
  <c r="Z458" i="1" s="1"/>
  <c r="AF458" i="1" s="1"/>
  <c r="J460" i="1"/>
  <c r="P460" i="1" s="1"/>
  <c r="V460" i="1" s="1"/>
  <c r="AB460" i="1" s="1"/>
  <c r="AH460" i="1" s="1"/>
  <c r="P461" i="1"/>
  <c r="V461" i="1" s="1"/>
  <c r="AB461" i="1" s="1"/>
  <c r="AH461" i="1" s="1"/>
  <c r="I463" i="1"/>
  <c r="O463" i="1" s="1"/>
  <c r="U463" i="1" s="1"/>
  <c r="AA463" i="1" s="1"/>
  <c r="AG463" i="1" s="1"/>
  <c r="O464" i="1"/>
  <c r="U464" i="1" s="1"/>
  <c r="AA464" i="1" s="1"/>
  <c r="AG464" i="1" s="1"/>
  <c r="H576" i="1"/>
  <c r="N576" i="1" s="1"/>
  <c r="T576" i="1" s="1"/>
  <c r="Z576" i="1" s="1"/>
  <c r="AF576" i="1" s="1"/>
  <c r="N577" i="1"/>
  <c r="T577" i="1" s="1"/>
  <c r="Z577" i="1" s="1"/>
  <c r="AF577" i="1" s="1"/>
  <c r="J576" i="1"/>
  <c r="P576" i="1" s="1"/>
  <c r="V576" i="1" s="1"/>
  <c r="AB576" i="1" s="1"/>
  <c r="AH576" i="1" s="1"/>
  <c r="P577" i="1"/>
  <c r="V577" i="1" s="1"/>
  <c r="AB577" i="1" s="1"/>
  <c r="AH577" i="1" s="1"/>
  <c r="I606" i="1"/>
  <c r="O606" i="1" s="1"/>
  <c r="U606" i="1" s="1"/>
  <c r="AA606" i="1" s="1"/>
  <c r="AG606" i="1" s="1"/>
  <c r="J606" i="1"/>
  <c r="P606" i="1" s="1"/>
  <c r="V606" i="1" s="1"/>
  <c r="AB606" i="1" s="1"/>
  <c r="AH606" i="1" s="1"/>
  <c r="H606" i="1"/>
  <c r="N606" i="1" s="1"/>
  <c r="T606" i="1" s="1"/>
  <c r="Z606" i="1" s="1"/>
  <c r="AF606" i="1" s="1"/>
  <c r="I534" i="1"/>
  <c r="O534" i="1" s="1"/>
  <c r="U534" i="1" s="1"/>
  <c r="AA534" i="1" s="1"/>
  <c r="AG534" i="1" s="1"/>
  <c r="J534" i="1"/>
  <c r="P534" i="1" s="1"/>
  <c r="V534" i="1" s="1"/>
  <c r="AB534" i="1" s="1"/>
  <c r="AH534" i="1" s="1"/>
  <c r="H534" i="1"/>
  <c r="N534" i="1" s="1"/>
  <c r="T534" i="1" s="1"/>
  <c r="Z534" i="1" s="1"/>
  <c r="AF534" i="1" s="1"/>
  <c r="I505" i="1"/>
  <c r="J505" i="1"/>
  <c r="P505" i="1" s="1"/>
  <c r="V505" i="1" s="1"/>
  <c r="AB505" i="1" s="1"/>
  <c r="AH505" i="1" s="1"/>
  <c r="H505" i="1"/>
  <c r="N505" i="1" s="1"/>
  <c r="T505" i="1" s="1"/>
  <c r="Z505" i="1" s="1"/>
  <c r="AF505" i="1" s="1"/>
  <c r="I504" i="1" l="1"/>
  <c r="O505" i="1"/>
  <c r="U505" i="1" s="1"/>
  <c r="AA505" i="1" s="1"/>
  <c r="AG505" i="1" s="1"/>
  <c r="J504" i="1"/>
  <c r="H504" i="1"/>
  <c r="N504" i="1" s="1"/>
  <c r="T504" i="1" s="1"/>
  <c r="Z504" i="1" s="1"/>
  <c r="AF504" i="1" s="1"/>
  <c r="J503" i="1" l="1"/>
  <c r="P503" i="1" s="1"/>
  <c r="V503" i="1" s="1"/>
  <c r="AB503" i="1" s="1"/>
  <c r="AH503" i="1" s="1"/>
  <c r="P504" i="1"/>
  <c r="V504" i="1" s="1"/>
  <c r="AB504" i="1" s="1"/>
  <c r="AH504" i="1" s="1"/>
  <c r="I503" i="1"/>
  <c r="O503" i="1" s="1"/>
  <c r="U503" i="1" s="1"/>
  <c r="AA503" i="1" s="1"/>
  <c r="AG503" i="1" s="1"/>
  <c r="O504" i="1"/>
  <c r="U504" i="1" s="1"/>
  <c r="AA504" i="1" s="1"/>
  <c r="AG504" i="1" s="1"/>
  <c r="H503" i="1"/>
  <c r="N503" i="1" s="1"/>
  <c r="T503" i="1" s="1"/>
  <c r="Z503" i="1" s="1"/>
  <c r="AF503" i="1" s="1"/>
  <c r="I272" i="1" l="1"/>
  <c r="H272" i="1"/>
  <c r="J278" i="1"/>
  <c r="I278" i="1"/>
  <c r="H278" i="1"/>
  <c r="H271" i="1" l="1"/>
  <c r="N271" i="1" s="1"/>
  <c r="T271" i="1" s="1"/>
  <c r="Z271" i="1" s="1"/>
  <c r="AF271" i="1" s="1"/>
  <c r="N272" i="1"/>
  <c r="T272" i="1" s="1"/>
  <c r="Z272" i="1" s="1"/>
  <c r="AF272" i="1" s="1"/>
  <c r="H277" i="1"/>
  <c r="N277" i="1" s="1"/>
  <c r="T277" i="1" s="1"/>
  <c r="Z277" i="1" s="1"/>
  <c r="AF277" i="1" s="1"/>
  <c r="N278" i="1"/>
  <c r="T278" i="1" s="1"/>
  <c r="Z278" i="1" s="1"/>
  <c r="AF278" i="1" s="1"/>
  <c r="I271" i="1"/>
  <c r="O271" i="1" s="1"/>
  <c r="U271" i="1" s="1"/>
  <c r="AA271" i="1" s="1"/>
  <c r="AG271" i="1" s="1"/>
  <c r="O272" i="1"/>
  <c r="U272" i="1" s="1"/>
  <c r="AA272" i="1" s="1"/>
  <c r="AG272" i="1" s="1"/>
  <c r="I277" i="1"/>
  <c r="O277" i="1" s="1"/>
  <c r="U277" i="1" s="1"/>
  <c r="AA277" i="1" s="1"/>
  <c r="AG277" i="1" s="1"/>
  <c r="O278" i="1"/>
  <c r="U278" i="1" s="1"/>
  <c r="AA278" i="1" s="1"/>
  <c r="AG278" i="1" s="1"/>
  <c r="J277" i="1"/>
  <c r="P278" i="1"/>
  <c r="V278" i="1" s="1"/>
  <c r="AB278" i="1" s="1"/>
  <c r="AH278" i="1" s="1"/>
  <c r="H270" i="1"/>
  <c r="N270" i="1" s="1"/>
  <c r="T270" i="1" s="1"/>
  <c r="Z270" i="1" s="1"/>
  <c r="AF270" i="1" s="1"/>
  <c r="I455" i="1"/>
  <c r="J455" i="1"/>
  <c r="H455" i="1"/>
  <c r="I449" i="1"/>
  <c r="J449" i="1"/>
  <c r="H449" i="1"/>
  <c r="I270" i="1" l="1"/>
  <c r="O270" i="1" s="1"/>
  <c r="U270" i="1" s="1"/>
  <c r="AA270" i="1" s="1"/>
  <c r="AG270" i="1" s="1"/>
  <c r="I446" i="1"/>
  <c r="O446" i="1" s="1"/>
  <c r="U446" i="1" s="1"/>
  <c r="AA446" i="1" s="1"/>
  <c r="AG446" i="1" s="1"/>
  <c r="O449" i="1"/>
  <c r="U449" i="1" s="1"/>
  <c r="AA449" i="1" s="1"/>
  <c r="AG449" i="1" s="1"/>
  <c r="H454" i="1"/>
  <c r="N454" i="1" s="1"/>
  <c r="T454" i="1" s="1"/>
  <c r="Z454" i="1" s="1"/>
  <c r="AF454" i="1" s="1"/>
  <c r="N455" i="1"/>
  <c r="T455" i="1" s="1"/>
  <c r="Z455" i="1" s="1"/>
  <c r="AF455" i="1" s="1"/>
  <c r="H446" i="1"/>
  <c r="N446" i="1" s="1"/>
  <c r="T446" i="1" s="1"/>
  <c r="Z446" i="1" s="1"/>
  <c r="AF446" i="1" s="1"/>
  <c r="N449" i="1"/>
  <c r="T449" i="1" s="1"/>
  <c r="Z449" i="1" s="1"/>
  <c r="AF449" i="1" s="1"/>
  <c r="J446" i="1"/>
  <c r="P446" i="1" s="1"/>
  <c r="V446" i="1" s="1"/>
  <c r="AB446" i="1" s="1"/>
  <c r="AH446" i="1" s="1"/>
  <c r="P449" i="1"/>
  <c r="V449" i="1" s="1"/>
  <c r="AB449" i="1" s="1"/>
  <c r="AH449" i="1" s="1"/>
  <c r="J454" i="1"/>
  <c r="P454" i="1" s="1"/>
  <c r="V454" i="1" s="1"/>
  <c r="AB454" i="1" s="1"/>
  <c r="AH454" i="1" s="1"/>
  <c r="P455" i="1"/>
  <c r="V455" i="1" s="1"/>
  <c r="AB455" i="1" s="1"/>
  <c r="AH455" i="1" s="1"/>
  <c r="I454" i="1"/>
  <c r="O454" i="1" s="1"/>
  <c r="U454" i="1" s="1"/>
  <c r="AA454" i="1" s="1"/>
  <c r="AG454" i="1" s="1"/>
  <c r="O455" i="1"/>
  <c r="U455" i="1" s="1"/>
  <c r="AA455" i="1" s="1"/>
  <c r="AG455" i="1" s="1"/>
  <c r="J272" i="1"/>
  <c r="P277" i="1"/>
  <c r="V277" i="1" s="1"/>
  <c r="AB277" i="1" s="1"/>
  <c r="AH277" i="1" s="1"/>
  <c r="J483" i="1"/>
  <c r="I483" i="1"/>
  <c r="H483" i="1"/>
  <c r="J803" i="1"/>
  <c r="I803" i="1"/>
  <c r="J798" i="1"/>
  <c r="I798" i="1"/>
  <c r="J793" i="1"/>
  <c r="I793" i="1"/>
  <c r="J790" i="1"/>
  <c r="P790" i="1" s="1"/>
  <c r="V790" i="1" s="1"/>
  <c r="AB790" i="1" s="1"/>
  <c r="AH790" i="1" s="1"/>
  <c r="I790" i="1"/>
  <c r="O790" i="1" s="1"/>
  <c r="U790" i="1" s="1"/>
  <c r="AA790" i="1" s="1"/>
  <c r="AG790" i="1" s="1"/>
  <c r="J788" i="1"/>
  <c r="P788" i="1" s="1"/>
  <c r="V788" i="1" s="1"/>
  <c r="AB788" i="1" s="1"/>
  <c r="AH788" i="1" s="1"/>
  <c r="I788" i="1"/>
  <c r="O788" i="1" s="1"/>
  <c r="U788" i="1" s="1"/>
  <c r="AA788" i="1" s="1"/>
  <c r="AG788" i="1" s="1"/>
  <c r="J778" i="1"/>
  <c r="I778" i="1"/>
  <c r="J775" i="1"/>
  <c r="I775" i="1"/>
  <c r="J767" i="1"/>
  <c r="I767" i="1"/>
  <c r="J764" i="1"/>
  <c r="I764" i="1"/>
  <c r="J758" i="1"/>
  <c r="I758" i="1"/>
  <c r="J746" i="1"/>
  <c r="I746" i="1"/>
  <c r="J741" i="1"/>
  <c r="I741" i="1"/>
  <c r="J738" i="1"/>
  <c r="I738" i="1"/>
  <c r="J735" i="1"/>
  <c r="I735" i="1"/>
  <c r="J719" i="1"/>
  <c r="I719" i="1"/>
  <c r="J716" i="1"/>
  <c r="P716" i="1" s="1"/>
  <c r="V716" i="1" s="1"/>
  <c r="AB716" i="1" s="1"/>
  <c r="AH716" i="1" s="1"/>
  <c r="I716" i="1"/>
  <c r="O716" i="1" s="1"/>
  <c r="U716" i="1" s="1"/>
  <c r="AA716" i="1" s="1"/>
  <c r="AG716" i="1" s="1"/>
  <c r="J714" i="1"/>
  <c r="P714" i="1" s="1"/>
  <c r="V714" i="1" s="1"/>
  <c r="AB714" i="1" s="1"/>
  <c r="AH714" i="1" s="1"/>
  <c r="I714" i="1"/>
  <c r="O714" i="1" s="1"/>
  <c r="U714" i="1" s="1"/>
  <c r="AA714" i="1" s="1"/>
  <c r="AG714" i="1" s="1"/>
  <c r="J712" i="1"/>
  <c r="P712" i="1" s="1"/>
  <c r="V712" i="1" s="1"/>
  <c r="AB712" i="1" s="1"/>
  <c r="AH712" i="1" s="1"/>
  <c r="I712" i="1"/>
  <c r="O712" i="1" s="1"/>
  <c r="U712" i="1" s="1"/>
  <c r="AA712" i="1" s="1"/>
  <c r="AG712" i="1" s="1"/>
  <c r="J709" i="1"/>
  <c r="I709" i="1"/>
  <c r="J727" i="1"/>
  <c r="P727" i="1" s="1"/>
  <c r="V727" i="1" s="1"/>
  <c r="AB727" i="1" s="1"/>
  <c r="AH727" i="1" s="1"/>
  <c r="I727" i="1"/>
  <c r="O727" i="1" s="1"/>
  <c r="U727" i="1" s="1"/>
  <c r="AA727" i="1" s="1"/>
  <c r="AG727" i="1" s="1"/>
  <c r="J725" i="1"/>
  <c r="P725" i="1" s="1"/>
  <c r="V725" i="1" s="1"/>
  <c r="AB725" i="1" s="1"/>
  <c r="AH725" i="1" s="1"/>
  <c r="I725" i="1"/>
  <c r="O725" i="1" s="1"/>
  <c r="U725" i="1" s="1"/>
  <c r="AA725" i="1" s="1"/>
  <c r="AG725" i="1" s="1"/>
  <c r="J696" i="1"/>
  <c r="P696" i="1" s="1"/>
  <c r="V696" i="1" s="1"/>
  <c r="AB696" i="1" s="1"/>
  <c r="AH696" i="1" s="1"/>
  <c r="I696" i="1"/>
  <c r="O696" i="1" s="1"/>
  <c r="U696" i="1" s="1"/>
  <c r="AA696" i="1" s="1"/>
  <c r="AG696" i="1" s="1"/>
  <c r="J692" i="1"/>
  <c r="P692" i="1" s="1"/>
  <c r="V692" i="1" s="1"/>
  <c r="AB692" i="1" s="1"/>
  <c r="AH692" i="1" s="1"/>
  <c r="I692" i="1"/>
  <c r="O692" i="1" s="1"/>
  <c r="U692" i="1" s="1"/>
  <c r="AA692" i="1" s="1"/>
  <c r="AG692" i="1" s="1"/>
  <c r="J690" i="1"/>
  <c r="P690" i="1" s="1"/>
  <c r="V690" i="1" s="1"/>
  <c r="AB690" i="1" s="1"/>
  <c r="AH690" i="1" s="1"/>
  <c r="I690" i="1"/>
  <c r="O690" i="1" s="1"/>
  <c r="U690" i="1" s="1"/>
  <c r="AA690" i="1" s="1"/>
  <c r="AG690" i="1" s="1"/>
  <c r="J687" i="1"/>
  <c r="I687" i="1"/>
  <c r="J684" i="1"/>
  <c r="I684" i="1"/>
  <c r="J597" i="1"/>
  <c r="I597" i="1"/>
  <c r="J594" i="1"/>
  <c r="I594" i="1"/>
  <c r="J591" i="1"/>
  <c r="I591" i="1"/>
  <c r="J583" i="1"/>
  <c r="I583" i="1"/>
  <c r="J558" i="1"/>
  <c r="I558" i="1"/>
  <c r="J550" i="1"/>
  <c r="I550" i="1"/>
  <c r="J524" i="1"/>
  <c r="P524" i="1" s="1"/>
  <c r="V524" i="1" s="1"/>
  <c r="AB524" i="1" s="1"/>
  <c r="AH524" i="1" s="1"/>
  <c r="I524" i="1"/>
  <c r="O524" i="1" s="1"/>
  <c r="U524" i="1" s="1"/>
  <c r="AA524" i="1" s="1"/>
  <c r="AG524" i="1" s="1"/>
  <c r="J510" i="1"/>
  <c r="I510" i="1"/>
  <c r="J500" i="1"/>
  <c r="I500" i="1"/>
  <c r="J495" i="1"/>
  <c r="I495" i="1"/>
  <c r="J491" i="1"/>
  <c r="P491" i="1" s="1"/>
  <c r="V491" i="1" s="1"/>
  <c r="AB491" i="1" s="1"/>
  <c r="AH491" i="1" s="1"/>
  <c r="I491" i="1"/>
  <c r="O491" i="1" s="1"/>
  <c r="U491" i="1" s="1"/>
  <c r="AA491" i="1" s="1"/>
  <c r="AG491" i="1" s="1"/>
  <c r="J489" i="1"/>
  <c r="P489" i="1" s="1"/>
  <c r="V489" i="1" s="1"/>
  <c r="AB489" i="1" s="1"/>
  <c r="AH489" i="1" s="1"/>
  <c r="I489" i="1"/>
  <c r="O489" i="1" s="1"/>
  <c r="U489" i="1" s="1"/>
  <c r="AA489" i="1" s="1"/>
  <c r="AG489" i="1" s="1"/>
  <c r="J435" i="1"/>
  <c r="I435" i="1"/>
  <c r="J407" i="1"/>
  <c r="I407" i="1"/>
  <c r="J390" i="1"/>
  <c r="P390" i="1" s="1"/>
  <c r="V390" i="1" s="1"/>
  <c r="AB390" i="1" s="1"/>
  <c r="AH390" i="1" s="1"/>
  <c r="I390" i="1"/>
  <c r="O390" i="1" s="1"/>
  <c r="U390" i="1" s="1"/>
  <c r="AA390" i="1" s="1"/>
  <c r="AG390" i="1" s="1"/>
  <c r="J388" i="1"/>
  <c r="P388" i="1" s="1"/>
  <c r="V388" i="1" s="1"/>
  <c r="AB388" i="1" s="1"/>
  <c r="AH388" i="1" s="1"/>
  <c r="I388" i="1"/>
  <c r="O388" i="1" s="1"/>
  <c r="U388" i="1" s="1"/>
  <c r="AA388" i="1" s="1"/>
  <c r="AG388" i="1" s="1"/>
  <c r="J385" i="1"/>
  <c r="P385" i="1" s="1"/>
  <c r="V385" i="1" s="1"/>
  <c r="AB385" i="1" s="1"/>
  <c r="AH385" i="1" s="1"/>
  <c r="I385" i="1"/>
  <c r="O385" i="1" s="1"/>
  <c r="U385" i="1" s="1"/>
  <c r="AA385" i="1" s="1"/>
  <c r="AG385" i="1" s="1"/>
  <c r="J383" i="1"/>
  <c r="P383" i="1" s="1"/>
  <c r="V383" i="1" s="1"/>
  <c r="AB383" i="1" s="1"/>
  <c r="AH383" i="1" s="1"/>
  <c r="I383" i="1"/>
  <c r="O383" i="1" s="1"/>
  <c r="U383" i="1" s="1"/>
  <c r="AA383" i="1" s="1"/>
  <c r="AG383" i="1" s="1"/>
  <c r="J375" i="1"/>
  <c r="I375" i="1"/>
  <c r="J369" i="1"/>
  <c r="J368" i="1" s="1"/>
  <c r="P368" i="1" s="1"/>
  <c r="V368" i="1" s="1"/>
  <c r="AB368" i="1" s="1"/>
  <c r="AH368" i="1" s="1"/>
  <c r="I369" i="1"/>
  <c r="I368" i="1" s="1"/>
  <c r="J337" i="1"/>
  <c r="P337" i="1" s="1"/>
  <c r="V337" i="1" s="1"/>
  <c r="AB337" i="1" s="1"/>
  <c r="AH337" i="1" s="1"/>
  <c r="I337" i="1"/>
  <c r="O337" i="1" s="1"/>
  <c r="U337" i="1" s="1"/>
  <c r="AA337" i="1" s="1"/>
  <c r="AG337" i="1" s="1"/>
  <c r="J335" i="1"/>
  <c r="P335" i="1" s="1"/>
  <c r="V335" i="1" s="1"/>
  <c r="AB335" i="1" s="1"/>
  <c r="AH335" i="1" s="1"/>
  <c r="I335" i="1"/>
  <c r="O335" i="1" s="1"/>
  <c r="U335" i="1" s="1"/>
  <c r="AA335" i="1" s="1"/>
  <c r="AG335" i="1" s="1"/>
  <c r="J347" i="1"/>
  <c r="P347" i="1" s="1"/>
  <c r="V347" i="1" s="1"/>
  <c r="AB347" i="1" s="1"/>
  <c r="AH347" i="1" s="1"/>
  <c r="I347" i="1"/>
  <c r="O347" i="1" s="1"/>
  <c r="U347" i="1" s="1"/>
  <c r="AA347" i="1" s="1"/>
  <c r="AG347" i="1" s="1"/>
  <c r="J345" i="1"/>
  <c r="P345" i="1" s="1"/>
  <c r="V345" i="1" s="1"/>
  <c r="AB345" i="1" s="1"/>
  <c r="AH345" i="1" s="1"/>
  <c r="I345" i="1"/>
  <c r="O345" i="1" s="1"/>
  <c r="U345" i="1" s="1"/>
  <c r="AA345" i="1" s="1"/>
  <c r="AG345" i="1" s="1"/>
  <c r="J356" i="1"/>
  <c r="I356" i="1"/>
  <c r="J342" i="1"/>
  <c r="I342" i="1"/>
  <c r="J325" i="1"/>
  <c r="I325" i="1"/>
  <c r="J317" i="1"/>
  <c r="I317" i="1"/>
  <c r="J314" i="1"/>
  <c r="I314" i="1"/>
  <c r="J309" i="1"/>
  <c r="I309" i="1"/>
  <c r="J301" i="1"/>
  <c r="I301" i="1"/>
  <c r="J298" i="1"/>
  <c r="I298" i="1"/>
  <c r="J292" i="1"/>
  <c r="I292" i="1"/>
  <c r="J286" i="1"/>
  <c r="I286" i="1"/>
  <c r="J268" i="1"/>
  <c r="I268" i="1"/>
  <c r="J265" i="1"/>
  <c r="I265" i="1"/>
  <c r="J262" i="1"/>
  <c r="I262" i="1"/>
  <c r="J259" i="1"/>
  <c r="I259" i="1"/>
  <c r="J255" i="1"/>
  <c r="I255" i="1"/>
  <c r="J249" i="1"/>
  <c r="I249" i="1"/>
  <c r="J243" i="1"/>
  <c r="I243" i="1"/>
  <c r="J252" i="1"/>
  <c r="I252" i="1"/>
  <c r="J240" i="1"/>
  <c r="I240" i="1"/>
  <c r="J237" i="1"/>
  <c r="I237" i="1"/>
  <c r="J218" i="1"/>
  <c r="I218" i="1"/>
  <c r="J224" i="1"/>
  <c r="I224" i="1"/>
  <c r="J215" i="1"/>
  <c r="I215" i="1"/>
  <c r="J212" i="1"/>
  <c r="I212" i="1"/>
  <c r="J209" i="1"/>
  <c r="I209" i="1"/>
  <c r="J181" i="1"/>
  <c r="I181" i="1"/>
  <c r="J178" i="1"/>
  <c r="I178" i="1"/>
  <c r="J175" i="1"/>
  <c r="I175" i="1"/>
  <c r="J172" i="1"/>
  <c r="I172" i="1"/>
  <c r="J169" i="1"/>
  <c r="I169" i="1"/>
  <c r="J166" i="1"/>
  <c r="I166" i="1"/>
  <c r="J159" i="1"/>
  <c r="P159" i="1" s="1"/>
  <c r="V159" i="1" s="1"/>
  <c r="AB159" i="1" s="1"/>
  <c r="AH159" i="1" s="1"/>
  <c r="I159" i="1"/>
  <c r="O159" i="1" s="1"/>
  <c r="U159" i="1" s="1"/>
  <c r="AA159" i="1" s="1"/>
  <c r="AG159" i="1" s="1"/>
  <c r="J156" i="1"/>
  <c r="P156" i="1" s="1"/>
  <c r="V156" i="1" s="1"/>
  <c r="AB156" i="1" s="1"/>
  <c r="AH156" i="1" s="1"/>
  <c r="I156" i="1"/>
  <c r="O156" i="1" s="1"/>
  <c r="U156" i="1" s="1"/>
  <c r="AA156" i="1" s="1"/>
  <c r="AG156" i="1" s="1"/>
  <c r="J154" i="1"/>
  <c r="P154" i="1" s="1"/>
  <c r="V154" i="1" s="1"/>
  <c r="AB154" i="1" s="1"/>
  <c r="AH154" i="1" s="1"/>
  <c r="I154" i="1"/>
  <c r="O154" i="1" s="1"/>
  <c r="U154" i="1" s="1"/>
  <c r="AA154" i="1" s="1"/>
  <c r="AG154" i="1" s="1"/>
  <c r="J143" i="1"/>
  <c r="P143" i="1" s="1"/>
  <c r="V143" i="1" s="1"/>
  <c r="AB143" i="1" s="1"/>
  <c r="AH143" i="1" s="1"/>
  <c r="I143" i="1"/>
  <c r="O143" i="1" s="1"/>
  <c r="U143" i="1" s="1"/>
  <c r="AA143" i="1" s="1"/>
  <c r="AG143" i="1" s="1"/>
  <c r="J140" i="1"/>
  <c r="P140" i="1" s="1"/>
  <c r="V140" i="1" s="1"/>
  <c r="AB140" i="1" s="1"/>
  <c r="AH140" i="1" s="1"/>
  <c r="I140" i="1"/>
  <c r="O140" i="1" s="1"/>
  <c r="U140" i="1" s="1"/>
  <c r="AA140" i="1" s="1"/>
  <c r="AG140" i="1" s="1"/>
  <c r="J138" i="1"/>
  <c r="P138" i="1" s="1"/>
  <c r="V138" i="1" s="1"/>
  <c r="AB138" i="1" s="1"/>
  <c r="AH138" i="1" s="1"/>
  <c r="I138" i="1"/>
  <c r="O138" i="1" s="1"/>
  <c r="U138" i="1" s="1"/>
  <c r="AA138" i="1" s="1"/>
  <c r="AG138" i="1" s="1"/>
  <c r="J128" i="1"/>
  <c r="I128" i="1"/>
  <c r="J125" i="1"/>
  <c r="I125" i="1"/>
  <c r="J122" i="1"/>
  <c r="I122" i="1"/>
  <c r="J113" i="1"/>
  <c r="I113" i="1"/>
  <c r="J110" i="1"/>
  <c r="I110" i="1"/>
  <c r="J90" i="1"/>
  <c r="I90" i="1"/>
  <c r="J87" i="1"/>
  <c r="I87" i="1"/>
  <c r="J66" i="1"/>
  <c r="I66" i="1"/>
  <c r="J63" i="1"/>
  <c r="I63" i="1"/>
  <c r="J57" i="1"/>
  <c r="I57" i="1"/>
  <c r="J51" i="1"/>
  <c r="I51" i="1"/>
  <c r="J48" i="1"/>
  <c r="I48" i="1"/>
  <c r="J45" i="1"/>
  <c r="I45" i="1"/>
  <c r="J35" i="1"/>
  <c r="I35" i="1"/>
  <c r="J32" i="1"/>
  <c r="I32" i="1"/>
  <c r="J29" i="1"/>
  <c r="I29" i="1"/>
  <c r="J23" i="1"/>
  <c r="I23" i="1"/>
  <c r="J20" i="1"/>
  <c r="I20" i="1"/>
  <c r="O110" i="1" l="1"/>
  <c r="U110" i="1" s="1"/>
  <c r="AA110" i="1" s="1"/>
  <c r="AG110" i="1" s="1"/>
  <c r="I105" i="1"/>
  <c r="O105" i="1" s="1"/>
  <c r="U105" i="1" s="1"/>
  <c r="AA105" i="1" s="1"/>
  <c r="AG105" i="1" s="1"/>
  <c r="P110" i="1"/>
  <c r="V110" i="1" s="1"/>
  <c r="AB110" i="1" s="1"/>
  <c r="AH110" i="1" s="1"/>
  <c r="J105" i="1"/>
  <c r="P105" i="1" s="1"/>
  <c r="V105" i="1" s="1"/>
  <c r="AB105" i="1" s="1"/>
  <c r="AH105" i="1" s="1"/>
  <c r="O368" i="1"/>
  <c r="U368" i="1" s="1"/>
  <c r="AA368" i="1" s="1"/>
  <c r="AG368" i="1" s="1"/>
  <c r="J445" i="1"/>
  <c r="P445" i="1" s="1"/>
  <c r="V445" i="1" s="1"/>
  <c r="AB445" i="1" s="1"/>
  <c r="AH445" i="1" s="1"/>
  <c r="H445" i="1"/>
  <c r="N445" i="1" s="1"/>
  <c r="T445" i="1" s="1"/>
  <c r="Z445" i="1" s="1"/>
  <c r="AF445" i="1" s="1"/>
  <c r="I300" i="1"/>
  <c r="O300" i="1" s="1"/>
  <c r="U300" i="1" s="1"/>
  <c r="AA300" i="1" s="1"/>
  <c r="AG300" i="1" s="1"/>
  <c r="O301" i="1"/>
  <c r="U301" i="1" s="1"/>
  <c r="AA301" i="1" s="1"/>
  <c r="AG301" i="1" s="1"/>
  <c r="I593" i="1"/>
  <c r="O593" i="1" s="1"/>
  <c r="U593" i="1" s="1"/>
  <c r="AA593" i="1" s="1"/>
  <c r="AG593" i="1" s="1"/>
  <c r="O594" i="1"/>
  <c r="U594" i="1" s="1"/>
  <c r="AA594" i="1" s="1"/>
  <c r="AG594" i="1" s="1"/>
  <c r="I683" i="1"/>
  <c r="O683" i="1" s="1"/>
  <c r="O684" i="1"/>
  <c r="U684" i="1" s="1"/>
  <c r="AA684" i="1" s="1"/>
  <c r="AG684" i="1" s="1"/>
  <c r="J300" i="1"/>
  <c r="P300" i="1" s="1"/>
  <c r="V300" i="1" s="1"/>
  <c r="AB300" i="1" s="1"/>
  <c r="AH300" i="1" s="1"/>
  <c r="P301" i="1"/>
  <c r="V301" i="1" s="1"/>
  <c r="AB301" i="1" s="1"/>
  <c r="AH301" i="1" s="1"/>
  <c r="J593" i="1"/>
  <c r="P593" i="1" s="1"/>
  <c r="V593" i="1" s="1"/>
  <c r="AB593" i="1" s="1"/>
  <c r="AH593" i="1" s="1"/>
  <c r="P594" i="1"/>
  <c r="V594" i="1" s="1"/>
  <c r="AB594" i="1" s="1"/>
  <c r="AH594" i="1" s="1"/>
  <c r="J740" i="1"/>
  <c r="P740" i="1" s="1"/>
  <c r="V740" i="1" s="1"/>
  <c r="AB740" i="1" s="1"/>
  <c r="AH740" i="1" s="1"/>
  <c r="P741" i="1"/>
  <c r="V741" i="1" s="1"/>
  <c r="AB741" i="1" s="1"/>
  <c r="AH741" i="1" s="1"/>
  <c r="J763" i="1"/>
  <c r="P763" i="1" s="1"/>
  <c r="V763" i="1" s="1"/>
  <c r="AB763" i="1" s="1"/>
  <c r="AH763" i="1" s="1"/>
  <c r="P764" i="1"/>
  <c r="V764" i="1" s="1"/>
  <c r="AB764" i="1" s="1"/>
  <c r="AH764" i="1" s="1"/>
  <c r="J774" i="1"/>
  <c r="P774" i="1" s="1"/>
  <c r="V774" i="1" s="1"/>
  <c r="AB774" i="1" s="1"/>
  <c r="AH774" i="1" s="1"/>
  <c r="P775" i="1"/>
  <c r="V775" i="1" s="1"/>
  <c r="AB775" i="1" s="1"/>
  <c r="AH775" i="1" s="1"/>
  <c r="J792" i="1"/>
  <c r="P792" i="1" s="1"/>
  <c r="V792" i="1" s="1"/>
  <c r="AB792" i="1" s="1"/>
  <c r="AH792" i="1" s="1"/>
  <c r="P793" i="1"/>
  <c r="V793" i="1" s="1"/>
  <c r="AB793" i="1" s="1"/>
  <c r="AH793" i="1" s="1"/>
  <c r="J800" i="1"/>
  <c r="P800" i="1" s="1"/>
  <c r="V800" i="1" s="1"/>
  <c r="AB800" i="1" s="1"/>
  <c r="AH800" i="1" s="1"/>
  <c r="P803" i="1"/>
  <c r="V803" i="1" s="1"/>
  <c r="AB803" i="1" s="1"/>
  <c r="AH803" i="1" s="1"/>
  <c r="I316" i="1"/>
  <c r="O316" i="1" s="1"/>
  <c r="U316" i="1" s="1"/>
  <c r="AA316" i="1" s="1"/>
  <c r="AG316" i="1" s="1"/>
  <c r="O317" i="1"/>
  <c r="U317" i="1" s="1"/>
  <c r="AA317" i="1" s="1"/>
  <c r="AG317" i="1" s="1"/>
  <c r="I590" i="1"/>
  <c r="O590" i="1" s="1"/>
  <c r="U590" i="1" s="1"/>
  <c r="AA590" i="1" s="1"/>
  <c r="AG590" i="1" s="1"/>
  <c r="O591" i="1"/>
  <c r="U591" i="1" s="1"/>
  <c r="AA591" i="1" s="1"/>
  <c r="AG591" i="1" s="1"/>
  <c r="I596" i="1"/>
  <c r="O596" i="1" s="1"/>
  <c r="U596" i="1" s="1"/>
  <c r="AA596" i="1" s="1"/>
  <c r="AG596" i="1" s="1"/>
  <c r="O597" i="1"/>
  <c r="U597" i="1" s="1"/>
  <c r="AA597" i="1" s="1"/>
  <c r="AG597" i="1" s="1"/>
  <c r="I686" i="1"/>
  <c r="O686" i="1" s="1"/>
  <c r="U686" i="1" s="1"/>
  <c r="AA686" i="1" s="1"/>
  <c r="AG686" i="1" s="1"/>
  <c r="O687" i="1"/>
  <c r="U687" i="1" s="1"/>
  <c r="AA687" i="1" s="1"/>
  <c r="AG687" i="1" s="1"/>
  <c r="I708" i="1"/>
  <c r="O708" i="1" s="1"/>
  <c r="U708" i="1" s="1"/>
  <c r="AA708" i="1" s="1"/>
  <c r="AG708" i="1" s="1"/>
  <c r="O709" i="1"/>
  <c r="U709" i="1" s="1"/>
  <c r="AA709" i="1" s="1"/>
  <c r="AG709" i="1" s="1"/>
  <c r="I718" i="1"/>
  <c r="O718" i="1" s="1"/>
  <c r="U718" i="1" s="1"/>
  <c r="AA718" i="1" s="1"/>
  <c r="AG718" i="1" s="1"/>
  <c r="O719" i="1"/>
  <c r="U719" i="1" s="1"/>
  <c r="AA719" i="1" s="1"/>
  <c r="AG719" i="1" s="1"/>
  <c r="I737" i="1"/>
  <c r="O737" i="1" s="1"/>
  <c r="U737" i="1" s="1"/>
  <c r="AA737" i="1" s="1"/>
  <c r="AG737" i="1" s="1"/>
  <c r="O738" i="1"/>
  <c r="U738" i="1" s="1"/>
  <c r="AA738" i="1" s="1"/>
  <c r="AG738" i="1" s="1"/>
  <c r="I743" i="1"/>
  <c r="O743" i="1" s="1"/>
  <c r="U743" i="1" s="1"/>
  <c r="AA743" i="1" s="1"/>
  <c r="AG743" i="1" s="1"/>
  <c r="O746" i="1"/>
  <c r="U746" i="1" s="1"/>
  <c r="AA746" i="1" s="1"/>
  <c r="AG746" i="1" s="1"/>
  <c r="I753" i="1"/>
  <c r="O753" i="1" s="1"/>
  <c r="U753" i="1" s="1"/>
  <c r="AA753" i="1" s="1"/>
  <c r="AG753" i="1" s="1"/>
  <c r="O758" i="1"/>
  <c r="U758" i="1" s="1"/>
  <c r="AA758" i="1" s="1"/>
  <c r="AG758" i="1" s="1"/>
  <c r="I766" i="1"/>
  <c r="O766" i="1" s="1"/>
  <c r="U766" i="1" s="1"/>
  <c r="AA766" i="1" s="1"/>
  <c r="AG766" i="1" s="1"/>
  <c r="O767" i="1"/>
  <c r="U767" i="1" s="1"/>
  <c r="AA767" i="1" s="1"/>
  <c r="AG767" i="1" s="1"/>
  <c r="I777" i="1"/>
  <c r="O777" i="1" s="1"/>
  <c r="U777" i="1" s="1"/>
  <c r="AA777" i="1" s="1"/>
  <c r="AG777" i="1" s="1"/>
  <c r="O778" i="1"/>
  <c r="U778" i="1" s="1"/>
  <c r="AA778" i="1" s="1"/>
  <c r="AG778" i="1" s="1"/>
  <c r="I795" i="1"/>
  <c r="O795" i="1" s="1"/>
  <c r="U795" i="1" s="1"/>
  <c r="AA795" i="1" s="1"/>
  <c r="AG795" i="1" s="1"/>
  <c r="O798" i="1"/>
  <c r="U798" i="1" s="1"/>
  <c r="AA798" i="1" s="1"/>
  <c r="AG798" i="1" s="1"/>
  <c r="H482" i="1"/>
  <c r="N482" i="1" s="1"/>
  <c r="T482" i="1" s="1"/>
  <c r="Z482" i="1" s="1"/>
  <c r="AF482" i="1" s="1"/>
  <c r="N483" i="1"/>
  <c r="T483" i="1" s="1"/>
  <c r="Z483" i="1" s="1"/>
  <c r="AF483" i="1" s="1"/>
  <c r="I582" i="1"/>
  <c r="O583" i="1"/>
  <c r="U583" i="1" s="1"/>
  <c r="AA583" i="1" s="1"/>
  <c r="AG583" i="1" s="1"/>
  <c r="I734" i="1"/>
  <c r="O734" i="1" s="1"/>
  <c r="U734" i="1" s="1"/>
  <c r="AA734" i="1" s="1"/>
  <c r="AG734" i="1" s="1"/>
  <c r="O735" i="1"/>
  <c r="U735" i="1" s="1"/>
  <c r="AA735" i="1" s="1"/>
  <c r="AG735" i="1" s="1"/>
  <c r="I740" i="1"/>
  <c r="O740" i="1" s="1"/>
  <c r="U740" i="1" s="1"/>
  <c r="AA740" i="1" s="1"/>
  <c r="AG740" i="1" s="1"/>
  <c r="O741" i="1"/>
  <c r="U741" i="1" s="1"/>
  <c r="AA741" i="1" s="1"/>
  <c r="AG741" i="1" s="1"/>
  <c r="J582" i="1"/>
  <c r="P583" i="1"/>
  <c r="V583" i="1" s="1"/>
  <c r="AB583" i="1" s="1"/>
  <c r="AH583" i="1" s="1"/>
  <c r="J683" i="1"/>
  <c r="P683" i="1" s="1"/>
  <c r="P684" i="1"/>
  <c r="V684" i="1" s="1"/>
  <c r="AB684" i="1" s="1"/>
  <c r="AH684" i="1" s="1"/>
  <c r="J734" i="1"/>
  <c r="P734" i="1" s="1"/>
  <c r="V734" i="1" s="1"/>
  <c r="AB734" i="1" s="1"/>
  <c r="AH734" i="1" s="1"/>
  <c r="P735" i="1"/>
  <c r="V735" i="1" s="1"/>
  <c r="AB735" i="1" s="1"/>
  <c r="AH735" i="1" s="1"/>
  <c r="J316" i="1"/>
  <c r="P316" i="1" s="1"/>
  <c r="V316" i="1" s="1"/>
  <c r="AB316" i="1" s="1"/>
  <c r="AH316" i="1" s="1"/>
  <c r="P317" i="1"/>
  <c r="V317" i="1" s="1"/>
  <c r="AB317" i="1" s="1"/>
  <c r="AH317" i="1" s="1"/>
  <c r="J590" i="1"/>
  <c r="P590" i="1" s="1"/>
  <c r="V590" i="1" s="1"/>
  <c r="AB590" i="1" s="1"/>
  <c r="AH590" i="1" s="1"/>
  <c r="P591" i="1"/>
  <c r="V591" i="1" s="1"/>
  <c r="AB591" i="1" s="1"/>
  <c r="AH591" i="1" s="1"/>
  <c r="J596" i="1"/>
  <c r="P596" i="1" s="1"/>
  <c r="V596" i="1" s="1"/>
  <c r="AB596" i="1" s="1"/>
  <c r="AH596" i="1" s="1"/>
  <c r="P597" i="1"/>
  <c r="V597" i="1" s="1"/>
  <c r="AB597" i="1" s="1"/>
  <c r="AH597" i="1" s="1"/>
  <c r="J686" i="1"/>
  <c r="P686" i="1" s="1"/>
  <c r="V686" i="1" s="1"/>
  <c r="AB686" i="1" s="1"/>
  <c r="AH686" i="1" s="1"/>
  <c r="P687" i="1"/>
  <c r="V687" i="1" s="1"/>
  <c r="AB687" i="1" s="1"/>
  <c r="AH687" i="1" s="1"/>
  <c r="J708" i="1"/>
  <c r="P708" i="1" s="1"/>
  <c r="V708" i="1" s="1"/>
  <c r="AB708" i="1" s="1"/>
  <c r="AH708" i="1" s="1"/>
  <c r="P709" i="1"/>
  <c r="V709" i="1" s="1"/>
  <c r="AB709" i="1" s="1"/>
  <c r="AH709" i="1" s="1"/>
  <c r="J718" i="1"/>
  <c r="P718" i="1" s="1"/>
  <c r="V718" i="1" s="1"/>
  <c r="AB718" i="1" s="1"/>
  <c r="AH718" i="1" s="1"/>
  <c r="P719" i="1"/>
  <c r="V719" i="1" s="1"/>
  <c r="AB719" i="1" s="1"/>
  <c r="AH719" i="1" s="1"/>
  <c r="J737" i="1"/>
  <c r="P737" i="1" s="1"/>
  <c r="V737" i="1" s="1"/>
  <c r="AB737" i="1" s="1"/>
  <c r="AH737" i="1" s="1"/>
  <c r="P738" i="1"/>
  <c r="V738" i="1" s="1"/>
  <c r="AB738" i="1" s="1"/>
  <c r="AH738" i="1" s="1"/>
  <c r="J743" i="1"/>
  <c r="P743" i="1" s="1"/>
  <c r="V743" i="1" s="1"/>
  <c r="AB743" i="1" s="1"/>
  <c r="AH743" i="1" s="1"/>
  <c r="P746" i="1"/>
  <c r="V746" i="1" s="1"/>
  <c r="AB746" i="1" s="1"/>
  <c r="AH746" i="1" s="1"/>
  <c r="J753" i="1"/>
  <c r="P753" i="1" s="1"/>
  <c r="V753" i="1" s="1"/>
  <c r="AB753" i="1" s="1"/>
  <c r="AH753" i="1" s="1"/>
  <c r="P758" i="1"/>
  <c r="V758" i="1" s="1"/>
  <c r="AB758" i="1" s="1"/>
  <c r="AH758" i="1" s="1"/>
  <c r="J766" i="1"/>
  <c r="P766" i="1" s="1"/>
  <c r="V766" i="1" s="1"/>
  <c r="AB766" i="1" s="1"/>
  <c r="AH766" i="1" s="1"/>
  <c r="P767" i="1"/>
  <c r="V767" i="1" s="1"/>
  <c r="AB767" i="1" s="1"/>
  <c r="AH767" i="1" s="1"/>
  <c r="J777" i="1"/>
  <c r="P777" i="1" s="1"/>
  <c r="V777" i="1" s="1"/>
  <c r="AB777" i="1" s="1"/>
  <c r="AH777" i="1" s="1"/>
  <c r="P778" i="1"/>
  <c r="V778" i="1" s="1"/>
  <c r="AB778" i="1" s="1"/>
  <c r="AH778" i="1" s="1"/>
  <c r="J795" i="1"/>
  <c r="P795" i="1" s="1"/>
  <c r="V795" i="1" s="1"/>
  <c r="AB795" i="1" s="1"/>
  <c r="AH795" i="1" s="1"/>
  <c r="P798" i="1"/>
  <c r="V798" i="1" s="1"/>
  <c r="AB798" i="1" s="1"/>
  <c r="AH798" i="1" s="1"/>
  <c r="I482" i="1"/>
  <c r="O483" i="1"/>
  <c r="U483" i="1" s="1"/>
  <c r="AA483" i="1" s="1"/>
  <c r="AG483" i="1" s="1"/>
  <c r="I763" i="1"/>
  <c r="O763" i="1" s="1"/>
  <c r="U763" i="1" s="1"/>
  <c r="AA763" i="1" s="1"/>
  <c r="AG763" i="1" s="1"/>
  <c r="O764" i="1"/>
  <c r="U764" i="1" s="1"/>
  <c r="AA764" i="1" s="1"/>
  <c r="AG764" i="1" s="1"/>
  <c r="I774" i="1"/>
  <c r="O774" i="1" s="1"/>
  <c r="U774" i="1" s="1"/>
  <c r="AA774" i="1" s="1"/>
  <c r="AG774" i="1" s="1"/>
  <c r="O775" i="1"/>
  <c r="U775" i="1" s="1"/>
  <c r="AA775" i="1" s="1"/>
  <c r="AG775" i="1" s="1"/>
  <c r="I792" i="1"/>
  <c r="O792" i="1" s="1"/>
  <c r="U792" i="1" s="1"/>
  <c r="AA792" i="1" s="1"/>
  <c r="AG792" i="1" s="1"/>
  <c r="O793" i="1"/>
  <c r="U793" i="1" s="1"/>
  <c r="AA793" i="1" s="1"/>
  <c r="AG793" i="1" s="1"/>
  <c r="I800" i="1"/>
  <c r="O800" i="1" s="1"/>
  <c r="U800" i="1" s="1"/>
  <c r="AA800" i="1" s="1"/>
  <c r="AG800" i="1" s="1"/>
  <c r="O803" i="1"/>
  <c r="U803" i="1" s="1"/>
  <c r="AA803" i="1" s="1"/>
  <c r="AG803" i="1" s="1"/>
  <c r="J482" i="1"/>
  <c r="P483" i="1"/>
  <c r="V483" i="1" s="1"/>
  <c r="AB483" i="1" s="1"/>
  <c r="AH483" i="1" s="1"/>
  <c r="J549" i="1"/>
  <c r="P549" i="1" s="1"/>
  <c r="V549" i="1" s="1"/>
  <c r="AB549" i="1" s="1"/>
  <c r="AH549" i="1" s="1"/>
  <c r="P550" i="1"/>
  <c r="V550" i="1" s="1"/>
  <c r="AB550" i="1" s="1"/>
  <c r="AH550" i="1" s="1"/>
  <c r="I555" i="1"/>
  <c r="O555" i="1" s="1"/>
  <c r="U555" i="1" s="1"/>
  <c r="AA555" i="1" s="1"/>
  <c r="AG555" i="1" s="1"/>
  <c r="O558" i="1"/>
  <c r="U558" i="1" s="1"/>
  <c r="AA558" i="1" s="1"/>
  <c r="AG558" i="1" s="1"/>
  <c r="J555" i="1"/>
  <c r="P555" i="1" s="1"/>
  <c r="V555" i="1" s="1"/>
  <c r="AB555" i="1" s="1"/>
  <c r="AH555" i="1" s="1"/>
  <c r="P558" i="1"/>
  <c r="V558" i="1" s="1"/>
  <c r="AB558" i="1" s="1"/>
  <c r="AH558" i="1" s="1"/>
  <c r="I549" i="1"/>
  <c r="O549" i="1" s="1"/>
  <c r="U549" i="1" s="1"/>
  <c r="AA549" i="1" s="1"/>
  <c r="AG549" i="1" s="1"/>
  <c r="O550" i="1"/>
  <c r="U550" i="1" s="1"/>
  <c r="AA550" i="1" s="1"/>
  <c r="AG550" i="1" s="1"/>
  <c r="J19" i="1"/>
  <c r="P19" i="1" s="1"/>
  <c r="V19" i="1" s="1"/>
  <c r="AB19" i="1" s="1"/>
  <c r="AH19" i="1" s="1"/>
  <c r="P20" i="1"/>
  <c r="V20" i="1" s="1"/>
  <c r="AB20" i="1" s="1"/>
  <c r="AH20" i="1" s="1"/>
  <c r="J28" i="1"/>
  <c r="P28" i="1" s="1"/>
  <c r="V28" i="1" s="1"/>
  <c r="AB28" i="1" s="1"/>
  <c r="AH28" i="1" s="1"/>
  <c r="P29" i="1"/>
  <c r="V29" i="1" s="1"/>
  <c r="AB29" i="1" s="1"/>
  <c r="AH29" i="1" s="1"/>
  <c r="J34" i="1"/>
  <c r="P34" i="1" s="1"/>
  <c r="V34" i="1" s="1"/>
  <c r="AB34" i="1" s="1"/>
  <c r="AH34" i="1" s="1"/>
  <c r="P35" i="1"/>
  <c r="V35" i="1" s="1"/>
  <c r="AB35" i="1" s="1"/>
  <c r="AH35" i="1" s="1"/>
  <c r="J47" i="1"/>
  <c r="P47" i="1" s="1"/>
  <c r="V47" i="1" s="1"/>
  <c r="AB47" i="1" s="1"/>
  <c r="AH47" i="1" s="1"/>
  <c r="P48" i="1"/>
  <c r="V48" i="1" s="1"/>
  <c r="AB48" i="1" s="1"/>
  <c r="AH48" i="1" s="1"/>
  <c r="J56" i="1"/>
  <c r="P56" i="1" s="1"/>
  <c r="V56" i="1" s="1"/>
  <c r="AB56" i="1" s="1"/>
  <c r="AH56" i="1" s="1"/>
  <c r="P57" i="1"/>
  <c r="V57" i="1" s="1"/>
  <c r="AB57" i="1" s="1"/>
  <c r="AH57" i="1" s="1"/>
  <c r="J86" i="1"/>
  <c r="P86" i="1" s="1"/>
  <c r="V86" i="1" s="1"/>
  <c r="AB86" i="1" s="1"/>
  <c r="AH86" i="1" s="1"/>
  <c r="P87" i="1"/>
  <c r="V87" i="1" s="1"/>
  <c r="AB87" i="1" s="1"/>
  <c r="AH87" i="1" s="1"/>
  <c r="J112" i="1"/>
  <c r="P113" i="1"/>
  <c r="V113" i="1" s="1"/>
  <c r="AB113" i="1" s="1"/>
  <c r="AH113" i="1" s="1"/>
  <c r="J124" i="1"/>
  <c r="P124" i="1" s="1"/>
  <c r="V124" i="1" s="1"/>
  <c r="AB124" i="1" s="1"/>
  <c r="AH124" i="1" s="1"/>
  <c r="P125" i="1"/>
  <c r="V125" i="1" s="1"/>
  <c r="AB125" i="1" s="1"/>
  <c r="AH125" i="1" s="1"/>
  <c r="J165" i="1"/>
  <c r="P165" i="1" s="1"/>
  <c r="V165" i="1" s="1"/>
  <c r="AB165" i="1" s="1"/>
  <c r="AH165" i="1" s="1"/>
  <c r="P166" i="1"/>
  <c r="V166" i="1" s="1"/>
  <c r="AB166" i="1" s="1"/>
  <c r="AH166" i="1" s="1"/>
  <c r="J171" i="1"/>
  <c r="P171" i="1" s="1"/>
  <c r="V171" i="1" s="1"/>
  <c r="AB171" i="1" s="1"/>
  <c r="AH171" i="1" s="1"/>
  <c r="P172" i="1"/>
  <c r="V172" i="1" s="1"/>
  <c r="AB172" i="1" s="1"/>
  <c r="AH172" i="1" s="1"/>
  <c r="J177" i="1"/>
  <c r="P177" i="1" s="1"/>
  <c r="V177" i="1" s="1"/>
  <c r="AB177" i="1" s="1"/>
  <c r="AH177" i="1" s="1"/>
  <c r="P178" i="1"/>
  <c r="V178" i="1" s="1"/>
  <c r="AB178" i="1" s="1"/>
  <c r="AH178" i="1" s="1"/>
  <c r="J208" i="1"/>
  <c r="P208" i="1" s="1"/>
  <c r="V208" i="1" s="1"/>
  <c r="AB208" i="1" s="1"/>
  <c r="AH208" i="1" s="1"/>
  <c r="P209" i="1"/>
  <c r="V209" i="1" s="1"/>
  <c r="AB209" i="1" s="1"/>
  <c r="AH209" i="1" s="1"/>
  <c r="J214" i="1"/>
  <c r="P214" i="1" s="1"/>
  <c r="V214" i="1" s="1"/>
  <c r="AB214" i="1" s="1"/>
  <c r="AH214" i="1" s="1"/>
  <c r="P215" i="1"/>
  <c r="V215" i="1" s="1"/>
  <c r="AB215" i="1" s="1"/>
  <c r="AH215" i="1" s="1"/>
  <c r="J217" i="1"/>
  <c r="P217" i="1" s="1"/>
  <c r="V217" i="1" s="1"/>
  <c r="AB217" i="1" s="1"/>
  <c r="AH217" i="1" s="1"/>
  <c r="P218" i="1"/>
  <c r="V218" i="1" s="1"/>
  <c r="AB218" i="1" s="1"/>
  <c r="AH218" i="1" s="1"/>
  <c r="J239" i="1"/>
  <c r="P239" i="1" s="1"/>
  <c r="V239" i="1" s="1"/>
  <c r="AB239" i="1" s="1"/>
  <c r="AH239" i="1" s="1"/>
  <c r="P240" i="1"/>
  <c r="V240" i="1" s="1"/>
  <c r="AB240" i="1" s="1"/>
  <c r="AH240" i="1" s="1"/>
  <c r="J242" i="1"/>
  <c r="P242" i="1" s="1"/>
  <c r="V242" i="1" s="1"/>
  <c r="AB242" i="1" s="1"/>
  <c r="AH242" i="1" s="1"/>
  <c r="P243" i="1"/>
  <c r="V243" i="1" s="1"/>
  <c r="AB243" i="1" s="1"/>
  <c r="AH243" i="1" s="1"/>
  <c r="J254" i="1"/>
  <c r="P254" i="1" s="1"/>
  <c r="V254" i="1" s="1"/>
  <c r="AB254" i="1" s="1"/>
  <c r="AH254" i="1" s="1"/>
  <c r="P255" i="1"/>
  <c r="V255" i="1" s="1"/>
  <c r="AB255" i="1" s="1"/>
  <c r="AH255" i="1" s="1"/>
  <c r="J261" i="1"/>
  <c r="P261" i="1" s="1"/>
  <c r="V261" i="1" s="1"/>
  <c r="AB261" i="1" s="1"/>
  <c r="AH261" i="1" s="1"/>
  <c r="P262" i="1"/>
  <c r="V262" i="1" s="1"/>
  <c r="AB262" i="1" s="1"/>
  <c r="AH262" i="1" s="1"/>
  <c r="J267" i="1"/>
  <c r="P267" i="1" s="1"/>
  <c r="V267" i="1" s="1"/>
  <c r="AB267" i="1" s="1"/>
  <c r="AH267" i="1" s="1"/>
  <c r="P268" i="1"/>
  <c r="V268" i="1" s="1"/>
  <c r="AB268" i="1" s="1"/>
  <c r="AH268" i="1" s="1"/>
  <c r="J291" i="1"/>
  <c r="P291" i="1" s="1"/>
  <c r="V291" i="1" s="1"/>
  <c r="AB291" i="1" s="1"/>
  <c r="AH291" i="1" s="1"/>
  <c r="P292" i="1"/>
  <c r="V292" i="1" s="1"/>
  <c r="AB292" i="1" s="1"/>
  <c r="AH292" i="1" s="1"/>
  <c r="J311" i="1"/>
  <c r="P311" i="1" s="1"/>
  <c r="V311" i="1" s="1"/>
  <c r="AB311" i="1" s="1"/>
  <c r="AH311" i="1" s="1"/>
  <c r="P314" i="1"/>
  <c r="V314" i="1" s="1"/>
  <c r="AB314" i="1" s="1"/>
  <c r="AH314" i="1" s="1"/>
  <c r="J324" i="1"/>
  <c r="P325" i="1"/>
  <c r="V325" i="1" s="1"/>
  <c r="AB325" i="1" s="1"/>
  <c r="AH325" i="1" s="1"/>
  <c r="J355" i="1"/>
  <c r="P355" i="1" s="1"/>
  <c r="V355" i="1" s="1"/>
  <c r="AB355" i="1" s="1"/>
  <c r="AH355" i="1" s="1"/>
  <c r="P356" i="1"/>
  <c r="V356" i="1" s="1"/>
  <c r="AB356" i="1" s="1"/>
  <c r="AH356" i="1" s="1"/>
  <c r="J374" i="1"/>
  <c r="J362" i="1" s="1"/>
  <c r="P362" i="1" s="1"/>
  <c r="V362" i="1" s="1"/>
  <c r="AB362" i="1" s="1"/>
  <c r="AH362" i="1" s="1"/>
  <c r="P375" i="1"/>
  <c r="V375" i="1" s="1"/>
  <c r="AB375" i="1" s="1"/>
  <c r="AH375" i="1" s="1"/>
  <c r="J494" i="1"/>
  <c r="P495" i="1"/>
  <c r="V495" i="1" s="1"/>
  <c r="AB495" i="1" s="1"/>
  <c r="AH495" i="1" s="1"/>
  <c r="I22" i="1"/>
  <c r="O22" i="1" s="1"/>
  <c r="U22" i="1" s="1"/>
  <c r="AA22" i="1" s="1"/>
  <c r="AG22" i="1" s="1"/>
  <c r="O23" i="1"/>
  <c r="U23" i="1" s="1"/>
  <c r="AA23" i="1" s="1"/>
  <c r="AG23" i="1" s="1"/>
  <c r="I31" i="1"/>
  <c r="O31" i="1" s="1"/>
  <c r="U31" i="1" s="1"/>
  <c r="AA31" i="1" s="1"/>
  <c r="AG31" i="1" s="1"/>
  <c r="O32" i="1"/>
  <c r="U32" i="1" s="1"/>
  <c r="AA32" i="1" s="1"/>
  <c r="AG32" i="1" s="1"/>
  <c r="I44" i="1"/>
  <c r="O45" i="1"/>
  <c r="U45" i="1" s="1"/>
  <c r="AA45" i="1" s="1"/>
  <c r="AG45" i="1" s="1"/>
  <c r="I50" i="1"/>
  <c r="O50" i="1" s="1"/>
  <c r="U50" i="1" s="1"/>
  <c r="AA50" i="1" s="1"/>
  <c r="AG50" i="1" s="1"/>
  <c r="O51" i="1"/>
  <c r="U51" i="1" s="1"/>
  <c r="AA51" i="1" s="1"/>
  <c r="AG51" i="1" s="1"/>
  <c r="I62" i="1"/>
  <c r="O62" i="1" s="1"/>
  <c r="U62" i="1" s="1"/>
  <c r="AA62" i="1" s="1"/>
  <c r="AG62" i="1" s="1"/>
  <c r="O63" i="1"/>
  <c r="U63" i="1" s="1"/>
  <c r="AA63" i="1" s="1"/>
  <c r="AG63" i="1" s="1"/>
  <c r="I89" i="1"/>
  <c r="O89" i="1" s="1"/>
  <c r="U89" i="1" s="1"/>
  <c r="AA89" i="1" s="1"/>
  <c r="AG89" i="1" s="1"/>
  <c r="O90" i="1"/>
  <c r="U90" i="1" s="1"/>
  <c r="AA90" i="1" s="1"/>
  <c r="AG90" i="1" s="1"/>
  <c r="I121" i="1"/>
  <c r="O121" i="1" s="1"/>
  <c r="U121" i="1" s="1"/>
  <c r="AA121" i="1" s="1"/>
  <c r="AG121" i="1" s="1"/>
  <c r="O122" i="1"/>
  <c r="U122" i="1" s="1"/>
  <c r="AA122" i="1" s="1"/>
  <c r="AG122" i="1" s="1"/>
  <c r="I127" i="1"/>
  <c r="O127" i="1" s="1"/>
  <c r="U127" i="1" s="1"/>
  <c r="AA127" i="1" s="1"/>
  <c r="AG127" i="1" s="1"/>
  <c r="O128" i="1"/>
  <c r="U128" i="1" s="1"/>
  <c r="AA128" i="1" s="1"/>
  <c r="AG128" i="1" s="1"/>
  <c r="I168" i="1"/>
  <c r="O168" i="1" s="1"/>
  <c r="U168" i="1" s="1"/>
  <c r="AA168" i="1" s="1"/>
  <c r="AG168" i="1" s="1"/>
  <c r="O169" i="1"/>
  <c r="U169" i="1" s="1"/>
  <c r="AA169" i="1" s="1"/>
  <c r="AG169" i="1" s="1"/>
  <c r="I174" i="1"/>
  <c r="O174" i="1" s="1"/>
  <c r="U174" i="1" s="1"/>
  <c r="AA174" i="1" s="1"/>
  <c r="AG174" i="1" s="1"/>
  <c r="O175" i="1"/>
  <c r="U175" i="1" s="1"/>
  <c r="AA175" i="1" s="1"/>
  <c r="AG175" i="1" s="1"/>
  <c r="I180" i="1"/>
  <c r="O180" i="1" s="1"/>
  <c r="U180" i="1" s="1"/>
  <c r="AA180" i="1" s="1"/>
  <c r="AG180" i="1" s="1"/>
  <c r="O181" i="1"/>
  <c r="U181" i="1" s="1"/>
  <c r="AA181" i="1" s="1"/>
  <c r="AG181" i="1" s="1"/>
  <c r="I211" i="1"/>
  <c r="O211" i="1" s="1"/>
  <c r="U211" i="1" s="1"/>
  <c r="AA211" i="1" s="1"/>
  <c r="AG211" i="1" s="1"/>
  <c r="O212" i="1"/>
  <c r="U212" i="1" s="1"/>
  <c r="AA212" i="1" s="1"/>
  <c r="AG212" i="1" s="1"/>
  <c r="I223" i="1"/>
  <c r="O223" i="1" s="1"/>
  <c r="U223" i="1" s="1"/>
  <c r="AA223" i="1" s="1"/>
  <c r="AG223" i="1" s="1"/>
  <c r="O224" i="1"/>
  <c r="U224" i="1" s="1"/>
  <c r="AA224" i="1" s="1"/>
  <c r="AG224" i="1" s="1"/>
  <c r="I236" i="1"/>
  <c r="O236" i="1" s="1"/>
  <c r="U236" i="1" s="1"/>
  <c r="AA236" i="1" s="1"/>
  <c r="AG236" i="1" s="1"/>
  <c r="O237" i="1"/>
  <c r="U237" i="1" s="1"/>
  <c r="AA237" i="1" s="1"/>
  <c r="AG237" i="1" s="1"/>
  <c r="I251" i="1"/>
  <c r="O251" i="1" s="1"/>
  <c r="U251" i="1" s="1"/>
  <c r="AA251" i="1" s="1"/>
  <c r="AG251" i="1" s="1"/>
  <c r="O252" i="1"/>
  <c r="U252" i="1" s="1"/>
  <c r="AA252" i="1" s="1"/>
  <c r="AG252" i="1" s="1"/>
  <c r="I248" i="1"/>
  <c r="O248" i="1" s="1"/>
  <c r="U248" i="1" s="1"/>
  <c r="AA248" i="1" s="1"/>
  <c r="AG248" i="1" s="1"/>
  <c r="O249" i="1"/>
  <c r="U249" i="1" s="1"/>
  <c r="AA249" i="1" s="1"/>
  <c r="AG249" i="1" s="1"/>
  <c r="I258" i="1"/>
  <c r="O258" i="1" s="1"/>
  <c r="U258" i="1" s="1"/>
  <c r="AA258" i="1" s="1"/>
  <c r="AG258" i="1" s="1"/>
  <c r="O259" i="1"/>
  <c r="U259" i="1" s="1"/>
  <c r="AA259" i="1" s="1"/>
  <c r="AG259" i="1" s="1"/>
  <c r="I264" i="1"/>
  <c r="O264" i="1" s="1"/>
  <c r="U264" i="1" s="1"/>
  <c r="AA264" i="1" s="1"/>
  <c r="AG264" i="1" s="1"/>
  <c r="O265" i="1"/>
  <c r="U265" i="1" s="1"/>
  <c r="AA265" i="1" s="1"/>
  <c r="AG265" i="1" s="1"/>
  <c r="I285" i="1"/>
  <c r="O285" i="1" s="1"/>
  <c r="U285" i="1" s="1"/>
  <c r="AA285" i="1" s="1"/>
  <c r="AG285" i="1" s="1"/>
  <c r="O286" i="1"/>
  <c r="U286" i="1" s="1"/>
  <c r="AA286" i="1" s="1"/>
  <c r="AG286" i="1" s="1"/>
  <c r="I297" i="1"/>
  <c r="O297" i="1" s="1"/>
  <c r="U297" i="1" s="1"/>
  <c r="AA297" i="1" s="1"/>
  <c r="AG297" i="1" s="1"/>
  <c r="O298" i="1"/>
  <c r="U298" i="1" s="1"/>
  <c r="AA298" i="1" s="1"/>
  <c r="AG298" i="1" s="1"/>
  <c r="I308" i="1"/>
  <c r="O308" i="1" s="1"/>
  <c r="U308" i="1" s="1"/>
  <c r="AA308" i="1" s="1"/>
  <c r="AG308" i="1" s="1"/>
  <c r="O309" i="1"/>
  <c r="U309" i="1" s="1"/>
  <c r="AA309" i="1" s="1"/>
  <c r="AG309" i="1" s="1"/>
  <c r="I341" i="1"/>
  <c r="O341" i="1" s="1"/>
  <c r="U341" i="1" s="1"/>
  <c r="AA341" i="1" s="1"/>
  <c r="AG341" i="1" s="1"/>
  <c r="O342" i="1"/>
  <c r="U342" i="1" s="1"/>
  <c r="AA342" i="1" s="1"/>
  <c r="AG342" i="1" s="1"/>
  <c r="O369" i="1"/>
  <c r="U369" i="1" s="1"/>
  <c r="AA369" i="1" s="1"/>
  <c r="AG369" i="1" s="1"/>
  <c r="I406" i="1"/>
  <c r="O406" i="1" s="1"/>
  <c r="U406" i="1" s="1"/>
  <c r="AA406" i="1" s="1"/>
  <c r="AG406" i="1" s="1"/>
  <c r="O407" i="1"/>
  <c r="U407" i="1" s="1"/>
  <c r="AA407" i="1" s="1"/>
  <c r="AG407" i="1" s="1"/>
  <c r="I434" i="1"/>
  <c r="O435" i="1"/>
  <c r="U435" i="1" s="1"/>
  <c r="AA435" i="1" s="1"/>
  <c r="AG435" i="1" s="1"/>
  <c r="I499" i="1"/>
  <c r="O500" i="1"/>
  <c r="U500" i="1" s="1"/>
  <c r="AA500" i="1" s="1"/>
  <c r="AG500" i="1" s="1"/>
  <c r="J22" i="1"/>
  <c r="P22" i="1" s="1"/>
  <c r="V22" i="1" s="1"/>
  <c r="AB22" i="1" s="1"/>
  <c r="AH22" i="1" s="1"/>
  <c r="P23" i="1"/>
  <c r="V23" i="1" s="1"/>
  <c r="AB23" i="1" s="1"/>
  <c r="AH23" i="1" s="1"/>
  <c r="J31" i="1"/>
  <c r="P31" i="1" s="1"/>
  <c r="V31" i="1" s="1"/>
  <c r="AB31" i="1" s="1"/>
  <c r="AH31" i="1" s="1"/>
  <c r="P32" i="1"/>
  <c r="V32" i="1" s="1"/>
  <c r="AB32" i="1" s="1"/>
  <c r="AH32" i="1" s="1"/>
  <c r="J44" i="1"/>
  <c r="P45" i="1"/>
  <c r="V45" i="1" s="1"/>
  <c r="AB45" i="1" s="1"/>
  <c r="AH45" i="1" s="1"/>
  <c r="J50" i="1"/>
  <c r="P50" i="1" s="1"/>
  <c r="V50" i="1" s="1"/>
  <c r="AB50" i="1" s="1"/>
  <c r="AH50" i="1" s="1"/>
  <c r="P51" i="1"/>
  <c r="V51" i="1" s="1"/>
  <c r="AB51" i="1" s="1"/>
  <c r="AH51" i="1" s="1"/>
  <c r="J62" i="1"/>
  <c r="P62" i="1" s="1"/>
  <c r="V62" i="1" s="1"/>
  <c r="AB62" i="1" s="1"/>
  <c r="AH62" i="1" s="1"/>
  <c r="P63" i="1"/>
  <c r="V63" i="1" s="1"/>
  <c r="AB63" i="1" s="1"/>
  <c r="AH63" i="1" s="1"/>
  <c r="J89" i="1"/>
  <c r="P89" i="1" s="1"/>
  <c r="V89" i="1" s="1"/>
  <c r="AB89" i="1" s="1"/>
  <c r="AH89" i="1" s="1"/>
  <c r="P90" i="1"/>
  <c r="V90" i="1" s="1"/>
  <c r="AB90" i="1" s="1"/>
  <c r="AH90" i="1" s="1"/>
  <c r="J121" i="1"/>
  <c r="P121" i="1" s="1"/>
  <c r="V121" i="1" s="1"/>
  <c r="AB121" i="1" s="1"/>
  <c r="AH121" i="1" s="1"/>
  <c r="P122" i="1"/>
  <c r="V122" i="1" s="1"/>
  <c r="AB122" i="1" s="1"/>
  <c r="AH122" i="1" s="1"/>
  <c r="J127" i="1"/>
  <c r="P127" i="1" s="1"/>
  <c r="V127" i="1" s="1"/>
  <c r="AB127" i="1" s="1"/>
  <c r="AH127" i="1" s="1"/>
  <c r="P128" i="1"/>
  <c r="V128" i="1" s="1"/>
  <c r="AB128" i="1" s="1"/>
  <c r="AH128" i="1" s="1"/>
  <c r="J168" i="1"/>
  <c r="P168" i="1" s="1"/>
  <c r="V168" i="1" s="1"/>
  <c r="AB168" i="1" s="1"/>
  <c r="AH168" i="1" s="1"/>
  <c r="P169" i="1"/>
  <c r="V169" i="1" s="1"/>
  <c r="AB169" i="1" s="1"/>
  <c r="AH169" i="1" s="1"/>
  <c r="J174" i="1"/>
  <c r="P174" i="1" s="1"/>
  <c r="V174" i="1" s="1"/>
  <c r="AB174" i="1" s="1"/>
  <c r="AH174" i="1" s="1"/>
  <c r="P175" i="1"/>
  <c r="V175" i="1" s="1"/>
  <c r="AB175" i="1" s="1"/>
  <c r="AH175" i="1" s="1"/>
  <c r="J180" i="1"/>
  <c r="P180" i="1" s="1"/>
  <c r="V180" i="1" s="1"/>
  <c r="AB180" i="1" s="1"/>
  <c r="AH180" i="1" s="1"/>
  <c r="P181" i="1"/>
  <c r="V181" i="1" s="1"/>
  <c r="AB181" i="1" s="1"/>
  <c r="AH181" i="1" s="1"/>
  <c r="J211" i="1"/>
  <c r="P211" i="1" s="1"/>
  <c r="V211" i="1" s="1"/>
  <c r="AB211" i="1" s="1"/>
  <c r="AH211" i="1" s="1"/>
  <c r="P212" i="1"/>
  <c r="V212" i="1" s="1"/>
  <c r="AB212" i="1" s="1"/>
  <c r="AH212" i="1" s="1"/>
  <c r="J223" i="1"/>
  <c r="P223" i="1" s="1"/>
  <c r="V223" i="1" s="1"/>
  <c r="AB223" i="1" s="1"/>
  <c r="AH223" i="1" s="1"/>
  <c r="P224" i="1"/>
  <c r="V224" i="1" s="1"/>
  <c r="AB224" i="1" s="1"/>
  <c r="AH224" i="1" s="1"/>
  <c r="J236" i="1"/>
  <c r="P236" i="1" s="1"/>
  <c r="V236" i="1" s="1"/>
  <c r="AB236" i="1" s="1"/>
  <c r="AH236" i="1" s="1"/>
  <c r="P237" i="1"/>
  <c r="V237" i="1" s="1"/>
  <c r="AB237" i="1" s="1"/>
  <c r="AH237" i="1" s="1"/>
  <c r="J251" i="1"/>
  <c r="P251" i="1" s="1"/>
  <c r="V251" i="1" s="1"/>
  <c r="AB251" i="1" s="1"/>
  <c r="AH251" i="1" s="1"/>
  <c r="P252" i="1"/>
  <c r="V252" i="1" s="1"/>
  <c r="AB252" i="1" s="1"/>
  <c r="AH252" i="1" s="1"/>
  <c r="J248" i="1"/>
  <c r="P248" i="1" s="1"/>
  <c r="V248" i="1" s="1"/>
  <c r="AB248" i="1" s="1"/>
  <c r="AH248" i="1" s="1"/>
  <c r="P249" i="1"/>
  <c r="V249" i="1" s="1"/>
  <c r="AB249" i="1" s="1"/>
  <c r="AH249" i="1" s="1"/>
  <c r="J258" i="1"/>
  <c r="P258" i="1" s="1"/>
  <c r="V258" i="1" s="1"/>
  <c r="AB258" i="1" s="1"/>
  <c r="AH258" i="1" s="1"/>
  <c r="P259" i="1"/>
  <c r="V259" i="1" s="1"/>
  <c r="AB259" i="1" s="1"/>
  <c r="AH259" i="1" s="1"/>
  <c r="J264" i="1"/>
  <c r="P264" i="1" s="1"/>
  <c r="V264" i="1" s="1"/>
  <c r="AB264" i="1" s="1"/>
  <c r="AH264" i="1" s="1"/>
  <c r="P265" i="1"/>
  <c r="V265" i="1" s="1"/>
  <c r="AB265" i="1" s="1"/>
  <c r="AH265" i="1" s="1"/>
  <c r="J285" i="1"/>
  <c r="P285" i="1" s="1"/>
  <c r="V285" i="1" s="1"/>
  <c r="AB285" i="1" s="1"/>
  <c r="AH285" i="1" s="1"/>
  <c r="P286" i="1"/>
  <c r="V286" i="1" s="1"/>
  <c r="AB286" i="1" s="1"/>
  <c r="AH286" i="1" s="1"/>
  <c r="J297" i="1"/>
  <c r="P297" i="1" s="1"/>
  <c r="V297" i="1" s="1"/>
  <c r="AB297" i="1" s="1"/>
  <c r="AH297" i="1" s="1"/>
  <c r="P298" i="1"/>
  <c r="V298" i="1" s="1"/>
  <c r="AB298" i="1" s="1"/>
  <c r="AH298" i="1" s="1"/>
  <c r="J308" i="1"/>
  <c r="P308" i="1" s="1"/>
  <c r="V308" i="1" s="1"/>
  <c r="AB308" i="1" s="1"/>
  <c r="AH308" i="1" s="1"/>
  <c r="P309" i="1"/>
  <c r="V309" i="1" s="1"/>
  <c r="AB309" i="1" s="1"/>
  <c r="AH309" i="1" s="1"/>
  <c r="J341" i="1"/>
  <c r="P341" i="1" s="1"/>
  <c r="V341" i="1" s="1"/>
  <c r="AB341" i="1" s="1"/>
  <c r="AH341" i="1" s="1"/>
  <c r="P342" i="1"/>
  <c r="V342" i="1" s="1"/>
  <c r="AB342" i="1" s="1"/>
  <c r="AH342" i="1" s="1"/>
  <c r="P369" i="1"/>
  <c r="V369" i="1" s="1"/>
  <c r="AB369" i="1" s="1"/>
  <c r="AH369" i="1" s="1"/>
  <c r="J406" i="1"/>
  <c r="P406" i="1" s="1"/>
  <c r="V406" i="1" s="1"/>
  <c r="AB406" i="1" s="1"/>
  <c r="AH406" i="1" s="1"/>
  <c r="P407" i="1"/>
  <c r="V407" i="1" s="1"/>
  <c r="AB407" i="1" s="1"/>
  <c r="AH407" i="1" s="1"/>
  <c r="J434" i="1"/>
  <c r="P435" i="1"/>
  <c r="V435" i="1" s="1"/>
  <c r="AB435" i="1" s="1"/>
  <c r="AH435" i="1" s="1"/>
  <c r="J499" i="1"/>
  <c r="P500" i="1"/>
  <c r="V500" i="1" s="1"/>
  <c r="AB500" i="1" s="1"/>
  <c r="AH500" i="1" s="1"/>
  <c r="I19" i="1"/>
  <c r="O19" i="1" s="1"/>
  <c r="U19" i="1" s="1"/>
  <c r="AA19" i="1" s="1"/>
  <c r="AG19" i="1" s="1"/>
  <c r="O20" i="1"/>
  <c r="U20" i="1" s="1"/>
  <c r="AA20" i="1" s="1"/>
  <c r="AG20" i="1" s="1"/>
  <c r="I28" i="1"/>
  <c r="O28" i="1" s="1"/>
  <c r="U28" i="1" s="1"/>
  <c r="AA28" i="1" s="1"/>
  <c r="AG28" i="1" s="1"/>
  <c r="O29" i="1"/>
  <c r="U29" i="1" s="1"/>
  <c r="AA29" i="1" s="1"/>
  <c r="AG29" i="1" s="1"/>
  <c r="I34" i="1"/>
  <c r="O34" i="1" s="1"/>
  <c r="U34" i="1" s="1"/>
  <c r="AA34" i="1" s="1"/>
  <c r="AG34" i="1" s="1"/>
  <c r="O35" i="1"/>
  <c r="U35" i="1" s="1"/>
  <c r="AA35" i="1" s="1"/>
  <c r="AG35" i="1" s="1"/>
  <c r="I47" i="1"/>
  <c r="O47" i="1" s="1"/>
  <c r="U47" i="1" s="1"/>
  <c r="AA47" i="1" s="1"/>
  <c r="AG47" i="1" s="1"/>
  <c r="O48" i="1"/>
  <c r="U48" i="1" s="1"/>
  <c r="AA48" i="1" s="1"/>
  <c r="AG48" i="1" s="1"/>
  <c r="I56" i="1"/>
  <c r="O56" i="1" s="1"/>
  <c r="U56" i="1" s="1"/>
  <c r="AA56" i="1" s="1"/>
  <c r="AG56" i="1" s="1"/>
  <c r="O57" i="1"/>
  <c r="U57" i="1" s="1"/>
  <c r="AA57" i="1" s="1"/>
  <c r="AG57" i="1" s="1"/>
  <c r="I65" i="1"/>
  <c r="O65" i="1" s="1"/>
  <c r="U65" i="1" s="1"/>
  <c r="AA65" i="1" s="1"/>
  <c r="AG65" i="1" s="1"/>
  <c r="O66" i="1"/>
  <c r="U66" i="1" s="1"/>
  <c r="AA66" i="1" s="1"/>
  <c r="AG66" i="1" s="1"/>
  <c r="I86" i="1"/>
  <c r="O86" i="1" s="1"/>
  <c r="U86" i="1" s="1"/>
  <c r="AA86" i="1" s="1"/>
  <c r="AG86" i="1" s="1"/>
  <c r="O87" i="1"/>
  <c r="U87" i="1" s="1"/>
  <c r="AA87" i="1" s="1"/>
  <c r="AG87" i="1" s="1"/>
  <c r="I112" i="1"/>
  <c r="O113" i="1"/>
  <c r="U113" i="1" s="1"/>
  <c r="AA113" i="1" s="1"/>
  <c r="AG113" i="1" s="1"/>
  <c r="I124" i="1"/>
  <c r="O124" i="1" s="1"/>
  <c r="U124" i="1" s="1"/>
  <c r="AA124" i="1" s="1"/>
  <c r="AG124" i="1" s="1"/>
  <c r="O125" i="1"/>
  <c r="U125" i="1" s="1"/>
  <c r="AA125" i="1" s="1"/>
  <c r="AG125" i="1" s="1"/>
  <c r="I165" i="1"/>
  <c r="O165" i="1" s="1"/>
  <c r="U165" i="1" s="1"/>
  <c r="AA165" i="1" s="1"/>
  <c r="AG165" i="1" s="1"/>
  <c r="O166" i="1"/>
  <c r="U166" i="1" s="1"/>
  <c r="AA166" i="1" s="1"/>
  <c r="AG166" i="1" s="1"/>
  <c r="I171" i="1"/>
  <c r="O171" i="1" s="1"/>
  <c r="U171" i="1" s="1"/>
  <c r="AA171" i="1" s="1"/>
  <c r="AG171" i="1" s="1"/>
  <c r="O172" i="1"/>
  <c r="U172" i="1" s="1"/>
  <c r="AA172" i="1" s="1"/>
  <c r="AG172" i="1" s="1"/>
  <c r="I177" i="1"/>
  <c r="O177" i="1" s="1"/>
  <c r="U177" i="1" s="1"/>
  <c r="AA177" i="1" s="1"/>
  <c r="AG177" i="1" s="1"/>
  <c r="O178" i="1"/>
  <c r="U178" i="1" s="1"/>
  <c r="AA178" i="1" s="1"/>
  <c r="AG178" i="1" s="1"/>
  <c r="I208" i="1"/>
  <c r="O208" i="1" s="1"/>
  <c r="U208" i="1" s="1"/>
  <c r="AA208" i="1" s="1"/>
  <c r="AG208" i="1" s="1"/>
  <c r="O209" i="1"/>
  <c r="U209" i="1" s="1"/>
  <c r="AA209" i="1" s="1"/>
  <c r="AG209" i="1" s="1"/>
  <c r="I214" i="1"/>
  <c r="O214" i="1" s="1"/>
  <c r="U214" i="1" s="1"/>
  <c r="AA214" i="1" s="1"/>
  <c r="AG214" i="1" s="1"/>
  <c r="O215" i="1"/>
  <c r="U215" i="1" s="1"/>
  <c r="AA215" i="1" s="1"/>
  <c r="AG215" i="1" s="1"/>
  <c r="I217" i="1"/>
  <c r="O217" i="1" s="1"/>
  <c r="U217" i="1" s="1"/>
  <c r="AA217" i="1" s="1"/>
  <c r="AG217" i="1" s="1"/>
  <c r="O218" i="1"/>
  <c r="U218" i="1" s="1"/>
  <c r="AA218" i="1" s="1"/>
  <c r="AG218" i="1" s="1"/>
  <c r="I239" i="1"/>
  <c r="O239" i="1" s="1"/>
  <c r="U239" i="1" s="1"/>
  <c r="AA239" i="1" s="1"/>
  <c r="AG239" i="1" s="1"/>
  <c r="O240" i="1"/>
  <c r="U240" i="1" s="1"/>
  <c r="AA240" i="1" s="1"/>
  <c r="AG240" i="1" s="1"/>
  <c r="I242" i="1"/>
  <c r="O242" i="1" s="1"/>
  <c r="U242" i="1" s="1"/>
  <c r="AA242" i="1" s="1"/>
  <c r="AG242" i="1" s="1"/>
  <c r="O243" i="1"/>
  <c r="U243" i="1" s="1"/>
  <c r="AA243" i="1" s="1"/>
  <c r="AG243" i="1" s="1"/>
  <c r="I254" i="1"/>
  <c r="O254" i="1" s="1"/>
  <c r="U254" i="1" s="1"/>
  <c r="AA254" i="1" s="1"/>
  <c r="AG254" i="1" s="1"/>
  <c r="O255" i="1"/>
  <c r="U255" i="1" s="1"/>
  <c r="AA255" i="1" s="1"/>
  <c r="AG255" i="1" s="1"/>
  <c r="I261" i="1"/>
  <c r="O261" i="1" s="1"/>
  <c r="U261" i="1" s="1"/>
  <c r="AA261" i="1" s="1"/>
  <c r="AG261" i="1" s="1"/>
  <c r="O262" i="1"/>
  <c r="U262" i="1" s="1"/>
  <c r="AA262" i="1" s="1"/>
  <c r="AG262" i="1" s="1"/>
  <c r="I267" i="1"/>
  <c r="O267" i="1" s="1"/>
  <c r="U267" i="1" s="1"/>
  <c r="AA267" i="1" s="1"/>
  <c r="AG267" i="1" s="1"/>
  <c r="O268" i="1"/>
  <c r="U268" i="1" s="1"/>
  <c r="AA268" i="1" s="1"/>
  <c r="AG268" i="1" s="1"/>
  <c r="I291" i="1"/>
  <c r="O291" i="1" s="1"/>
  <c r="U291" i="1" s="1"/>
  <c r="AA291" i="1" s="1"/>
  <c r="AG291" i="1" s="1"/>
  <c r="O292" i="1"/>
  <c r="U292" i="1" s="1"/>
  <c r="AA292" i="1" s="1"/>
  <c r="AG292" i="1" s="1"/>
  <c r="I311" i="1"/>
  <c r="O311" i="1" s="1"/>
  <c r="U311" i="1" s="1"/>
  <c r="AA311" i="1" s="1"/>
  <c r="AG311" i="1" s="1"/>
  <c r="O314" i="1"/>
  <c r="U314" i="1" s="1"/>
  <c r="AA314" i="1" s="1"/>
  <c r="AG314" i="1" s="1"/>
  <c r="I324" i="1"/>
  <c r="O325" i="1"/>
  <c r="U325" i="1" s="1"/>
  <c r="AA325" i="1" s="1"/>
  <c r="AG325" i="1" s="1"/>
  <c r="I355" i="1"/>
  <c r="O355" i="1" s="1"/>
  <c r="U355" i="1" s="1"/>
  <c r="AA355" i="1" s="1"/>
  <c r="AG355" i="1" s="1"/>
  <c r="O356" i="1"/>
  <c r="U356" i="1" s="1"/>
  <c r="AA356" i="1" s="1"/>
  <c r="AG356" i="1" s="1"/>
  <c r="I374" i="1"/>
  <c r="I362" i="1" s="1"/>
  <c r="O362" i="1" s="1"/>
  <c r="U362" i="1" s="1"/>
  <c r="AA362" i="1" s="1"/>
  <c r="AG362" i="1" s="1"/>
  <c r="O375" i="1"/>
  <c r="U375" i="1" s="1"/>
  <c r="AA375" i="1" s="1"/>
  <c r="AG375" i="1" s="1"/>
  <c r="I494" i="1"/>
  <c r="O495" i="1"/>
  <c r="U495" i="1" s="1"/>
  <c r="AA495" i="1" s="1"/>
  <c r="AG495" i="1" s="1"/>
  <c r="I509" i="1"/>
  <c r="O510" i="1"/>
  <c r="U510" i="1" s="1"/>
  <c r="AA510" i="1" s="1"/>
  <c r="AG510" i="1" s="1"/>
  <c r="J65" i="1"/>
  <c r="P65" i="1" s="1"/>
  <c r="V65" i="1" s="1"/>
  <c r="AB65" i="1" s="1"/>
  <c r="AH65" i="1" s="1"/>
  <c r="P66" i="1"/>
  <c r="V66" i="1" s="1"/>
  <c r="AB66" i="1" s="1"/>
  <c r="AH66" i="1" s="1"/>
  <c r="J509" i="1"/>
  <c r="P510" i="1"/>
  <c r="V510" i="1" s="1"/>
  <c r="AB510" i="1" s="1"/>
  <c r="AH510" i="1" s="1"/>
  <c r="I445" i="1"/>
  <c r="O445" i="1" s="1"/>
  <c r="U445" i="1" s="1"/>
  <c r="AA445" i="1" s="1"/>
  <c r="AG445" i="1" s="1"/>
  <c r="J271" i="1"/>
  <c r="P272" i="1"/>
  <c r="V272" i="1" s="1"/>
  <c r="AB272" i="1" s="1"/>
  <c r="AH272" i="1" s="1"/>
  <c r="I711" i="1"/>
  <c r="O711" i="1" s="1"/>
  <c r="U711" i="1" s="1"/>
  <c r="AA711" i="1" s="1"/>
  <c r="AG711" i="1" s="1"/>
  <c r="J711" i="1"/>
  <c r="P711" i="1" s="1"/>
  <c r="V711" i="1" s="1"/>
  <c r="AB711" i="1" s="1"/>
  <c r="AH711" i="1" s="1"/>
  <c r="O409" i="1"/>
  <c r="U409" i="1" s="1"/>
  <c r="AA409" i="1" s="1"/>
  <c r="AG409" i="1" s="1"/>
  <c r="P409" i="1"/>
  <c r="V409" i="1" s="1"/>
  <c r="AB409" i="1" s="1"/>
  <c r="AH409" i="1" s="1"/>
  <c r="J344" i="1"/>
  <c r="J334" i="1"/>
  <c r="P334" i="1" s="1"/>
  <c r="V334" i="1" s="1"/>
  <c r="AB334" i="1" s="1"/>
  <c r="AH334" i="1" s="1"/>
  <c r="I344" i="1"/>
  <c r="I334" i="1"/>
  <c r="O334" i="1" s="1"/>
  <c r="U334" i="1" s="1"/>
  <c r="AA334" i="1" s="1"/>
  <c r="AG334" i="1" s="1"/>
  <c r="I137" i="1"/>
  <c r="J488" i="1"/>
  <c r="I382" i="1"/>
  <c r="O382" i="1" s="1"/>
  <c r="U382" i="1" s="1"/>
  <c r="AA382" i="1" s="1"/>
  <c r="AG382" i="1" s="1"/>
  <c r="J382" i="1"/>
  <c r="P382" i="1" s="1"/>
  <c r="V382" i="1" s="1"/>
  <c r="AB382" i="1" s="1"/>
  <c r="AH382" i="1" s="1"/>
  <c r="J724" i="1"/>
  <c r="P724" i="1" s="1"/>
  <c r="V724" i="1" s="1"/>
  <c r="AB724" i="1" s="1"/>
  <c r="AH724" i="1" s="1"/>
  <c r="I787" i="1"/>
  <c r="O787" i="1" s="1"/>
  <c r="U787" i="1" s="1"/>
  <c r="AA787" i="1" s="1"/>
  <c r="AG787" i="1" s="1"/>
  <c r="I488" i="1"/>
  <c r="I724" i="1"/>
  <c r="O724" i="1" s="1"/>
  <c r="U724" i="1" s="1"/>
  <c r="AA724" i="1" s="1"/>
  <c r="AG724" i="1" s="1"/>
  <c r="I689" i="1"/>
  <c r="O689" i="1" s="1"/>
  <c r="U689" i="1" s="1"/>
  <c r="AA689" i="1" s="1"/>
  <c r="AG689" i="1" s="1"/>
  <c r="J787" i="1"/>
  <c r="P787" i="1" s="1"/>
  <c r="V787" i="1" s="1"/>
  <c r="AB787" i="1" s="1"/>
  <c r="AH787" i="1" s="1"/>
  <c r="J137" i="1"/>
  <c r="J153" i="1"/>
  <c r="J689" i="1"/>
  <c r="P689" i="1" s="1"/>
  <c r="V689" i="1" s="1"/>
  <c r="AB689" i="1" s="1"/>
  <c r="AH689" i="1" s="1"/>
  <c r="I153" i="1"/>
  <c r="I387" i="1"/>
  <c r="O387" i="1" s="1"/>
  <c r="U387" i="1" s="1"/>
  <c r="AA387" i="1" s="1"/>
  <c r="AG387" i="1" s="1"/>
  <c r="O416" i="1"/>
  <c r="U416" i="1" s="1"/>
  <c r="AA416" i="1" s="1"/>
  <c r="AG416" i="1" s="1"/>
  <c r="J387" i="1"/>
  <c r="P387" i="1" s="1"/>
  <c r="V387" i="1" s="1"/>
  <c r="AB387" i="1" s="1"/>
  <c r="AH387" i="1" s="1"/>
  <c r="P416" i="1"/>
  <c r="V416" i="1" s="1"/>
  <c r="AB416" i="1" s="1"/>
  <c r="AH416" i="1" s="1"/>
  <c r="H741" i="1"/>
  <c r="H738" i="1"/>
  <c r="H735" i="1"/>
  <c r="H591" i="1"/>
  <c r="H550" i="1"/>
  <c r="H356" i="1"/>
  <c r="H342" i="1"/>
  <c r="H301" i="1"/>
  <c r="H249" i="1"/>
  <c r="H255" i="1"/>
  <c r="U683" i="1" l="1"/>
  <c r="O682" i="1"/>
  <c r="V683" i="1"/>
  <c r="P682" i="1"/>
  <c r="O112" i="1"/>
  <c r="U112" i="1" s="1"/>
  <c r="AA112" i="1" s="1"/>
  <c r="AG112" i="1" s="1"/>
  <c r="I104" i="1"/>
  <c r="O104" i="1" s="1"/>
  <c r="U104" i="1" s="1"/>
  <c r="AA104" i="1" s="1"/>
  <c r="AG104" i="1" s="1"/>
  <c r="P112" i="1"/>
  <c r="V112" i="1" s="1"/>
  <c r="AB112" i="1" s="1"/>
  <c r="AH112" i="1" s="1"/>
  <c r="J104" i="1"/>
  <c r="P104" i="1" s="1"/>
  <c r="V104" i="1" s="1"/>
  <c r="AB104" i="1" s="1"/>
  <c r="AH104" i="1" s="1"/>
  <c r="P344" i="1"/>
  <c r="V344" i="1" s="1"/>
  <c r="AB344" i="1" s="1"/>
  <c r="AH344" i="1" s="1"/>
  <c r="J328" i="1"/>
  <c r="O344" i="1"/>
  <c r="U344" i="1" s="1"/>
  <c r="AA344" i="1" s="1"/>
  <c r="AG344" i="1" s="1"/>
  <c r="I328" i="1"/>
  <c r="O328" i="1" s="1"/>
  <c r="U328" i="1" s="1"/>
  <c r="AA328" i="1" s="1"/>
  <c r="AG328" i="1" s="1"/>
  <c r="I542" i="1"/>
  <c r="O542" i="1" s="1"/>
  <c r="U542" i="1" s="1"/>
  <c r="AA542" i="1" s="1"/>
  <c r="AG542" i="1" s="1"/>
  <c r="J542" i="1"/>
  <c r="P542" i="1" s="1"/>
  <c r="V542" i="1" s="1"/>
  <c r="AB542" i="1" s="1"/>
  <c r="AH542" i="1" s="1"/>
  <c r="P44" i="1"/>
  <c r="V44" i="1" s="1"/>
  <c r="AB44" i="1" s="1"/>
  <c r="AH44" i="1" s="1"/>
  <c r="J40" i="1"/>
  <c r="P40" i="1" s="1"/>
  <c r="V40" i="1" s="1"/>
  <c r="AB40" i="1" s="1"/>
  <c r="AH40" i="1" s="1"/>
  <c r="O44" i="1"/>
  <c r="U44" i="1" s="1"/>
  <c r="AA44" i="1" s="1"/>
  <c r="AG44" i="1" s="1"/>
  <c r="I40" i="1"/>
  <c r="O40" i="1" s="1"/>
  <c r="U40" i="1" s="1"/>
  <c r="AA40" i="1" s="1"/>
  <c r="AG40" i="1" s="1"/>
  <c r="I586" i="1"/>
  <c r="O586" i="1" s="1"/>
  <c r="U586" i="1" s="1"/>
  <c r="AA586" i="1" s="1"/>
  <c r="AG586" i="1" s="1"/>
  <c r="J586" i="1"/>
  <c r="P586" i="1" s="1"/>
  <c r="V586" i="1" s="1"/>
  <c r="AB586" i="1" s="1"/>
  <c r="AH586" i="1" s="1"/>
  <c r="H248" i="1"/>
  <c r="N248" i="1" s="1"/>
  <c r="T248" i="1" s="1"/>
  <c r="Z248" i="1" s="1"/>
  <c r="AF248" i="1" s="1"/>
  <c r="N249" i="1"/>
  <c r="T249" i="1" s="1"/>
  <c r="Z249" i="1" s="1"/>
  <c r="AF249" i="1" s="1"/>
  <c r="H734" i="1"/>
  <c r="N734" i="1" s="1"/>
  <c r="T734" i="1" s="1"/>
  <c r="Z734" i="1" s="1"/>
  <c r="AF734" i="1" s="1"/>
  <c r="N735" i="1"/>
  <c r="T735" i="1" s="1"/>
  <c r="Z735" i="1" s="1"/>
  <c r="AF735" i="1" s="1"/>
  <c r="J487" i="1"/>
  <c r="P487" i="1" s="1"/>
  <c r="V487" i="1" s="1"/>
  <c r="AB487" i="1" s="1"/>
  <c r="AH487" i="1" s="1"/>
  <c r="P488" i="1"/>
  <c r="V488" i="1" s="1"/>
  <c r="AB488" i="1" s="1"/>
  <c r="AH488" i="1" s="1"/>
  <c r="H300" i="1"/>
  <c r="N300" i="1" s="1"/>
  <c r="T300" i="1" s="1"/>
  <c r="Z300" i="1" s="1"/>
  <c r="AF300" i="1" s="1"/>
  <c r="N301" i="1"/>
  <c r="T301" i="1" s="1"/>
  <c r="Z301" i="1" s="1"/>
  <c r="AF301" i="1" s="1"/>
  <c r="H737" i="1"/>
  <c r="N737" i="1" s="1"/>
  <c r="T737" i="1" s="1"/>
  <c r="Z737" i="1" s="1"/>
  <c r="AF737" i="1" s="1"/>
  <c r="N738" i="1"/>
  <c r="T738" i="1" s="1"/>
  <c r="Z738" i="1" s="1"/>
  <c r="AF738" i="1" s="1"/>
  <c r="J152" i="1"/>
  <c r="P152" i="1" s="1"/>
  <c r="V152" i="1" s="1"/>
  <c r="AB152" i="1" s="1"/>
  <c r="AH152" i="1" s="1"/>
  <c r="P153" i="1"/>
  <c r="V153" i="1" s="1"/>
  <c r="AB153" i="1" s="1"/>
  <c r="AH153" i="1" s="1"/>
  <c r="I481" i="1"/>
  <c r="O481" i="1" s="1"/>
  <c r="U481" i="1" s="1"/>
  <c r="AA481" i="1" s="1"/>
  <c r="AG481" i="1" s="1"/>
  <c r="O482" i="1"/>
  <c r="U482" i="1" s="1"/>
  <c r="AA482" i="1" s="1"/>
  <c r="AG482" i="1" s="1"/>
  <c r="J581" i="1"/>
  <c r="P581" i="1" s="1"/>
  <c r="V581" i="1" s="1"/>
  <c r="AB581" i="1" s="1"/>
  <c r="AH581" i="1" s="1"/>
  <c r="P582" i="1"/>
  <c r="V582" i="1" s="1"/>
  <c r="AB582" i="1" s="1"/>
  <c r="AH582" i="1" s="1"/>
  <c r="H341" i="1"/>
  <c r="N341" i="1" s="1"/>
  <c r="T341" i="1" s="1"/>
  <c r="Z341" i="1" s="1"/>
  <c r="AF341" i="1" s="1"/>
  <c r="N342" i="1"/>
  <c r="T342" i="1" s="1"/>
  <c r="Z342" i="1" s="1"/>
  <c r="AF342" i="1" s="1"/>
  <c r="H549" i="1"/>
  <c r="N549" i="1" s="1"/>
  <c r="T549" i="1" s="1"/>
  <c r="Z549" i="1" s="1"/>
  <c r="AF549" i="1" s="1"/>
  <c r="N550" i="1"/>
  <c r="T550" i="1" s="1"/>
  <c r="Z550" i="1" s="1"/>
  <c r="AF550" i="1" s="1"/>
  <c r="H740" i="1"/>
  <c r="N740" i="1" s="1"/>
  <c r="T740" i="1" s="1"/>
  <c r="Z740" i="1" s="1"/>
  <c r="AF740" i="1" s="1"/>
  <c r="N741" i="1"/>
  <c r="T741" i="1" s="1"/>
  <c r="Z741" i="1" s="1"/>
  <c r="AF741" i="1" s="1"/>
  <c r="J136" i="1"/>
  <c r="P136" i="1" s="1"/>
  <c r="V136" i="1" s="1"/>
  <c r="AB136" i="1" s="1"/>
  <c r="AH136" i="1" s="1"/>
  <c r="P137" i="1"/>
  <c r="V137" i="1" s="1"/>
  <c r="AB137" i="1" s="1"/>
  <c r="AH137" i="1" s="1"/>
  <c r="I487" i="1"/>
  <c r="O487" i="1" s="1"/>
  <c r="U487" i="1" s="1"/>
  <c r="AA487" i="1" s="1"/>
  <c r="AG487" i="1" s="1"/>
  <c r="O488" i="1"/>
  <c r="U488" i="1" s="1"/>
  <c r="AA488" i="1" s="1"/>
  <c r="AG488" i="1" s="1"/>
  <c r="J164" i="1"/>
  <c r="P164" i="1" s="1"/>
  <c r="V164" i="1" s="1"/>
  <c r="AB164" i="1" s="1"/>
  <c r="AH164" i="1" s="1"/>
  <c r="I136" i="1"/>
  <c r="O136" i="1" s="1"/>
  <c r="U136" i="1" s="1"/>
  <c r="AA136" i="1" s="1"/>
  <c r="AG136" i="1" s="1"/>
  <c r="O137" i="1"/>
  <c r="U137" i="1" s="1"/>
  <c r="AA137" i="1" s="1"/>
  <c r="AG137" i="1" s="1"/>
  <c r="H254" i="1"/>
  <c r="N254" i="1" s="1"/>
  <c r="T254" i="1" s="1"/>
  <c r="Z254" i="1" s="1"/>
  <c r="AF254" i="1" s="1"/>
  <c r="N255" i="1"/>
  <c r="T255" i="1" s="1"/>
  <c r="Z255" i="1" s="1"/>
  <c r="AF255" i="1" s="1"/>
  <c r="H355" i="1"/>
  <c r="N355" i="1" s="1"/>
  <c r="T355" i="1" s="1"/>
  <c r="Z355" i="1" s="1"/>
  <c r="AF355" i="1" s="1"/>
  <c r="N356" i="1"/>
  <c r="T356" i="1" s="1"/>
  <c r="Z356" i="1" s="1"/>
  <c r="AF356" i="1" s="1"/>
  <c r="H590" i="1"/>
  <c r="N590" i="1" s="1"/>
  <c r="T590" i="1" s="1"/>
  <c r="Z590" i="1" s="1"/>
  <c r="AF590" i="1" s="1"/>
  <c r="N591" i="1"/>
  <c r="T591" i="1" s="1"/>
  <c r="Z591" i="1" s="1"/>
  <c r="AF591" i="1" s="1"/>
  <c r="I152" i="1"/>
  <c r="O152" i="1" s="1"/>
  <c r="U152" i="1" s="1"/>
  <c r="AA152" i="1" s="1"/>
  <c r="AG152" i="1" s="1"/>
  <c r="O153" i="1"/>
  <c r="U153" i="1" s="1"/>
  <c r="AA153" i="1" s="1"/>
  <c r="AG153" i="1" s="1"/>
  <c r="I204" i="1"/>
  <c r="O204" i="1" s="1"/>
  <c r="U204" i="1" s="1"/>
  <c r="AA204" i="1" s="1"/>
  <c r="AG204" i="1" s="1"/>
  <c r="J204" i="1"/>
  <c r="P204" i="1" s="1"/>
  <c r="V204" i="1" s="1"/>
  <c r="AB204" i="1" s="1"/>
  <c r="AH204" i="1" s="1"/>
  <c r="J18" i="1"/>
  <c r="P18" i="1" s="1"/>
  <c r="V18" i="1" s="1"/>
  <c r="AB18" i="1" s="1"/>
  <c r="AH18" i="1" s="1"/>
  <c r="J481" i="1"/>
  <c r="P481" i="1" s="1"/>
  <c r="V481" i="1" s="1"/>
  <c r="AB481" i="1" s="1"/>
  <c r="AH481" i="1" s="1"/>
  <c r="P482" i="1"/>
  <c r="V482" i="1" s="1"/>
  <c r="AB482" i="1" s="1"/>
  <c r="AH482" i="1" s="1"/>
  <c r="I581" i="1"/>
  <c r="O581" i="1" s="1"/>
  <c r="U581" i="1" s="1"/>
  <c r="AA581" i="1" s="1"/>
  <c r="AG581" i="1" s="1"/>
  <c r="O582" i="1"/>
  <c r="U582" i="1" s="1"/>
  <c r="AA582" i="1" s="1"/>
  <c r="AG582" i="1" s="1"/>
  <c r="I18" i="1"/>
  <c r="O18" i="1" s="1"/>
  <c r="U18" i="1" s="1"/>
  <c r="AA18" i="1" s="1"/>
  <c r="AG18" i="1" s="1"/>
  <c r="I257" i="1"/>
  <c r="O257" i="1" s="1"/>
  <c r="U257" i="1" s="1"/>
  <c r="AA257" i="1" s="1"/>
  <c r="AG257" i="1" s="1"/>
  <c r="I493" i="1"/>
  <c r="O493" i="1" s="1"/>
  <c r="U493" i="1" s="1"/>
  <c r="AA493" i="1" s="1"/>
  <c r="AG493" i="1" s="1"/>
  <c r="O494" i="1"/>
  <c r="U494" i="1" s="1"/>
  <c r="AA494" i="1" s="1"/>
  <c r="AG494" i="1" s="1"/>
  <c r="O374" i="1"/>
  <c r="U374" i="1" s="1"/>
  <c r="AA374" i="1" s="1"/>
  <c r="AG374" i="1" s="1"/>
  <c r="I323" i="1"/>
  <c r="O323" i="1" s="1"/>
  <c r="U323" i="1" s="1"/>
  <c r="AA323" i="1" s="1"/>
  <c r="AG323" i="1" s="1"/>
  <c r="O324" i="1"/>
  <c r="U324" i="1" s="1"/>
  <c r="AA324" i="1" s="1"/>
  <c r="AG324" i="1" s="1"/>
  <c r="J433" i="1"/>
  <c r="P434" i="1"/>
  <c r="V434" i="1" s="1"/>
  <c r="AB434" i="1" s="1"/>
  <c r="AH434" i="1" s="1"/>
  <c r="J229" i="1"/>
  <c r="P229" i="1" s="1"/>
  <c r="V229" i="1" s="1"/>
  <c r="AB229" i="1" s="1"/>
  <c r="AH229" i="1" s="1"/>
  <c r="J284" i="1"/>
  <c r="P284" i="1" s="1"/>
  <c r="V284" i="1" s="1"/>
  <c r="AB284" i="1" s="1"/>
  <c r="AH284" i="1" s="1"/>
  <c r="I164" i="1"/>
  <c r="O164" i="1" s="1"/>
  <c r="U164" i="1" s="1"/>
  <c r="AA164" i="1" s="1"/>
  <c r="AG164" i="1" s="1"/>
  <c r="I229" i="1"/>
  <c r="O229" i="1" s="1"/>
  <c r="U229" i="1" s="1"/>
  <c r="AA229" i="1" s="1"/>
  <c r="AG229" i="1" s="1"/>
  <c r="I284" i="1"/>
  <c r="O284" i="1" s="1"/>
  <c r="U284" i="1" s="1"/>
  <c r="AA284" i="1" s="1"/>
  <c r="AG284" i="1" s="1"/>
  <c r="J508" i="1"/>
  <c r="P508" i="1" s="1"/>
  <c r="V508" i="1" s="1"/>
  <c r="AB508" i="1" s="1"/>
  <c r="AH508" i="1" s="1"/>
  <c r="P509" i="1"/>
  <c r="V509" i="1" s="1"/>
  <c r="AB509" i="1" s="1"/>
  <c r="AH509" i="1" s="1"/>
  <c r="I508" i="1"/>
  <c r="O508" i="1" s="1"/>
  <c r="U508" i="1" s="1"/>
  <c r="AA508" i="1" s="1"/>
  <c r="AG508" i="1" s="1"/>
  <c r="O509" i="1"/>
  <c r="U509" i="1" s="1"/>
  <c r="AA509" i="1" s="1"/>
  <c r="AG509" i="1" s="1"/>
  <c r="J498" i="1"/>
  <c r="P498" i="1" s="1"/>
  <c r="V498" i="1" s="1"/>
  <c r="AB498" i="1" s="1"/>
  <c r="AH498" i="1" s="1"/>
  <c r="P499" i="1"/>
  <c r="V499" i="1" s="1"/>
  <c r="AB499" i="1" s="1"/>
  <c r="AH499" i="1" s="1"/>
  <c r="I433" i="1"/>
  <c r="O434" i="1"/>
  <c r="U434" i="1" s="1"/>
  <c r="AA434" i="1" s="1"/>
  <c r="AG434" i="1" s="1"/>
  <c r="J493" i="1"/>
  <c r="P493" i="1" s="1"/>
  <c r="V493" i="1" s="1"/>
  <c r="AB493" i="1" s="1"/>
  <c r="AH493" i="1" s="1"/>
  <c r="P494" i="1"/>
  <c r="V494" i="1" s="1"/>
  <c r="AB494" i="1" s="1"/>
  <c r="AH494" i="1" s="1"/>
  <c r="P374" i="1"/>
  <c r="V374" i="1" s="1"/>
  <c r="AB374" i="1" s="1"/>
  <c r="AH374" i="1" s="1"/>
  <c r="J323" i="1"/>
  <c r="P323" i="1" s="1"/>
  <c r="V323" i="1" s="1"/>
  <c r="AB323" i="1" s="1"/>
  <c r="AH323" i="1" s="1"/>
  <c r="P324" i="1"/>
  <c r="V324" i="1" s="1"/>
  <c r="AB324" i="1" s="1"/>
  <c r="AH324" i="1" s="1"/>
  <c r="J257" i="1"/>
  <c r="P257" i="1" s="1"/>
  <c r="V257" i="1" s="1"/>
  <c r="AB257" i="1" s="1"/>
  <c r="AH257" i="1" s="1"/>
  <c r="J270" i="1"/>
  <c r="P270" i="1" s="1"/>
  <c r="V270" i="1" s="1"/>
  <c r="AB270" i="1" s="1"/>
  <c r="AH270" i="1" s="1"/>
  <c r="P271" i="1"/>
  <c r="V271" i="1" s="1"/>
  <c r="AB271" i="1" s="1"/>
  <c r="AH271" i="1" s="1"/>
  <c r="I498" i="1"/>
  <c r="O498" i="1" s="1"/>
  <c r="U498" i="1" s="1"/>
  <c r="AA498" i="1" s="1"/>
  <c r="AG498" i="1" s="1"/>
  <c r="O499" i="1"/>
  <c r="U499" i="1" s="1"/>
  <c r="AA499" i="1" s="1"/>
  <c r="AG499" i="1" s="1"/>
  <c r="I381" i="1"/>
  <c r="O381" i="1" s="1"/>
  <c r="U381" i="1" s="1"/>
  <c r="AA381" i="1" s="1"/>
  <c r="AG381" i="1" s="1"/>
  <c r="J381" i="1"/>
  <c r="P381" i="1" s="1"/>
  <c r="V381" i="1" s="1"/>
  <c r="AB381" i="1" s="1"/>
  <c r="AH381" i="1" s="1"/>
  <c r="I402" i="1"/>
  <c r="J402" i="1"/>
  <c r="P328" i="1"/>
  <c r="V328" i="1" s="1"/>
  <c r="AB328" i="1" s="1"/>
  <c r="AH328" i="1" s="1"/>
  <c r="AB683" i="1" l="1"/>
  <c r="V682" i="1"/>
  <c r="AA683" i="1"/>
  <c r="U682" i="1"/>
  <c r="P433" i="1"/>
  <c r="V433" i="1" s="1"/>
  <c r="AB433" i="1" s="1"/>
  <c r="AH433" i="1" s="1"/>
  <c r="J401" i="1"/>
  <c r="P401" i="1" s="1"/>
  <c r="V401" i="1" s="1"/>
  <c r="AB401" i="1" s="1"/>
  <c r="AH401" i="1" s="1"/>
  <c r="O433" i="1"/>
  <c r="U433" i="1" s="1"/>
  <c r="AA433" i="1" s="1"/>
  <c r="AG433" i="1" s="1"/>
  <c r="I401" i="1"/>
  <c r="O401" i="1" s="1"/>
  <c r="U401" i="1" s="1"/>
  <c r="AA401" i="1" s="1"/>
  <c r="AG401" i="1" s="1"/>
  <c r="I203" i="1"/>
  <c r="O203" i="1" s="1"/>
  <c r="U203" i="1" s="1"/>
  <c r="AA203" i="1" s="1"/>
  <c r="AG203" i="1" s="1"/>
  <c r="J486" i="1"/>
  <c r="P486" i="1" s="1"/>
  <c r="V486" i="1" s="1"/>
  <c r="AB486" i="1" s="1"/>
  <c r="AH486" i="1" s="1"/>
  <c r="P402" i="1"/>
  <c r="V402" i="1" s="1"/>
  <c r="AB402" i="1" s="1"/>
  <c r="AH402" i="1" s="1"/>
  <c r="I17" i="1"/>
  <c r="O17" i="1" s="1"/>
  <c r="U17" i="1" s="1"/>
  <c r="AA17" i="1" s="1"/>
  <c r="AG17" i="1" s="1"/>
  <c r="O402" i="1"/>
  <c r="U402" i="1" s="1"/>
  <c r="AA402" i="1" s="1"/>
  <c r="AG402" i="1" s="1"/>
  <c r="J203" i="1"/>
  <c r="P203" i="1" s="1"/>
  <c r="V203" i="1" s="1"/>
  <c r="AB203" i="1" s="1"/>
  <c r="AH203" i="1" s="1"/>
  <c r="J17" i="1"/>
  <c r="P17" i="1" s="1"/>
  <c r="V17" i="1" s="1"/>
  <c r="AB17" i="1" s="1"/>
  <c r="AH17" i="1" s="1"/>
  <c r="I486" i="1"/>
  <c r="O486" i="1" s="1"/>
  <c r="U486" i="1" s="1"/>
  <c r="AA486" i="1" s="1"/>
  <c r="AG486" i="1" s="1"/>
  <c r="AG683" i="1" l="1"/>
  <c r="AA682" i="1"/>
  <c r="AG682" i="1" s="1"/>
  <c r="AH683" i="1"/>
  <c r="AB682" i="1"/>
  <c r="AH682" i="1" s="1"/>
  <c r="N409" i="1"/>
  <c r="T409" i="1" s="1"/>
  <c r="Z409" i="1" s="1"/>
  <c r="AF409" i="1" s="1"/>
  <c r="I16" i="1"/>
  <c r="J16" i="1"/>
  <c r="N416" i="1" l="1"/>
  <c r="T416" i="1" s="1"/>
  <c r="Z416" i="1" s="1"/>
  <c r="AF416" i="1" s="1"/>
  <c r="J810" i="1"/>
  <c r="P810" i="1" s="1"/>
  <c r="V810" i="1" s="1"/>
  <c r="AB810" i="1" s="1"/>
  <c r="AH810" i="1" s="1"/>
  <c r="P16" i="1"/>
  <c r="V16" i="1" s="1"/>
  <c r="AB16" i="1" s="1"/>
  <c r="AH16" i="1" s="1"/>
  <c r="I810" i="1"/>
  <c r="O810" i="1" s="1"/>
  <c r="U810" i="1" s="1"/>
  <c r="AA810" i="1" s="1"/>
  <c r="AG810" i="1" s="1"/>
  <c r="O16" i="1"/>
  <c r="U16" i="1" s="1"/>
  <c r="AA16" i="1" s="1"/>
  <c r="AG16" i="1" s="1"/>
  <c r="H128" i="1"/>
  <c r="H125" i="1"/>
  <c r="H110" i="1"/>
  <c r="H105" i="1" s="1"/>
  <c r="N105" i="1" s="1"/>
  <c r="T105" i="1" s="1"/>
  <c r="Z105" i="1" s="1"/>
  <c r="AF105" i="1" s="1"/>
  <c r="H66" i="1"/>
  <c r="H32" i="1"/>
  <c r="H369" i="1"/>
  <c r="N369" i="1" l="1"/>
  <c r="T369" i="1" s="1"/>
  <c r="Z369" i="1" s="1"/>
  <c r="AF369" i="1" s="1"/>
  <c r="H368" i="1"/>
  <c r="N368" i="1" s="1"/>
  <c r="T368" i="1" s="1"/>
  <c r="Z368" i="1" s="1"/>
  <c r="AF368" i="1" s="1"/>
  <c r="H127" i="1"/>
  <c r="N127" i="1" s="1"/>
  <c r="T127" i="1" s="1"/>
  <c r="Z127" i="1" s="1"/>
  <c r="AF127" i="1" s="1"/>
  <c r="N128" i="1"/>
  <c r="T128" i="1" s="1"/>
  <c r="Z128" i="1" s="1"/>
  <c r="AF128" i="1" s="1"/>
  <c r="H65" i="1"/>
  <c r="N65" i="1" s="1"/>
  <c r="T65" i="1" s="1"/>
  <c r="Z65" i="1" s="1"/>
  <c r="AF65" i="1" s="1"/>
  <c r="N66" i="1"/>
  <c r="T66" i="1" s="1"/>
  <c r="Z66" i="1" s="1"/>
  <c r="AF66" i="1" s="1"/>
  <c r="H124" i="1"/>
  <c r="N124" i="1" s="1"/>
  <c r="T124" i="1" s="1"/>
  <c r="Z124" i="1" s="1"/>
  <c r="AF124" i="1" s="1"/>
  <c r="N125" i="1"/>
  <c r="T125" i="1" s="1"/>
  <c r="Z125" i="1" s="1"/>
  <c r="AF125" i="1" s="1"/>
  <c r="H31" i="1"/>
  <c r="N31" i="1" s="1"/>
  <c r="T31" i="1" s="1"/>
  <c r="Z31" i="1" s="1"/>
  <c r="AF31" i="1" s="1"/>
  <c r="N32" i="1"/>
  <c r="T32" i="1" s="1"/>
  <c r="Z32" i="1" s="1"/>
  <c r="AF32" i="1" s="1"/>
  <c r="N110" i="1"/>
  <c r="T110" i="1" s="1"/>
  <c r="Z110" i="1" s="1"/>
  <c r="AF110" i="1" s="1"/>
  <c r="H716" i="1"/>
  <c r="N716" i="1" s="1"/>
  <c r="T716" i="1" s="1"/>
  <c r="Z716" i="1" s="1"/>
  <c r="AF716" i="1" s="1"/>
  <c r="H156" i="1" l="1"/>
  <c r="N156" i="1" s="1"/>
  <c r="T156" i="1" s="1"/>
  <c r="Z156" i="1" s="1"/>
  <c r="AF156" i="1" s="1"/>
  <c r="H90" i="1"/>
  <c r="H57" i="1"/>
  <c r="H56" i="1" l="1"/>
  <c r="N56" i="1" s="1"/>
  <c r="T56" i="1" s="1"/>
  <c r="Z56" i="1" s="1"/>
  <c r="AF56" i="1" s="1"/>
  <c r="N57" i="1"/>
  <c r="T57" i="1" s="1"/>
  <c r="Z57" i="1" s="1"/>
  <c r="AF57" i="1" s="1"/>
  <c r="H89" i="1"/>
  <c r="N89" i="1" s="1"/>
  <c r="T89" i="1" s="1"/>
  <c r="Z89" i="1" s="1"/>
  <c r="AF89" i="1" s="1"/>
  <c r="N90" i="1"/>
  <c r="T90" i="1" s="1"/>
  <c r="Z90" i="1" s="1"/>
  <c r="AF90" i="1" s="1"/>
  <c r="H709" i="1"/>
  <c r="N709" i="1" s="1"/>
  <c r="T709" i="1" s="1"/>
  <c r="Z709" i="1" s="1"/>
  <c r="AF709" i="1" s="1"/>
  <c r="H696" i="1"/>
  <c r="N696" i="1" s="1"/>
  <c r="T696" i="1" s="1"/>
  <c r="Z696" i="1" s="1"/>
  <c r="AF696" i="1" s="1"/>
  <c r="H594" i="1"/>
  <c r="N594" i="1" s="1"/>
  <c r="T594" i="1" s="1"/>
  <c r="Z594" i="1" s="1"/>
  <c r="AF594" i="1" s="1"/>
  <c r="H593" i="1" l="1"/>
  <c r="N593" i="1" s="1"/>
  <c r="T593" i="1" s="1"/>
  <c r="Z593" i="1" s="1"/>
  <c r="AF593" i="1" s="1"/>
  <c r="H708" i="1"/>
  <c r="N708" i="1" s="1"/>
  <c r="T708" i="1" s="1"/>
  <c r="Z708" i="1" s="1"/>
  <c r="AF708" i="1" s="1"/>
  <c r="H558" i="1"/>
  <c r="N558" i="1" s="1"/>
  <c r="T558" i="1" s="1"/>
  <c r="Z558" i="1" s="1"/>
  <c r="AF558" i="1" s="1"/>
  <c r="H298" i="1"/>
  <c r="N298" i="1" s="1"/>
  <c r="T298" i="1" s="1"/>
  <c r="Z298" i="1" s="1"/>
  <c r="AF298" i="1" s="1"/>
  <c r="H317" i="1"/>
  <c r="N317" i="1" s="1"/>
  <c r="T317" i="1" s="1"/>
  <c r="Z317" i="1" s="1"/>
  <c r="AF317" i="1" s="1"/>
  <c r="H314" i="1"/>
  <c r="N314" i="1" s="1"/>
  <c r="T314" i="1" s="1"/>
  <c r="Z314" i="1" s="1"/>
  <c r="AF314" i="1" s="1"/>
  <c r="H309" i="1"/>
  <c r="N309" i="1" s="1"/>
  <c r="T309" i="1" s="1"/>
  <c r="Z309" i="1" s="1"/>
  <c r="AF309" i="1" s="1"/>
  <c r="H286" i="1"/>
  <c r="N286" i="1" s="1"/>
  <c r="T286" i="1" s="1"/>
  <c r="Z286" i="1" s="1"/>
  <c r="AF286" i="1" s="1"/>
  <c r="H292" i="1"/>
  <c r="N292" i="1" s="1"/>
  <c r="T292" i="1" s="1"/>
  <c r="Z292" i="1" s="1"/>
  <c r="AF292" i="1" s="1"/>
  <c r="H311" i="1" l="1"/>
  <c r="N311" i="1" s="1"/>
  <c r="T311" i="1" s="1"/>
  <c r="Z311" i="1" s="1"/>
  <c r="AF311" i="1" s="1"/>
  <c r="H297" i="1"/>
  <c r="N297" i="1" s="1"/>
  <c r="T297" i="1" s="1"/>
  <c r="Z297" i="1" s="1"/>
  <c r="AF297" i="1" s="1"/>
  <c r="H555" i="1"/>
  <c r="H291" i="1"/>
  <c r="N291" i="1" s="1"/>
  <c r="T291" i="1" s="1"/>
  <c r="Z291" i="1" s="1"/>
  <c r="AF291" i="1" s="1"/>
  <c r="H308" i="1"/>
  <c r="N308" i="1" s="1"/>
  <c r="T308" i="1" s="1"/>
  <c r="Z308" i="1" s="1"/>
  <c r="AF308" i="1" s="1"/>
  <c r="H285" i="1"/>
  <c r="N285" i="1" s="1"/>
  <c r="T285" i="1" s="1"/>
  <c r="Z285" i="1" s="1"/>
  <c r="AF285" i="1" s="1"/>
  <c r="H316" i="1"/>
  <c r="N316" i="1" s="1"/>
  <c r="T316" i="1" s="1"/>
  <c r="Z316" i="1" s="1"/>
  <c r="AF316" i="1" s="1"/>
  <c r="H542" i="1" l="1"/>
  <c r="N542" i="1" s="1"/>
  <c r="T542" i="1" s="1"/>
  <c r="Z542" i="1" s="1"/>
  <c r="AF542" i="1" s="1"/>
  <c r="N555" i="1"/>
  <c r="T555" i="1" s="1"/>
  <c r="Z555" i="1" s="1"/>
  <c r="AF555" i="1" s="1"/>
  <c r="H284" i="1"/>
  <c r="N284" i="1" s="1"/>
  <c r="T284" i="1" s="1"/>
  <c r="Z284" i="1" s="1"/>
  <c r="AF284" i="1" s="1"/>
  <c r="H140" i="1"/>
  <c r="N140" i="1" s="1"/>
  <c r="T140" i="1" s="1"/>
  <c r="Z140" i="1" s="1"/>
  <c r="AF140" i="1" s="1"/>
  <c r="H803" i="1" l="1"/>
  <c r="H800" i="1" l="1"/>
  <c r="N800" i="1" s="1"/>
  <c r="T800" i="1" s="1"/>
  <c r="Z800" i="1" s="1"/>
  <c r="AF800" i="1" s="1"/>
  <c r="N803" i="1"/>
  <c r="T803" i="1" s="1"/>
  <c r="Z803" i="1" s="1"/>
  <c r="AF803" i="1" s="1"/>
  <c r="H390" i="1"/>
  <c r="N390" i="1" s="1"/>
  <c r="T390" i="1" s="1"/>
  <c r="Z390" i="1" s="1"/>
  <c r="AF390" i="1" s="1"/>
  <c r="H385" i="1"/>
  <c r="N385" i="1" s="1"/>
  <c r="T385" i="1" s="1"/>
  <c r="Z385" i="1" s="1"/>
  <c r="AF385" i="1" s="1"/>
  <c r="H597" i="1"/>
  <c r="N597" i="1" s="1"/>
  <c r="T597" i="1" s="1"/>
  <c r="Z597" i="1" s="1"/>
  <c r="AF597" i="1" s="1"/>
  <c r="H178" i="1"/>
  <c r="N178" i="1" s="1"/>
  <c r="T178" i="1" s="1"/>
  <c r="Z178" i="1" s="1"/>
  <c r="AF178" i="1" s="1"/>
  <c r="H48" i="1"/>
  <c r="N48" i="1" s="1"/>
  <c r="T48" i="1" s="1"/>
  <c r="Z48" i="1" s="1"/>
  <c r="AF48" i="1" s="1"/>
  <c r="H23" i="1"/>
  <c r="N23" i="1" s="1"/>
  <c r="T23" i="1" s="1"/>
  <c r="Z23" i="1" s="1"/>
  <c r="AF23" i="1" s="1"/>
  <c r="H47" i="1" l="1"/>
  <c r="N47" i="1" s="1"/>
  <c r="T47" i="1" s="1"/>
  <c r="Z47" i="1" s="1"/>
  <c r="AF47" i="1" s="1"/>
  <c r="H177" i="1"/>
  <c r="N177" i="1" s="1"/>
  <c r="T177" i="1" s="1"/>
  <c r="Z177" i="1" s="1"/>
  <c r="AF177" i="1" s="1"/>
  <c r="H22" i="1"/>
  <c r="N22" i="1" s="1"/>
  <c r="T22" i="1" s="1"/>
  <c r="Z22" i="1" s="1"/>
  <c r="AF22" i="1" s="1"/>
  <c r="H596" i="1"/>
  <c r="H758" i="1"/>
  <c r="H586" i="1" l="1"/>
  <c r="N586" i="1" s="1"/>
  <c r="T586" i="1" s="1"/>
  <c r="Z586" i="1" s="1"/>
  <c r="AF586" i="1" s="1"/>
  <c r="N596" i="1"/>
  <c r="T596" i="1" s="1"/>
  <c r="Z596" i="1" s="1"/>
  <c r="AF596" i="1" s="1"/>
  <c r="H753" i="1"/>
  <c r="N753" i="1" s="1"/>
  <c r="T753" i="1" s="1"/>
  <c r="Z753" i="1" s="1"/>
  <c r="AF753" i="1" s="1"/>
  <c r="N758" i="1"/>
  <c r="T758" i="1" s="1"/>
  <c r="Z758" i="1" s="1"/>
  <c r="AF758" i="1" s="1"/>
  <c r="H237" i="1"/>
  <c r="N237" i="1" s="1"/>
  <c r="T237" i="1" s="1"/>
  <c r="Z237" i="1" s="1"/>
  <c r="AF237" i="1" s="1"/>
  <c r="H236" i="1" l="1"/>
  <c r="N236" i="1" s="1"/>
  <c r="T236" i="1" s="1"/>
  <c r="Z236" i="1" s="1"/>
  <c r="AF236" i="1" s="1"/>
  <c r="H495" i="1"/>
  <c r="N495" i="1" s="1"/>
  <c r="T495" i="1" s="1"/>
  <c r="Z495" i="1" s="1"/>
  <c r="AF495" i="1" s="1"/>
  <c r="H491" i="1"/>
  <c r="N491" i="1" s="1"/>
  <c r="T491" i="1" s="1"/>
  <c r="Z491" i="1" s="1"/>
  <c r="AF491" i="1" s="1"/>
  <c r="H489" i="1"/>
  <c r="N489" i="1" s="1"/>
  <c r="T489" i="1" s="1"/>
  <c r="Z489" i="1" s="1"/>
  <c r="AF489" i="1" s="1"/>
  <c r="H488" i="1" l="1"/>
  <c r="H494" i="1"/>
  <c r="N494" i="1" s="1"/>
  <c r="T494" i="1" s="1"/>
  <c r="Z494" i="1" s="1"/>
  <c r="AF494" i="1" s="1"/>
  <c r="H487" i="1" l="1"/>
  <c r="N487" i="1" s="1"/>
  <c r="T487" i="1" s="1"/>
  <c r="Z487" i="1" s="1"/>
  <c r="AF487" i="1" s="1"/>
  <c r="N488" i="1"/>
  <c r="T488" i="1" s="1"/>
  <c r="Z488" i="1" s="1"/>
  <c r="AF488" i="1" s="1"/>
  <c r="H493" i="1"/>
  <c r="N493" i="1" s="1"/>
  <c r="T493" i="1" s="1"/>
  <c r="Z493" i="1" s="1"/>
  <c r="AF493" i="1" s="1"/>
  <c r="H790" i="1"/>
  <c r="N790" i="1" s="1"/>
  <c r="T790" i="1" s="1"/>
  <c r="Z790" i="1" s="1"/>
  <c r="AF790" i="1" s="1"/>
  <c r="H793" i="1"/>
  <c r="N793" i="1" s="1"/>
  <c r="T793" i="1" s="1"/>
  <c r="Z793" i="1" s="1"/>
  <c r="AF793" i="1" s="1"/>
  <c r="H486" i="1" l="1"/>
  <c r="N486" i="1" s="1"/>
  <c r="T486" i="1" s="1"/>
  <c r="Z486" i="1" s="1"/>
  <c r="AF486" i="1" s="1"/>
  <c r="H792" i="1"/>
  <c r="N792" i="1" s="1"/>
  <c r="T792" i="1" s="1"/>
  <c r="Z792" i="1" s="1"/>
  <c r="AF792" i="1" s="1"/>
  <c r="H335" i="1" l="1"/>
  <c r="N335" i="1" s="1"/>
  <c r="T335" i="1" s="1"/>
  <c r="Z335" i="1" s="1"/>
  <c r="AF335" i="1" s="1"/>
  <c r="H337" i="1"/>
  <c r="N337" i="1" s="1"/>
  <c r="T337" i="1" s="1"/>
  <c r="Z337" i="1" s="1"/>
  <c r="AF337" i="1" s="1"/>
  <c r="H347" i="1"/>
  <c r="N347" i="1" s="1"/>
  <c r="T347" i="1" s="1"/>
  <c r="Z347" i="1" s="1"/>
  <c r="AF347" i="1" s="1"/>
  <c r="H345" i="1"/>
  <c r="N345" i="1" s="1"/>
  <c r="T345" i="1" s="1"/>
  <c r="Z345" i="1" s="1"/>
  <c r="AF345" i="1" s="1"/>
  <c r="H684" i="1"/>
  <c r="N684" i="1" s="1"/>
  <c r="T684" i="1" s="1"/>
  <c r="Z684" i="1" s="1"/>
  <c r="AF684" i="1" s="1"/>
  <c r="H435" i="1"/>
  <c r="N435" i="1" s="1"/>
  <c r="T435" i="1" s="1"/>
  <c r="Z435" i="1" s="1"/>
  <c r="AF435" i="1" s="1"/>
  <c r="H407" i="1"/>
  <c r="N407" i="1" s="1"/>
  <c r="T407" i="1" s="1"/>
  <c r="Z407" i="1" s="1"/>
  <c r="AF407" i="1" s="1"/>
  <c r="H259" i="1"/>
  <c r="N259" i="1" s="1"/>
  <c r="T259" i="1" s="1"/>
  <c r="Z259" i="1" s="1"/>
  <c r="AF259" i="1" s="1"/>
  <c r="H262" i="1"/>
  <c r="N262" i="1" s="1"/>
  <c r="T262" i="1" s="1"/>
  <c r="Z262" i="1" s="1"/>
  <c r="AF262" i="1" s="1"/>
  <c r="H252" i="1"/>
  <c r="N252" i="1" s="1"/>
  <c r="T252" i="1" s="1"/>
  <c r="Z252" i="1" s="1"/>
  <c r="AF252" i="1" s="1"/>
  <c r="H243" i="1"/>
  <c r="N243" i="1" s="1"/>
  <c r="T243" i="1" s="1"/>
  <c r="Z243" i="1" s="1"/>
  <c r="AF243" i="1" s="1"/>
  <c r="H224" i="1"/>
  <c r="N224" i="1" s="1"/>
  <c r="T224" i="1" s="1"/>
  <c r="Z224" i="1" s="1"/>
  <c r="AF224" i="1" s="1"/>
  <c r="H172" i="1"/>
  <c r="N172" i="1" s="1"/>
  <c r="T172" i="1" s="1"/>
  <c r="Z172" i="1" s="1"/>
  <c r="AF172" i="1" s="1"/>
  <c r="H87" i="1"/>
  <c r="N87" i="1" s="1"/>
  <c r="T87" i="1" s="1"/>
  <c r="Z87" i="1" s="1"/>
  <c r="AF87" i="1" s="1"/>
  <c r="H775" i="1"/>
  <c r="N775" i="1" s="1"/>
  <c r="T775" i="1" s="1"/>
  <c r="Z775" i="1" s="1"/>
  <c r="AF775" i="1" s="1"/>
  <c r="H690" i="1"/>
  <c r="N690" i="1" s="1"/>
  <c r="T690" i="1" s="1"/>
  <c r="Z690" i="1" s="1"/>
  <c r="AF690" i="1" s="1"/>
  <c r="H268" i="1"/>
  <c r="N268" i="1" s="1"/>
  <c r="T268" i="1" s="1"/>
  <c r="Z268" i="1" s="1"/>
  <c r="AF268" i="1" s="1"/>
  <c r="H166" i="1"/>
  <c r="N166" i="1" s="1"/>
  <c r="T166" i="1" s="1"/>
  <c r="Z166" i="1" s="1"/>
  <c r="AF166" i="1" s="1"/>
  <c r="H122" i="1"/>
  <c r="N122" i="1" s="1"/>
  <c r="T122" i="1" s="1"/>
  <c r="Z122" i="1" s="1"/>
  <c r="AF122" i="1" s="1"/>
  <c r="H63" i="1"/>
  <c r="N63" i="1" s="1"/>
  <c r="T63" i="1" s="1"/>
  <c r="Z63" i="1" s="1"/>
  <c r="AF63" i="1" s="1"/>
  <c r="H29" i="1"/>
  <c r="N29" i="1" s="1"/>
  <c r="T29" i="1" s="1"/>
  <c r="Z29" i="1" s="1"/>
  <c r="AF29" i="1" s="1"/>
  <c r="H175" i="1"/>
  <c r="N175" i="1" s="1"/>
  <c r="T175" i="1" s="1"/>
  <c r="Z175" i="1" s="1"/>
  <c r="AF175" i="1" s="1"/>
  <c r="H20" i="1"/>
  <c r="N20" i="1" s="1"/>
  <c r="T20" i="1" s="1"/>
  <c r="Z20" i="1" s="1"/>
  <c r="AF20" i="1" s="1"/>
  <c r="H35" i="1"/>
  <c r="N35" i="1" s="1"/>
  <c r="T35" i="1" s="1"/>
  <c r="Z35" i="1" s="1"/>
  <c r="AF35" i="1" s="1"/>
  <c r="H45" i="1"/>
  <c r="N45" i="1" s="1"/>
  <c r="T45" i="1" s="1"/>
  <c r="Z45" i="1" s="1"/>
  <c r="AF45" i="1" s="1"/>
  <c r="H51" i="1"/>
  <c r="N51" i="1" s="1"/>
  <c r="T51" i="1" s="1"/>
  <c r="Z51" i="1" s="1"/>
  <c r="AF51" i="1" s="1"/>
  <c r="H113" i="1"/>
  <c r="N113" i="1" s="1"/>
  <c r="T113" i="1" s="1"/>
  <c r="Z113" i="1" s="1"/>
  <c r="AF113" i="1" s="1"/>
  <c r="H138" i="1"/>
  <c r="N138" i="1" s="1"/>
  <c r="T138" i="1" s="1"/>
  <c r="Z138" i="1" s="1"/>
  <c r="AF138" i="1" s="1"/>
  <c r="H143" i="1"/>
  <c r="N143" i="1" s="1"/>
  <c r="T143" i="1" s="1"/>
  <c r="Z143" i="1" s="1"/>
  <c r="AF143" i="1" s="1"/>
  <c r="H154" i="1"/>
  <c r="N154" i="1" s="1"/>
  <c r="T154" i="1" s="1"/>
  <c r="Z154" i="1" s="1"/>
  <c r="AF154" i="1" s="1"/>
  <c r="H159" i="1"/>
  <c r="N159" i="1" s="1"/>
  <c r="T159" i="1" s="1"/>
  <c r="Z159" i="1" s="1"/>
  <c r="AF159" i="1" s="1"/>
  <c r="H169" i="1"/>
  <c r="N169" i="1" s="1"/>
  <c r="T169" i="1" s="1"/>
  <c r="Z169" i="1" s="1"/>
  <c r="AF169" i="1" s="1"/>
  <c r="H181" i="1"/>
  <c r="N181" i="1" s="1"/>
  <c r="T181" i="1" s="1"/>
  <c r="Z181" i="1" s="1"/>
  <c r="AF181" i="1" s="1"/>
  <c r="H209" i="1"/>
  <c r="N209" i="1" s="1"/>
  <c r="T209" i="1" s="1"/>
  <c r="Z209" i="1" s="1"/>
  <c r="AF209" i="1" s="1"/>
  <c r="H212" i="1"/>
  <c r="N212" i="1" s="1"/>
  <c r="T212" i="1" s="1"/>
  <c r="Z212" i="1" s="1"/>
  <c r="AF212" i="1" s="1"/>
  <c r="H215" i="1"/>
  <c r="N215" i="1" s="1"/>
  <c r="T215" i="1" s="1"/>
  <c r="Z215" i="1" s="1"/>
  <c r="AF215" i="1" s="1"/>
  <c r="H218" i="1"/>
  <c r="N218" i="1" s="1"/>
  <c r="T218" i="1" s="1"/>
  <c r="Z218" i="1" s="1"/>
  <c r="AF218" i="1" s="1"/>
  <c r="H240" i="1"/>
  <c r="N240" i="1" s="1"/>
  <c r="T240" i="1" s="1"/>
  <c r="Z240" i="1" s="1"/>
  <c r="AF240" i="1" s="1"/>
  <c r="H265" i="1"/>
  <c r="N265" i="1" s="1"/>
  <c r="T265" i="1" s="1"/>
  <c r="Z265" i="1" s="1"/>
  <c r="AF265" i="1" s="1"/>
  <c r="H325" i="1"/>
  <c r="N325" i="1" s="1"/>
  <c r="T325" i="1" s="1"/>
  <c r="Z325" i="1" s="1"/>
  <c r="AF325" i="1" s="1"/>
  <c r="H375" i="1"/>
  <c r="N375" i="1" s="1"/>
  <c r="T375" i="1" s="1"/>
  <c r="Z375" i="1" s="1"/>
  <c r="AF375" i="1" s="1"/>
  <c r="H383" i="1"/>
  <c r="N383" i="1" s="1"/>
  <c r="T383" i="1" s="1"/>
  <c r="Z383" i="1" s="1"/>
  <c r="AF383" i="1" s="1"/>
  <c r="H388" i="1"/>
  <c r="N388" i="1" s="1"/>
  <c r="T388" i="1" s="1"/>
  <c r="Z388" i="1" s="1"/>
  <c r="AF388" i="1" s="1"/>
  <c r="H500" i="1"/>
  <c r="N500" i="1" s="1"/>
  <c r="T500" i="1" s="1"/>
  <c r="Z500" i="1" s="1"/>
  <c r="AF500" i="1" s="1"/>
  <c r="H510" i="1"/>
  <c r="N510" i="1" s="1"/>
  <c r="T510" i="1" s="1"/>
  <c r="Z510" i="1" s="1"/>
  <c r="AF510" i="1" s="1"/>
  <c r="H583" i="1"/>
  <c r="N583" i="1" s="1"/>
  <c r="T583" i="1" s="1"/>
  <c r="Z583" i="1" s="1"/>
  <c r="AF583" i="1" s="1"/>
  <c r="H692" i="1"/>
  <c r="N692" i="1" s="1"/>
  <c r="T692" i="1" s="1"/>
  <c r="Z692" i="1" s="1"/>
  <c r="AF692" i="1" s="1"/>
  <c r="H725" i="1"/>
  <c r="N725" i="1" s="1"/>
  <c r="T725" i="1" s="1"/>
  <c r="Z725" i="1" s="1"/>
  <c r="AF725" i="1" s="1"/>
  <c r="H727" i="1"/>
  <c r="N727" i="1" s="1"/>
  <c r="T727" i="1" s="1"/>
  <c r="Z727" i="1" s="1"/>
  <c r="AF727" i="1" s="1"/>
  <c r="H712" i="1"/>
  <c r="N712" i="1" s="1"/>
  <c r="T712" i="1" s="1"/>
  <c r="Z712" i="1" s="1"/>
  <c r="AF712" i="1" s="1"/>
  <c r="H714" i="1"/>
  <c r="N714" i="1" s="1"/>
  <c r="T714" i="1" s="1"/>
  <c r="Z714" i="1" s="1"/>
  <c r="AF714" i="1" s="1"/>
  <c r="H719" i="1"/>
  <c r="N719" i="1" s="1"/>
  <c r="T719" i="1" s="1"/>
  <c r="Z719" i="1" s="1"/>
  <c r="AF719" i="1" s="1"/>
  <c r="H746" i="1"/>
  <c r="H764" i="1"/>
  <c r="N764" i="1" s="1"/>
  <c r="T764" i="1" s="1"/>
  <c r="Z764" i="1" s="1"/>
  <c r="AF764" i="1" s="1"/>
  <c r="H767" i="1"/>
  <c r="H778" i="1"/>
  <c r="H788" i="1"/>
  <c r="N788" i="1" s="1"/>
  <c r="T788" i="1" s="1"/>
  <c r="Z788" i="1" s="1"/>
  <c r="AF788" i="1" s="1"/>
  <c r="H798" i="1"/>
  <c r="H687" i="1"/>
  <c r="H766" i="1" l="1"/>
  <c r="N766" i="1" s="1"/>
  <c r="T766" i="1" s="1"/>
  <c r="Z766" i="1" s="1"/>
  <c r="AF766" i="1" s="1"/>
  <c r="N767" i="1"/>
  <c r="T767" i="1" s="1"/>
  <c r="Z767" i="1" s="1"/>
  <c r="AF767" i="1" s="1"/>
  <c r="H686" i="1"/>
  <c r="N686" i="1" s="1"/>
  <c r="T686" i="1" s="1"/>
  <c r="Z686" i="1" s="1"/>
  <c r="AF686" i="1" s="1"/>
  <c r="N687" i="1"/>
  <c r="T687" i="1" s="1"/>
  <c r="Z687" i="1" s="1"/>
  <c r="AF687" i="1" s="1"/>
  <c r="H795" i="1"/>
  <c r="N795" i="1" s="1"/>
  <c r="T795" i="1" s="1"/>
  <c r="Z795" i="1" s="1"/>
  <c r="AF795" i="1" s="1"/>
  <c r="N798" i="1"/>
  <c r="T798" i="1" s="1"/>
  <c r="Z798" i="1" s="1"/>
  <c r="AF798" i="1" s="1"/>
  <c r="H777" i="1"/>
  <c r="N777" i="1" s="1"/>
  <c r="T777" i="1" s="1"/>
  <c r="Z777" i="1" s="1"/>
  <c r="AF777" i="1" s="1"/>
  <c r="N778" i="1"/>
  <c r="T778" i="1" s="1"/>
  <c r="Z778" i="1" s="1"/>
  <c r="AF778" i="1" s="1"/>
  <c r="H743" i="1"/>
  <c r="N743" i="1" s="1"/>
  <c r="T743" i="1" s="1"/>
  <c r="Z743" i="1" s="1"/>
  <c r="AF743" i="1" s="1"/>
  <c r="N746" i="1"/>
  <c r="T746" i="1" s="1"/>
  <c r="Z746" i="1" s="1"/>
  <c r="AF746" i="1" s="1"/>
  <c r="H711" i="1"/>
  <c r="N711" i="1" s="1"/>
  <c r="T711" i="1" s="1"/>
  <c r="Z711" i="1" s="1"/>
  <c r="AF711" i="1" s="1"/>
  <c r="H344" i="1"/>
  <c r="H334" i="1"/>
  <c r="N334" i="1" s="1"/>
  <c r="T334" i="1" s="1"/>
  <c r="Z334" i="1" s="1"/>
  <c r="AF334" i="1" s="1"/>
  <c r="H724" i="1"/>
  <c r="N724" i="1" s="1"/>
  <c r="T724" i="1" s="1"/>
  <c r="Z724" i="1" s="1"/>
  <c r="AF724" i="1" s="1"/>
  <c r="H382" i="1"/>
  <c r="N382" i="1" s="1"/>
  <c r="T382" i="1" s="1"/>
  <c r="Z382" i="1" s="1"/>
  <c r="AF382" i="1" s="1"/>
  <c r="H211" i="1"/>
  <c r="N211" i="1" s="1"/>
  <c r="T211" i="1" s="1"/>
  <c r="Z211" i="1" s="1"/>
  <c r="AF211" i="1" s="1"/>
  <c r="H44" i="1"/>
  <c r="H387" i="1"/>
  <c r="N387" i="1" s="1"/>
  <c r="T387" i="1" s="1"/>
  <c r="Z387" i="1" s="1"/>
  <c r="AF387" i="1" s="1"/>
  <c r="H137" i="1"/>
  <c r="H153" i="1"/>
  <c r="H171" i="1"/>
  <c r="N171" i="1" s="1"/>
  <c r="T171" i="1" s="1"/>
  <c r="Z171" i="1" s="1"/>
  <c r="AF171" i="1" s="1"/>
  <c r="H499" i="1"/>
  <c r="N499" i="1" s="1"/>
  <c r="T499" i="1" s="1"/>
  <c r="Z499" i="1" s="1"/>
  <c r="AF499" i="1" s="1"/>
  <c r="H374" i="1"/>
  <c r="H362" i="1" s="1"/>
  <c r="N362" i="1" s="1"/>
  <c r="T362" i="1" s="1"/>
  <c r="Z362" i="1" s="1"/>
  <c r="AF362" i="1" s="1"/>
  <c r="H180" i="1"/>
  <c r="N180" i="1" s="1"/>
  <c r="T180" i="1" s="1"/>
  <c r="Z180" i="1" s="1"/>
  <c r="AF180" i="1" s="1"/>
  <c r="H174" i="1"/>
  <c r="N174" i="1" s="1"/>
  <c r="T174" i="1" s="1"/>
  <c r="Z174" i="1" s="1"/>
  <c r="AF174" i="1" s="1"/>
  <c r="H121" i="1"/>
  <c r="N121" i="1" s="1"/>
  <c r="T121" i="1" s="1"/>
  <c r="Z121" i="1" s="1"/>
  <c r="AF121" i="1" s="1"/>
  <c r="H251" i="1"/>
  <c r="N251" i="1" s="1"/>
  <c r="T251" i="1" s="1"/>
  <c r="Z251" i="1" s="1"/>
  <c r="AF251" i="1" s="1"/>
  <c r="H406" i="1"/>
  <c r="H402" i="1" s="1"/>
  <c r="H434" i="1"/>
  <c r="H787" i="1"/>
  <c r="N787" i="1" s="1"/>
  <c r="T787" i="1" s="1"/>
  <c r="Z787" i="1" s="1"/>
  <c r="AF787" i="1" s="1"/>
  <c r="H217" i="1"/>
  <c r="N217" i="1" s="1"/>
  <c r="T217" i="1" s="1"/>
  <c r="Z217" i="1" s="1"/>
  <c r="AF217" i="1" s="1"/>
  <c r="H208" i="1"/>
  <c r="N208" i="1" s="1"/>
  <c r="T208" i="1" s="1"/>
  <c r="Z208" i="1" s="1"/>
  <c r="AF208" i="1" s="1"/>
  <c r="H19" i="1"/>
  <c r="N19" i="1" s="1"/>
  <c r="T19" i="1" s="1"/>
  <c r="Z19" i="1" s="1"/>
  <c r="AF19" i="1" s="1"/>
  <c r="H242" i="1"/>
  <c r="N242" i="1" s="1"/>
  <c r="T242" i="1" s="1"/>
  <c r="Z242" i="1" s="1"/>
  <c r="AF242" i="1" s="1"/>
  <c r="H509" i="1"/>
  <c r="N509" i="1" s="1"/>
  <c r="T509" i="1" s="1"/>
  <c r="Z509" i="1" s="1"/>
  <c r="AF509" i="1" s="1"/>
  <c r="H324" i="1"/>
  <c r="H239" i="1"/>
  <c r="N239" i="1" s="1"/>
  <c r="T239" i="1" s="1"/>
  <c r="Z239" i="1" s="1"/>
  <c r="AF239" i="1" s="1"/>
  <c r="H112" i="1"/>
  <c r="H50" i="1"/>
  <c r="N50" i="1" s="1"/>
  <c r="T50" i="1" s="1"/>
  <c r="Z50" i="1" s="1"/>
  <c r="AF50" i="1" s="1"/>
  <c r="H28" i="1"/>
  <c r="N28" i="1" s="1"/>
  <c r="T28" i="1" s="1"/>
  <c r="Z28" i="1" s="1"/>
  <c r="AF28" i="1" s="1"/>
  <c r="H165" i="1"/>
  <c r="N165" i="1" s="1"/>
  <c r="T165" i="1" s="1"/>
  <c r="Z165" i="1" s="1"/>
  <c r="AF165" i="1" s="1"/>
  <c r="H774" i="1"/>
  <c r="N774" i="1" s="1"/>
  <c r="T774" i="1" s="1"/>
  <c r="Z774" i="1" s="1"/>
  <c r="AF774" i="1" s="1"/>
  <c r="H86" i="1"/>
  <c r="N86" i="1" s="1"/>
  <c r="T86" i="1" s="1"/>
  <c r="Z86" i="1" s="1"/>
  <c r="AF86" i="1" s="1"/>
  <c r="H223" i="1"/>
  <c r="N223" i="1" s="1"/>
  <c r="T223" i="1" s="1"/>
  <c r="Z223" i="1" s="1"/>
  <c r="AF223" i="1" s="1"/>
  <c r="H34" i="1"/>
  <c r="N34" i="1" s="1"/>
  <c r="T34" i="1" s="1"/>
  <c r="Z34" i="1" s="1"/>
  <c r="AF34" i="1" s="1"/>
  <c r="H168" i="1"/>
  <c r="N168" i="1" s="1"/>
  <c r="T168" i="1" s="1"/>
  <c r="Z168" i="1" s="1"/>
  <c r="AF168" i="1" s="1"/>
  <c r="H689" i="1"/>
  <c r="N689" i="1" s="1"/>
  <c r="T689" i="1" s="1"/>
  <c r="Z689" i="1" s="1"/>
  <c r="AF689" i="1" s="1"/>
  <c r="H261" i="1"/>
  <c r="N261" i="1" s="1"/>
  <c r="T261" i="1" s="1"/>
  <c r="Z261" i="1" s="1"/>
  <c r="AF261" i="1" s="1"/>
  <c r="H62" i="1"/>
  <c r="N62" i="1" s="1"/>
  <c r="T62" i="1" s="1"/>
  <c r="Z62" i="1" s="1"/>
  <c r="AF62" i="1" s="1"/>
  <c r="H582" i="1"/>
  <c r="H264" i="1"/>
  <c r="N264" i="1" s="1"/>
  <c r="T264" i="1" s="1"/>
  <c r="Z264" i="1" s="1"/>
  <c r="AF264" i="1" s="1"/>
  <c r="H258" i="1"/>
  <c r="N258" i="1" s="1"/>
  <c r="T258" i="1" s="1"/>
  <c r="Z258" i="1" s="1"/>
  <c r="AF258" i="1" s="1"/>
  <c r="H267" i="1"/>
  <c r="N267" i="1" s="1"/>
  <c r="T267" i="1" s="1"/>
  <c r="Z267" i="1" s="1"/>
  <c r="AF267" i="1" s="1"/>
  <c r="H214" i="1"/>
  <c r="N214" i="1" s="1"/>
  <c r="T214" i="1" s="1"/>
  <c r="Z214" i="1" s="1"/>
  <c r="AF214" i="1" s="1"/>
  <c r="H763" i="1"/>
  <c r="N763" i="1" s="1"/>
  <c r="T763" i="1" s="1"/>
  <c r="Z763" i="1" s="1"/>
  <c r="AF763" i="1" s="1"/>
  <c r="H718" i="1"/>
  <c r="N718" i="1" s="1"/>
  <c r="T718" i="1" s="1"/>
  <c r="Z718" i="1" s="1"/>
  <c r="AF718" i="1" s="1"/>
  <c r="H683" i="1"/>
  <c r="N683" i="1" s="1"/>
  <c r="T683" i="1" l="1"/>
  <c r="N682" i="1"/>
  <c r="N112" i="1"/>
  <c r="T112" i="1" s="1"/>
  <c r="Z112" i="1" s="1"/>
  <c r="AF112" i="1" s="1"/>
  <c r="H104" i="1"/>
  <c r="N104" i="1" s="1"/>
  <c r="T104" i="1" s="1"/>
  <c r="Z104" i="1" s="1"/>
  <c r="AF104" i="1" s="1"/>
  <c r="N344" i="1"/>
  <c r="T344" i="1" s="1"/>
  <c r="Z344" i="1" s="1"/>
  <c r="AF344" i="1" s="1"/>
  <c r="H328" i="1"/>
  <c r="N328" i="1" s="1"/>
  <c r="T328" i="1" s="1"/>
  <c r="Z328" i="1" s="1"/>
  <c r="AF328" i="1" s="1"/>
  <c r="N44" i="1"/>
  <c r="T44" i="1" s="1"/>
  <c r="Z44" i="1" s="1"/>
  <c r="AF44" i="1" s="1"/>
  <c r="H40" i="1"/>
  <c r="N40" i="1" s="1"/>
  <c r="T40" i="1" s="1"/>
  <c r="Z40" i="1" s="1"/>
  <c r="AF40" i="1" s="1"/>
  <c r="N402" i="1"/>
  <c r="T402" i="1" s="1"/>
  <c r="Z402" i="1" s="1"/>
  <c r="AF402" i="1" s="1"/>
  <c r="N406" i="1"/>
  <c r="T406" i="1" s="1"/>
  <c r="Z406" i="1" s="1"/>
  <c r="AF406" i="1" s="1"/>
  <c r="H152" i="1"/>
  <c r="N152" i="1" s="1"/>
  <c r="T152" i="1" s="1"/>
  <c r="Z152" i="1" s="1"/>
  <c r="AF152" i="1" s="1"/>
  <c r="N153" i="1"/>
  <c r="T153" i="1" s="1"/>
  <c r="Z153" i="1" s="1"/>
  <c r="AF153" i="1" s="1"/>
  <c r="H581" i="1"/>
  <c r="N581" i="1" s="1"/>
  <c r="T581" i="1" s="1"/>
  <c r="Z581" i="1" s="1"/>
  <c r="AF581" i="1" s="1"/>
  <c r="N582" i="1"/>
  <c r="T582" i="1" s="1"/>
  <c r="Z582" i="1" s="1"/>
  <c r="AF582" i="1" s="1"/>
  <c r="H136" i="1"/>
  <c r="N136" i="1" s="1"/>
  <c r="T136" i="1" s="1"/>
  <c r="Z136" i="1" s="1"/>
  <c r="AF136" i="1" s="1"/>
  <c r="N137" i="1"/>
  <c r="T137" i="1" s="1"/>
  <c r="Z137" i="1" s="1"/>
  <c r="AF137" i="1" s="1"/>
  <c r="H323" i="1"/>
  <c r="N323" i="1" s="1"/>
  <c r="T323" i="1" s="1"/>
  <c r="Z323" i="1" s="1"/>
  <c r="AF323" i="1" s="1"/>
  <c r="N324" i="1"/>
  <c r="T324" i="1" s="1"/>
  <c r="Z324" i="1" s="1"/>
  <c r="AF324" i="1" s="1"/>
  <c r="N374" i="1"/>
  <c r="T374" i="1" s="1"/>
  <c r="Z374" i="1" s="1"/>
  <c r="AF374" i="1" s="1"/>
  <c r="H433" i="1"/>
  <c r="N434" i="1"/>
  <c r="T434" i="1" s="1"/>
  <c r="Z434" i="1" s="1"/>
  <c r="AF434" i="1" s="1"/>
  <c r="H164" i="1"/>
  <c r="N164" i="1" s="1"/>
  <c r="T164" i="1" s="1"/>
  <c r="Z164" i="1" s="1"/>
  <c r="AF164" i="1" s="1"/>
  <c r="H381" i="1"/>
  <c r="N381" i="1" s="1"/>
  <c r="T381" i="1" s="1"/>
  <c r="Z381" i="1" s="1"/>
  <c r="AF381" i="1" s="1"/>
  <c r="H229" i="1"/>
  <c r="N229" i="1" s="1"/>
  <c r="T229" i="1" s="1"/>
  <c r="Z229" i="1" s="1"/>
  <c r="AF229" i="1" s="1"/>
  <c r="H18" i="1"/>
  <c r="N18" i="1" s="1"/>
  <c r="T18" i="1" s="1"/>
  <c r="Z18" i="1" s="1"/>
  <c r="AF18" i="1" s="1"/>
  <c r="H204" i="1"/>
  <c r="N204" i="1" s="1"/>
  <c r="T204" i="1" s="1"/>
  <c r="Z204" i="1" s="1"/>
  <c r="AF204" i="1" s="1"/>
  <c r="H257" i="1"/>
  <c r="N257" i="1" s="1"/>
  <c r="T257" i="1" s="1"/>
  <c r="Z257" i="1" s="1"/>
  <c r="AF257" i="1" s="1"/>
  <c r="H498" i="1"/>
  <c r="N498" i="1" s="1"/>
  <c r="T498" i="1" s="1"/>
  <c r="Z498" i="1" s="1"/>
  <c r="AF498" i="1" s="1"/>
  <c r="H481" i="1"/>
  <c r="N481" i="1" s="1"/>
  <c r="T481" i="1" s="1"/>
  <c r="Z481" i="1" s="1"/>
  <c r="AF481" i="1" s="1"/>
  <c r="H508" i="1"/>
  <c r="N508" i="1" s="1"/>
  <c r="T508" i="1" s="1"/>
  <c r="Z508" i="1" s="1"/>
  <c r="AF508" i="1" s="1"/>
  <c r="H524" i="1"/>
  <c r="N524" i="1" s="1"/>
  <c r="T524" i="1" s="1"/>
  <c r="Z524" i="1" s="1"/>
  <c r="AF524" i="1" s="1"/>
  <c r="Z683" i="1" l="1"/>
  <c r="T682" i="1"/>
  <c r="N433" i="1"/>
  <c r="T433" i="1" s="1"/>
  <c r="Z433" i="1" s="1"/>
  <c r="AF433" i="1" s="1"/>
  <c r="H401" i="1"/>
  <c r="N401" i="1" s="1"/>
  <c r="T401" i="1" s="1"/>
  <c r="Z401" i="1" s="1"/>
  <c r="AF401" i="1" s="1"/>
  <c r="H17" i="1"/>
  <c r="N17" i="1" s="1"/>
  <c r="T17" i="1" s="1"/>
  <c r="Z17" i="1" s="1"/>
  <c r="AF17" i="1" s="1"/>
  <c r="H203" i="1"/>
  <c r="N203" i="1" s="1"/>
  <c r="T203" i="1" s="1"/>
  <c r="Z203" i="1" s="1"/>
  <c r="AF203" i="1" s="1"/>
  <c r="AF683" i="1" l="1"/>
  <c r="Z682" i="1"/>
  <c r="AF682" i="1" s="1"/>
  <c r="H16" i="1"/>
  <c r="H810" i="1" l="1"/>
  <c r="N810" i="1" s="1"/>
  <c r="T810" i="1" s="1"/>
  <c r="Z810" i="1" s="1"/>
  <c r="AF810" i="1" s="1"/>
  <c r="N16" i="1"/>
  <c r="T16" i="1" s="1"/>
  <c r="Z16" i="1" s="1"/>
  <c r="AF16" i="1" s="1"/>
  <c r="K811" i="1" l="1"/>
  <c r="L811" i="1"/>
  <c r="M811" i="1"/>
  <c r="AF812" i="1" l="1"/>
  <c r="AG812" i="1"/>
  <c r="AH812" i="1"/>
</calcChain>
</file>

<file path=xl/sharedStrings.xml><?xml version="1.0" encoding="utf-8"?>
<sst xmlns="http://schemas.openxmlformats.org/spreadsheetml/2006/main" count="4436" uniqueCount="469">
  <si>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</si>
  <si>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</si>
  <si>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</si>
  <si>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</si>
  <si>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</si>
  <si>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</si>
  <si>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</si>
  <si>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</si>
  <si>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</si>
  <si>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</si>
  <si>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</si>
  <si>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</si>
  <si>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</si>
  <si>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</si>
  <si>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</si>
  <si>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</si>
  <si>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</si>
  <si>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</si>
  <si>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</si>
  <si>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</si>
  <si>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</si>
  <si>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</si>
  <si>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</si>
  <si>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</si>
  <si>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</si>
  <si>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</si>
  <si>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</si>
  <si>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</si>
  <si>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</si>
  <si>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</si>
  <si>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</si>
  <si>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</si>
  <si>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</si>
  <si>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</si>
  <si>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</si>
  <si>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</si>
  <si>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</si>
  <si>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</si>
  <si>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</si>
  <si>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</si>
  <si>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</si>
  <si>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</si>
  <si>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</si>
  <si>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</si>
  <si>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</si>
  <si>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</si>
  <si>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</si>
  <si>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</si>
  <si>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</si>
  <si>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</si>
  <si>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</si>
  <si>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</si>
  <si>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</si>
  <si>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</si>
  <si>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</si>
  <si>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</si>
  <si>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</si>
  <si>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</si>
  <si>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</si>
  <si>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</si>
  <si>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</si>
  <si>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</si>
  <si>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</si>
  <si>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</si>
  <si>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</si>
  <si>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</si>
  <si>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</si>
  <si>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</si>
  <si>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</si>
  <si>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</si>
  <si>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</si>
  <si>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</si>
  <si>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</si>
  <si>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</si>
  <si>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</si>
  <si>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</si>
  <si>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</si>
  <si>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</si>
  <si>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</si>
  <si>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</si>
  <si>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</si>
  <si>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</si>
  <si>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</si>
  <si>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</si>
  <si>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</si>
  <si>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</si>
  <si>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</si>
  <si>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</si>
  <si>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</si>
  <si>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</si>
  <si>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</si>
  <si>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</si>
  <si>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</si>
  <si>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</si>
  <si>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</si>
  <si>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</si>
  <si>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</si>
  <si>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</si>
  <si>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</si>
  <si>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</si>
  <si>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</si>
  <si>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</si>
  <si>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</si>
  <si>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</si>
  <si>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</si>
  <si>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</si>
  <si>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</si>
  <si>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</si>
  <si>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</si>
  <si>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</si>
  <si>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</si>
  <si>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</si>
  <si>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</si>
  <si>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</si>
  <si>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</si>
  <si>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</si>
  <si>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</si>
  <si>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</si>
  <si>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</si>
  <si>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</si>
  <si>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</si>
  <si>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</si>
  <si>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</si>
  <si>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</si>
  <si>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</si>
  <si>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</si>
  <si>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</si>
  <si>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</si>
  <si>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</si>
  <si>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</si>
  <si>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</si>
  <si>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</si>
  <si>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</si>
  <si>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</si>
  <si>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</si>
  <si>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</si>
  <si>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</si>
  <si>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</si>
  <si>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</si>
  <si>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</si>
  <si>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</si>
  <si>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</si>
  <si>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</si>
  <si>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</si>
  <si>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</si>
  <si>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</si>
  <si>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</si>
  <si>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</si>
  <si>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</si>
  <si>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</si>
  <si>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</si>
  <si>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</si>
  <si>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</si>
  <si>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</si>
  <si>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</si>
  <si>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</si>
  <si>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</si>
  <si>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</si>
  <si>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</si>
  <si>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</si>
  <si>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</si>
  <si>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</si>
  <si>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</si>
  <si>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</si>
  <si>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</si>
  <si>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</si>
  <si>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</si>
  <si>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</si>
  <si>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</si>
  <si>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</si>
  <si>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</si>
  <si>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</si>
  <si>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</si>
  <si>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</si>
  <si>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</si>
  <si>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</si>
  <si>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</si>
  <si>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</si>
  <si>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</si>
  <si>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</si>
  <si>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</si>
  <si>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</si>
  <si>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</si>
  <si>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</si>
  <si>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</si>
  <si>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</si>
  <si>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</si>
  <si>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</si>
  <si>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</si>
  <si>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</si>
  <si>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</si>
  <si>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</si>
  <si>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</si>
  <si>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</si>
  <si>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</si>
  <si>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</si>
  <si>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L5760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</si>
  <si>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</si>
  <si>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</si>
  <si>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</si>
  <si>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</si>
  <si>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</si>
  <si>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</si>
  <si>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</si>
  <si>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</si>
  <si>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</si>
  <si>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</si>
  <si>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</si>
  <si>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</si>
  <si>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</si>
  <si>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</si>
  <si>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</si>
  <si>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</si>
  <si>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</si>
  <si>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</si>
  <si>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</si>
  <si>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</si>
  <si>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</si>
  <si>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</si>
  <si>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</si>
  <si>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</si>
  <si>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</si>
  <si>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</si>
  <si>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</si>
  <si>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</si>
  <si>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</si>
  <si>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</si>
  <si>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</si>
  <si>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</si>
  <si>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</si>
  <si>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</si>
  <si>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</si>
  <si>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</si>
  <si>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</si>
  <si>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</si>
  <si>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</si>
  <si>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</si>
  <si>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</si>
  <si>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</si>
  <si>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</si>
  <si>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</si>
  <si>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</si>
  <si>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</si>
  <si>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</si>
  <si>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</si>
  <si>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</si>
  <si>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</si>
  <si>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</si>
  <si>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</si>
  <si>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</si>
  <si>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</si>
  <si>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</si>
  <si>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</si>
  <si>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</si>
  <si>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</si>
  <si>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</si>
  <si>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</si>
  <si>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</si>
  <si>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</si>
  <si>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</si>
  <si>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</si>
  <si>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</si>
  <si>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</si>
  <si>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</si>
  <si>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</si>
  <si>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</si>
  <si>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</si>
  <si>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</si>
  <si>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</si>
  <si>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</si>
  <si>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</si>
  <si>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</si>
  <si>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</si>
  <si>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</si>
  <si>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</si>
  <si>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20340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</si>
  <si>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</si>
  <si>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</si>
  <si>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</si>
  <si>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</si>
  <si>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</si>
  <si>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</si>
  <si>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</si>
  <si>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</si>
  <si>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</si>
  <si>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</si>
  <si>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</si>
  <si>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</si>
  <si>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</si>
  <si>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</si>
  <si>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</si>
  <si>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</si>
  <si>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</si>
  <si>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</si>
  <si>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</si>
  <si>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</si>
  <si>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</si>
  <si>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</si>
  <si>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</si>
  <si>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</si>
  <si>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</si>
  <si>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</si>
  <si>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</si>
  <si>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</si>
  <si>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</si>
  <si>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</si>
  <si>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</si>
  <si>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</si>
  <si>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</si>
  <si>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</si>
  <si>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</si>
  <si>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</si>
  <si>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</si>
  <si>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</si>
  <si>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</si>
  <si>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</si>
  <si>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</si>
  <si>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53032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</si>
  <si>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</si>
  <si>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</si>
  <si>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</si>
  <si>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</si>
  <si>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</si>
  <si>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</si>
  <si>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</si>
  <si>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</si>
  <si>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</si>
  <si>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</si>
  <si>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</si>
  <si>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</si>
  <si>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</si>
  <si>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</si>
  <si>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</si>
  <si>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</si>
  <si>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</si>
  <si>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</si>
  <si>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</si>
  <si>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</si>
  <si>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</si>
  <si>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</si>
  <si>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</si>
  <si>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</si>
  <si>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</si>
  <si>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</si>
  <si>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</si>
  <si>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</si>
  <si>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</si>
  <si>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</si>
  <si>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</si>
  <si>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</si>
  <si>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</si>
  <si>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</si>
  <si>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</si>
  <si>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</si>
  <si>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</si>
  <si>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</si>
  <si>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Предлагаемы поправки (+ увеличение, - уменьшение)</t>
  </si>
  <si>
    <t>Расходы связанные с реализацией Положения о звании "Почетный гражданин Мезенского муниципального округа"</t>
  </si>
  <si>
    <t>"Приложение № 5</t>
  </si>
  <si>
    <t>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</si>
  <si>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</si>
  <si>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</si>
  <si>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</si>
  <si>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</si>
  <si>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</si>
  <si>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L7502</t>
  </si>
  <si>
    <t>Реализация мероприятий по модернизации школьных систем образования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</si>
  <si>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</si>
  <si>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</si>
  <si>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</si>
  <si>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</si>
  <si>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</si>
  <si>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</si>
  <si>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</si>
  <si>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</si>
  <si>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</si>
  <si>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</si>
  <si>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</si>
  <si>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</si>
  <si>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</si>
  <si>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</si>
  <si>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</si>
  <si>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</si>
  <si>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</si>
  <si>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</si>
  <si>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</si>
  <si>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</si>
  <si>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</si>
  <si>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</si>
  <si>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</si>
  <si>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</si>
  <si>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</si>
  <si>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</si>
  <si>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</si>
  <si>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</si>
  <si>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                       на 2024 год и на плановый период 2025 и 2026 годов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</si>
  <si>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</si>
  <si>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</si>
  <si>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</si>
  <si>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</si>
  <si>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</si>
  <si>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</si>
  <si>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</si>
  <si>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</si>
  <si>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</si>
  <si>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</si>
  <si>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</si>
  <si>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L576Л</t>
  </si>
  <si>
    <t>Улучшение жилищных условий для привлечения молодых специалистов</t>
  </si>
  <si>
    <t>21590</t>
  </si>
  <si>
    <t>8.4</t>
  </si>
  <si>
    <t xml:space="preserve">Подпрограмма «Разработка нормативно-правовых актов в сфере градостроительной деятельности» </t>
  </si>
  <si>
    <t>26020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</si>
  <si>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</si>
  <si>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 xml:space="preserve">Повышение безопасности объектов воинской славы на территории Мезенского муниципального округа </t>
  </si>
  <si>
    <t>27460</t>
  </si>
  <si>
    <t>L4971</t>
  </si>
  <si>
    <t>Разработка проектов санитарно-защитных зон артезианских скважин</t>
  </si>
  <si>
    <t>20450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</si>
  <si>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</si>
  <si>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Реализация муниципальных программ формирования современной городской среды</t>
  </si>
  <si>
    <t>Э4950</t>
  </si>
  <si>
    <t>F2</t>
  </si>
  <si>
    <t>55551</t>
  </si>
  <si>
    <t>Строительство, реконструкция, капитальный ремонт, ремонт и содержание автомобильных дорог, находящихся в собственности муниципального округа за счет муниципального дорожного фонда</t>
  </si>
  <si>
    <t>Мероприятия по рекультивации земельных участков на территории муниципального округа</t>
  </si>
  <si>
    <t>Капитальный, текущий ремонты зданий, находящихся в муниципальной собственности</t>
  </si>
  <si>
    <t>Э4630</t>
  </si>
  <si>
    <t>Реализация мероприятий по модернизации учреждений отрасли культуры</t>
  </si>
  <si>
    <t>Э6852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</si>
  <si>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 учреждениям общего образования)</t>
  </si>
  <si>
    <t>R3</t>
  </si>
  <si>
    <t>Ж6880</t>
  </si>
  <si>
    <t>Cоздание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</si>
  <si>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S6360</t>
  </si>
  <si>
    <t>Организация транспортного обслуживания населения на пассажирских маршрутах автомобильного транспорта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</si>
  <si>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</si>
  <si>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</si>
  <si>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S4420</t>
  </si>
  <si>
    <t>Ремонт, реконструкция, благоустройство и установка памятников, обелисков, мемориалов, памятных досок</t>
  </si>
  <si>
    <t>S6910</t>
  </si>
  <si>
    <t>Мероприятия по содействию трудоустройству несовершеннолетних граждан на территории Архангельской области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</si>
  <si>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</si>
  <si>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Э4700</t>
  </si>
  <si>
    <t>Обеспечение участия в Маргаритинской ярмарке</t>
  </si>
  <si>
    <t>20210</t>
  </si>
  <si>
    <t>S8271</t>
  </si>
  <si>
    <t>S8272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</si>
  <si>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</si>
  <si>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Развитие системы обращения ЖБО</t>
  </si>
  <si>
    <t>20510</t>
  </si>
  <si>
    <t>Резервный фонд аджминистрации Мезенсукого муниципального округа</t>
  </si>
  <si>
    <t>Проведение комплексных кадастровых работ</t>
  </si>
  <si>
    <t>L5111</t>
  </si>
  <si>
    <t>Мероприятия по предупреждению и ликвидации чрезвычайных ситуаций природного и техногенного характера</t>
  </si>
  <si>
    <t>71580</t>
  </si>
  <si>
    <t>S1580</t>
  </si>
  <si>
    <t>Приобретение и установка автономных дымовых пожарных извещателей</t>
  </si>
  <si>
    <t>S6870</t>
  </si>
  <si>
    <t>Реализация мероприятий по оборудованию источников наружного противопожарного водоснабжения</t>
  </si>
  <si>
    <t>S6630</t>
  </si>
  <si>
    <t>Организация электроснабжения потребителей в населенных пунктах без централизованного электроснабжения на территории Мезенского муниципального округа Архангельской области</t>
  </si>
  <si>
    <t>20560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</si>
  <si>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</si>
  <si>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Э4790</t>
  </si>
  <si>
    <t>20320</t>
  </si>
  <si>
    <t>Проект благоустройства "Малая Слобода"</t>
  </si>
  <si>
    <t>от 05 сентября 2024 года №  250</t>
  </si>
  <si>
    <t>от 13  декабря 2023 года № 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</si>
</sst>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2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0" fontId="34" fillId="0" borderId="1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4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3" fontId="12" fillId="0" borderId="47" xfId="0" applyNumberFormat="1" applyFont="1" applyBorder="1" applyAlignment="1">
      <alignment horizontal="center" vertical="center"/>
    </xf>
    <xf numFmtId="1" fontId="12" fillId="0" borderId="4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49" fontId="0" fillId="0" borderId="14" xfId="0" applyNumberForma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8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" fontId="2" fillId="0" borderId="0" xfId="0" applyNumberFormat="1" applyFont="1"/>
    <xf numFmtId="49" fontId="2" fillId="0" borderId="10" xfId="0" applyNumberFormat="1" applyFon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23" fillId="0" borderId="15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0" fontId="1" fillId="0" borderId="28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4" fillId="0" borderId="9" xfId="0" applyFont="1" applyBorder="1" applyAlignment="1">
      <alignment horizontal="left" vertical="center" wrapText="1"/>
    </xf>
    <xf numFmtId="0" fontId="0" fillId="0" borderId="29" xfId="0" applyBorder="1" applyAlignment="1">
      <alignment wrapText="1"/>
    </xf>
    <xf numFmtId="0" fontId="2" fillId="0" borderId="9" xfId="0" applyFont="1" applyBorder="1" applyAlignment="1">
      <alignment vertical="center" wrapText="1"/>
    </xf>
    <xf numFmtId="0" fontId="2" fillId="0" borderId="29" xfId="0" applyFont="1" applyBorder="1" applyAlignment="1">
      <alignment wrapText="1"/>
    </xf>
    <xf numFmtId="0" fontId="2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34" xfId="0" applyFont="1" applyBorder="1" applyAlignment="1">
      <alignment vertical="center" wrapText="1"/>
    </xf>
    <xf numFmtId="0" fontId="0" fillId="0" borderId="9" xfId="0" applyFill="1" applyBorder="1" applyAlignment="1">
      <alignment horizontal="left" vertical="center" wrapText="1"/>
    </xf>
    <xf numFmtId="0" fontId="1" fillId="0" borderId="29" xfId="0" applyFont="1" applyFill="1" applyBorder="1" applyAlignment="1">
      <alignment wrapText="1"/>
    </xf>
    <xf numFmtId="0" fontId="1" fillId="0" borderId="9" xfId="0" applyFont="1" applyFill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horizontal="left" vertical="center" wrapText="1"/>
    </xf>
    <xf numFmtId="0" fontId="35" fillId="0" borderId="9" xfId="0" applyFont="1" applyFill="1" applyBorder="1"/>
    <xf numFmtId="0" fontId="0" fillId="0" borderId="9" xfId="0" applyFont="1" applyFill="1" applyBorder="1"/>
    <xf numFmtId="49" fontId="0" fillId="0" borderId="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16" xfId="0" applyNumberFormat="1" applyFont="1" applyBorder="1" applyAlignment="1">
      <alignment horizontal="center" vertical="center"/>
    </xf>
    <xf numFmtId="4" fontId="0" fillId="0" borderId="24" xfId="0" applyNumberFormat="1" applyFont="1" applyBorder="1" applyAlignment="1">
      <alignment horizontal="right" vertical="center"/>
    </xf>
    <xf numFmtId="0" fontId="0" fillId="0" borderId="34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9" fontId="17" fillId="0" borderId="12" xfId="0" applyNumberFormat="1" applyFont="1" applyBorder="1" applyAlignment="1">
      <alignment horizontal="center" vertical="center"/>
    </xf>
    <xf numFmtId="49" fontId="17" fillId="0" borderId="21" xfId="0" applyNumberFormat="1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/>
    </xf>
    <xf numFmtId="4" fontId="0" fillId="0" borderId="26" xfId="0" applyNumberFormat="1" applyBorder="1" applyAlignment="1">
      <alignment horizontal="right" vertical="center"/>
    </xf>
    <xf numFmtId="49" fontId="0" fillId="0" borderId="3" xfId="0" applyNumberForma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2024\&#1041;&#1102;&#1076;&#1078;&#1077;&#1090;%20&#1086;&#1082;&#1088;&#1091;&#1075;&#1072;%202024-2026\&#1055;&#1088;&#1080;&#1083;&#1086;&#1078;&#1077;&#1085;&#1080;&#1077;%20&#8470;%20%203,4%20-&#1088;&#1072;&#1089;&#1093;&#1086;&#1076;&#1099;%20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4-202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2024\&#1089;&#1077;&#1089;&#1089;&#1080;&#1080;\&#1089;&#1077;&#1089;&#1089;&#1080;&#1103;%2005.09.2024\&#1055;&#1088;&#1080;&#1083;&#1086;&#1078;&#1077;&#1085;&#1080;&#1077;%20&#8470;%203,4%20-&#1088;&#1072;&#1089;&#1093;&#1086;&#1076;&#1099;%20%202024-2026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1494">
          <cell r="J1494">
            <v>1035802533.1399999</v>
          </cell>
          <cell r="K1494">
            <v>1005278892.5999999</v>
          </cell>
          <cell r="L1494">
            <v>1012280564.99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>
        <row r="2298">
          <cell r="AH2298">
            <v>3000</v>
          </cell>
          <cell r="AI2298">
            <v>0</v>
          </cell>
          <cell r="AJ22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2"/>
  <sheetViews>
    <sheetView tabSelected="1" zoomScaleNormal="100" workbookViewId="0">
      <selection activeCell="B7" sqref="B7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2.33203125" style="50" hidden="1" customWidth="1"/>
    <col min="9" max="9" width="22.44140625" style="2" hidden="1" customWidth="1"/>
    <col min="10" max="10" width="21.6640625" style="2" hidden="1" customWidth="1"/>
    <col min="11" max="12" width="18.44140625" style="2" hidden="1" customWidth="1"/>
    <col min="13" max="13" width="17.109375" style="2" hidden="1" customWidth="1"/>
    <col min="14" max="14" width="22.5546875" style="2" hidden="1" customWidth="1"/>
    <col min="15" max="15" width="23" style="2" hidden="1" customWidth="1"/>
    <col min="16" max="16" width="21.5546875" style="2" hidden="1" customWidth="1"/>
    <col min="17" max="18" width="18.44140625" style="2" hidden="1" customWidth="1"/>
    <col min="19" max="19" width="17.109375" style="2" hidden="1" customWidth="1"/>
    <col min="20" max="20" width="22.5546875" style="2" hidden="1" customWidth="1"/>
    <col min="21" max="21" width="23" style="2" hidden="1" customWidth="1"/>
    <col min="22" max="22" width="21.5546875" style="2" hidden="1" customWidth="1"/>
    <col min="23" max="24" width="18.44140625" style="2" hidden="1" customWidth="1"/>
    <col min="25" max="25" width="17.109375" style="2" hidden="1" customWidth="1"/>
    <col min="26" max="26" width="22.5546875" style="2" hidden="1" customWidth="1"/>
    <col min="27" max="27" width="23" style="2" hidden="1" customWidth="1"/>
    <col min="28" max="28" width="21.5546875" style="2" hidden="1" customWidth="1"/>
    <col min="29" max="30" width="18.44140625" style="2" hidden="1" customWidth="1"/>
    <col min="31" max="31" width="17.109375" style="2" hidden="1" customWidth="1"/>
    <col min="32" max="32" width="22.5546875" style="2" customWidth="1"/>
    <col min="33" max="33" width="23" style="2" customWidth="1"/>
    <col min="34" max="34" width="21.5546875" style="2" customWidth="1"/>
    <col min="35" max="35" width="1.33203125" style="2" customWidth="1"/>
    <col min="36" max="16384" width="9.109375" style="2"/>
  </cols>
  <sheetData>
    <row r="1" spans="1:34">
      <c r="P1" s="202"/>
      <c r="V1" s="202"/>
      <c r="AB1" s="202"/>
      <c r="AH1" s="202" t="s">
        <v>278</v>
      </c>
    </row>
    <row r="2" spans="1:34">
      <c r="P2" s="107"/>
      <c r="V2" s="107"/>
      <c r="AB2" s="107"/>
      <c r="AH2" s="107" t="s">
        <v>145</v>
      </c>
    </row>
    <row r="3" spans="1:34">
      <c r="P3" s="107"/>
      <c r="V3" s="107"/>
      <c r="AB3" s="107"/>
      <c r="AH3" s="107" t="s">
        <v>284</v>
      </c>
    </row>
    <row r="4" spans="1:34">
      <c r="P4" s="202"/>
      <c r="V4" s="202"/>
      <c r="AB4" s="202"/>
      <c r="AH4" s="202" t="s">
        <v>467</v>
      </c>
    </row>
    <row r="6" spans="1:34">
      <c r="P6" s="106"/>
      <c r="V6" s="106"/>
      <c r="AB6" s="106"/>
      <c r="AH6" s="106" t="s">
        <v>358</v>
      </c>
    </row>
    <row r="7" spans="1:34">
      <c r="P7" s="107"/>
      <c r="V7" s="107"/>
      <c r="AB7" s="107"/>
      <c r="AH7" s="107" t="s">
        <v>145</v>
      </c>
    </row>
    <row r="8" spans="1:34">
      <c r="P8" s="107"/>
      <c r="V8" s="107"/>
      <c r="AB8" s="107"/>
      <c r="AH8" s="107" t="s">
        <v>284</v>
      </c>
    </row>
    <row r="9" spans="1:34">
      <c r="P9" s="106"/>
      <c r="V9" s="106"/>
      <c r="AB9" s="106"/>
      <c r="AH9" s="106" t="s">
        <v>468</v>
      </c>
    </row>
    <row r="10" spans="1:34">
      <c r="J10" s="106"/>
    </row>
    <row r="11" spans="1:34" ht="53.25" customHeight="1">
      <c r="A11" s="300" t="s">
        <v>395</v>
      </c>
      <c r="B11" s="300"/>
      <c r="C11" s="300"/>
      <c r="D11" s="300"/>
      <c r="E11" s="300"/>
      <c r="F11" s="300"/>
      <c r="G11" s="300"/>
      <c r="H11" s="300"/>
      <c r="I11" s="301"/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</row>
    <row r="12" spans="1:34">
      <c r="B12" s="280"/>
      <c r="C12" s="280"/>
      <c r="D12" s="280"/>
      <c r="E12" s="280"/>
      <c r="F12" s="280"/>
      <c r="G12" s="280"/>
      <c r="J12" s="47"/>
    </row>
    <row r="13" spans="1:34" ht="30.75" customHeight="1">
      <c r="A13" s="284" t="s">
        <v>0</v>
      </c>
      <c r="B13" s="286" t="s">
        <v>1</v>
      </c>
      <c r="C13" s="288" t="s">
        <v>2</v>
      </c>
      <c r="D13" s="289"/>
      <c r="E13" s="289"/>
      <c r="F13" s="290"/>
      <c r="G13" s="294" t="s">
        <v>99</v>
      </c>
      <c r="H13" s="276" t="s">
        <v>282</v>
      </c>
      <c r="I13" s="277"/>
      <c r="J13" s="277"/>
      <c r="K13" s="295" t="s">
        <v>356</v>
      </c>
      <c r="L13" s="296"/>
      <c r="M13" s="297"/>
      <c r="N13" s="296" t="s">
        <v>282</v>
      </c>
      <c r="O13" s="298"/>
      <c r="P13" s="299"/>
      <c r="Q13" s="295" t="s">
        <v>356</v>
      </c>
      <c r="R13" s="296"/>
      <c r="S13" s="297"/>
      <c r="T13" s="296" t="s">
        <v>282</v>
      </c>
      <c r="U13" s="298"/>
      <c r="V13" s="299"/>
      <c r="W13" s="295" t="s">
        <v>356</v>
      </c>
      <c r="X13" s="296"/>
      <c r="Y13" s="297"/>
      <c r="Z13" s="296" t="s">
        <v>282</v>
      </c>
      <c r="AA13" s="298"/>
      <c r="AB13" s="299"/>
      <c r="AC13" s="295" t="s">
        <v>356</v>
      </c>
      <c r="AD13" s="296"/>
      <c r="AE13" s="297"/>
      <c r="AF13" s="296" t="s">
        <v>282</v>
      </c>
      <c r="AG13" s="298"/>
      <c r="AH13" s="299"/>
    </row>
    <row r="14" spans="1:34" s="3" customFormat="1" ht="15.6">
      <c r="A14" s="285"/>
      <c r="B14" s="287"/>
      <c r="C14" s="291"/>
      <c r="D14" s="292"/>
      <c r="E14" s="292"/>
      <c r="F14" s="293"/>
      <c r="G14" s="291"/>
      <c r="H14" s="124" t="s">
        <v>197</v>
      </c>
      <c r="I14" s="124" t="s">
        <v>198</v>
      </c>
      <c r="J14" s="124" t="s">
        <v>285</v>
      </c>
      <c r="K14" s="124" t="s">
        <v>197</v>
      </c>
      <c r="L14" s="124" t="s">
        <v>198</v>
      </c>
      <c r="M14" s="124" t="s">
        <v>285</v>
      </c>
      <c r="N14" s="124" t="s">
        <v>197</v>
      </c>
      <c r="O14" s="124" t="s">
        <v>198</v>
      </c>
      <c r="P14" s="124" t="s">
        <v>285</v>
      </c>
      <c r="Q14" s="124" t="s">
        <v>197</v>
      </c>
      <c r="R14" s="124" t="s">
        <v>198</v>
      </c>
      <c r="S14" s="124" t="s">
        <v>285</v>
      </c>
      <c r="T14" s="124" t="s">
        <v>197</v>
      </c>
      <c r="U14" s="124" t="s">
        <v>198</v>
      </c>
      <c r="V14" s="124" t="s">
        <v>285</v>
      </c>
      <c r="W14" s="124" t="s">
        <v>197</v>
      </c>
      <c r="X14" s="124" t="s">
        <v>198</v>
      </c>
      <c r="Y14" s="124" t="s">
        <v>285</v>
      </c>
      <c r="Z14" s="124" t="s">
        <v>197</v>
      </c>
      <c r="AA14" s="124" t="s">
        <v>198</v>
      </c>
      <c r="AB14" s="124" t="s">
        <v>285</v>
      </c>
      <c r="AC14" s="234" t="s">
        <v>197</v>
      </c>
      <c r="AD14" s="234" t="s">
        <v>198</v>
      </c>
      <c r="AE14" s="234" t="s">
        <v>285</v>
      </c>
      <c r="AF14" s="234" t="s">
        <v>197</v>
      </c>
      <c r="AG14" s="234" t="s">
        <v>198</v>
      </c>
      <c r="AH14" s="234" t="s">
        <v>285</v>
      </c>
    </row>
    <row r="15" spans="1:34" s="3" customFormat="1">
      <c r="A15" s="25" t="s">
        <v>3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5" t="s">
        <v>7</v>
      </c>
      <c r="H15" s="52">
        <v>8</v>
      </c>
      <c r="I15" s="125">
        <v>9</v>
      </c>
      <c r="J15" s="125">
        <v>10</v>
      </c>
      <c r="K15" s="199"/>
      <c r="L15" s="200"/>
      <c r="M15" s="200"/>
      <c r="N15" s="199">
        <v>8</v>
      </c>
      <c r="O15" s="200">
        <v>9</v>
      </c>
      <c r="P15" s="200">
        <v>10</v>
      </c>
      <c r="Q15" s="199"/>
      <c r="R15" s="200"/>
      <c r="S15" s="200"/>
      <c r="T15" s="199">
        <v>8</v>
      </c>
      <c r="U15" s="200">
        <v>9</v>
      </c>
      <c r="V15" s="200">
        <v>10</v>
      </c>
      <c r="W15" s="199"/>
      <c r="X15" s="200"/>
      <c r="Y15" s="200"/>
      <c r="Z15" s="199">
        <v>8</v>
      </c>
      <c r="AA15" s="200">
        <v>9</v>
      </c>
      <c r="AB15" s="200">
        <v>10</v>
      </c>
      <c r="AC15" s="199"/>
      <c r="AD15" s="200"/>
      <c r="AE15" s="200"/>
      <c r="AF15" s="199">
        <v>8</v>
      </c>
      <c r="AG15" s="200">
        <v>9</v>
      </c>
      <c r="AH15" s="200">
        <v>10</v>
      </c>
    </row>
    <row r="16" spans="1:34" ht="17.399999999999999">
      <c r="A16" s="43" t="s">
        <v>73</v>
      </c>
      <c r="B16" s="197" t="s">
        <v>74</v>
      </c>
      <c r="C16" s="44"/>
      <c r="D16" s="44"/>
      <c r="E16" s="44"/>
      <c r="F16" s="44"/>
      <c r="G16" s="45"/>
      <c r="H16" s="63">
        <f t="shared" ref="H16:M16" si="0">H17+H203+H284+H323+H328+H362+H381+H401+H481+H486+H498+H508+H524+H542+H581+H586+H445+H503+H534+H606+H576+H620+H631+H671</f>
        <v>733475872.98000014</v>
      </c>
      <c r="I16" s="63">
        <f t="shared" si="0"/>
        <v>687132914.07000017</v>
      </c>
      <c r="J16" s="63">
        <f t="shared" si="0"/>
        <v>684156728.5400002</v>
      </c>
      <c r="K16" s="63">
        <f t="shared" si="0"/>
        <v>51448153.690000005</v>
      </c>
      <c r="L16" s="63">
        <f t="shared" si="0"/>
        <v>1585494.93</v>
      </c>
      <c r="M16" s="63">
        <f t="shared" si="0"/>
        <v>80560347.809999987</v>
      </c>
      <c r="N16" s="63">
        <f>H16+K16</f>
        <v>784924026.6700002</v>
      </c>
      <c r="O16" s="63">
        <f>I16+L16</f>
        <v>688718409.00000012</v>
      </c>
      <c r="P16" s="63">
        <f>J16+M16</f>
        <v>764717076.35000014</v>
      </c>
      <c r="Q16" s="63">
        <f>Q17+Q203+Q284+Q323+Q328+Q362+Q381+Q401+Q481+Q486+Q498+Q508+Q524+Q542+Q581+Q586+Q445+Q503+Q534+Q606+Q576+Q620+Q631+Q671</f>
        <v>16677345.859999999</v>
      </c>
      <c r="R16" s="63">
        <f>R17+R203+R284+R323+R328+R362+R381+R401+R481+R486+R498+R508+R524+R542+R581+R586+R445+R503+R534+R606+R576+R620+R631+R671</f>
        <v>3112198.88</v>
      </c>
      <c r="S16" s="63">
        <f>S17+S203+S284+S323+S328+S362+S381+S401+S481+S486+S498+S508+S524+S542+S581+S586+S445+S503+S534+S606+S576+S620+S631+S671</f>
        <v>2913094.88</v>
      </c>
      <c r="T16" s="63">
        <f>N16+Q16</f>
        <v>801601372.53000021</v>
      </c>
      <c r="U16" s="63">
        <f>O16+R16</f>
        <v>691830607.88000011</v>
      </c>
      <c r="V16" s="63">
        <f>P16+S16</f>
        <v>767630171.23000014</v>
      </c>
      <c r="W16" s="63">
        <f>W17+W203+W284+W323+W328+W362+W381+W401+W481+W486+W498+W508+W524+W542+W581+W586+W445+W503+W534+W606+W576+W620+W631+W671</f>
        <v>199586478.06</v>
      </c>
      <c r="X16" s="63">
        <f>X17+X203+X284+X323+X328+X362+X381+X401+X481+X486+X498+X508+X524+X542+X581+X586+X445+X503+X534+X606+X576+X620+X631+X671</f>
        <v>448519.8</v>
      </c>
      <c r="Y16" s="63">
        <f>Y17+Y203+Y284+Y323+Y328+Y362+Y381+Y401+Y481+Y486+Y498+Y508+Y524+Y542+Y581+Y586+Y445+Y503+Y534+Y606+Y576+Y620+Y631+Y671</f>
        <v>1337295.69</v>
      </c>
      <c r="Z16" s="63">
        <f>T16+W16</f>
        <v>1001187850.5900002</v>
      </c>
      <c r="AA16" s="63">
        <f>U16+X16</f>
        <v>692279127.68000007</v>
      </c>
      <c r="AB16" s="63">
        <f>V16+Y16</f>
        <v>768967466.9200002</v>
      </c>
      <c r="AC16" s="63">
        <f>AC17+AC203+AC284+AC323+AC328+AC362+AC381+AC401+AC481+AC486+AC498+AC508+AC524+AC542+AC581+AC586+AC445+AC503+AC534+AC606+AC576+AC620+AC631+AC671</f>
        <v>17457824.960000001</v>
      </c>
      <c r="AD16" s="63">
        <f>AD17+AD203+AD284+AD323+AD328+AD362+AD381+AD401+AD481+AD486+AD498+AD508+AD524+AD542+AD581+AD586+AD445+AD503+AD534+AD606+AD576+AD620+AD631+AD671</f>
        <v>3201792</v>
      </c>
      <c r="AE16" s="63">
        <f>AE17+AE203+AE284+AE323+AE328+AE362+AE381+AE401+AE481+AE486+AE498+AE508+AE524+AE542+AE581+AE586+AE445+AE503+AE534+AE606+AE576+AE620+AE631+AE671</f>
        <v>-199104</v>
      </c>
      <c r="AF16" s="63">
        <f>Z16+AC16</f>
        <v>1018645675.5500002</v>
      </c>
      <c r="AG16" s="63">
        <f>AA16+AD16</f>
        <v>695480919.68000007</v>
      </c>
      <c r="AH16" s="63">
        <f>AB16+AE16</f>
        <v>768768362.9200002</v>
      </c>
    </row>
    <row r="17" spans="1:34" ht="27.6">
      <c r="A17" s="186" t="s">
        <v>3</v>
      </c>
      <c r="B17" s="96" t="s">
        <v>286</v>
      </c>
      <c r="C17" s="7" t="s">
        <v>13</v>
      </c>
      <c r="D17" s="7" t="s">
        <v>21</v>
      </c>
      <c r="E17" s="7" t="s">
        <v>100</v>
      </c>
      <c r="F17" s="7" t="s">
        <v>101</v>
      </c>
      <c r="G17" s="16"/>
      <c r="H17" s="59">
        <f t="shared" ref="H17:M17" si="1">H18+H40+H104+H136+H152+H164+H186</f>
        <v>479717742.77000004</v>
      </c>
      <c r="I17" s="59">
        <f t="shared" si="1"/>
        <v>485676829.93000007</v>
      </c>
      <c r="J17" s="59">
        <f t="shared" si="1"/>
        <v>486906628.44999999</v>
      </c>
      <c r="K17" s="59">
        <f t="shared" si="1"/>
        <v>9432032.7100000009</v>
      </c>
      <c r="L17" s="59">
        <f t="shared" si="1"/>
        <v>1625600.95</v>
      </c>
      <c r="M17" s="59">
        <f t="shared" si="1"/>
        <v>80579142.989999995</v>
      </c>
      <c r="N17" s="59">
        <f t="shared" ref="N17:N128" si="2">H17+K17</f>
        <v>489149775.48000002</v>
      </c>
      <c r="O17" s="59">
        <f t="shared" ref="O17:O128" si="3">I17+L17</f>
        <v>487302430.88000005</v>
      </c>
      <c r="P17" s="59">
        <f t="shared" ref="P17:P128" si="4">J17+M17</f>
        <v>567485771.43999994</v>
      </c>
      <c r="Q17" s="59">
        <f t="shared" ref="Q17:S17" si="5">Q18+Q40+Q104+Q136+Q152+Q164+Q186</f>
        <v>1979308.4600000002</v>
      </c>
      <c r="R17" s="59">
        <f t="shared" si="5"/>
        <v>891207.06</v>
      </c>
      <c r="S17" s="59">
        <f t="shared" si="5"/>
        <v>692103.06</v>
      </c>
      <c r="T17" s="59">
        <f t="shared" ref="T17:T128" si="6">N17+Q17</f>
        <v>491129083.94</v>
      </c>
      <c r="U17" s="59">
        <f t="shared" ref="U17:U128" si="7">O17+R17</f>
        <v>488193637.94000006</v>
      </c>
      <c r="V17" s="59">
        <f t="shared" ref="V17:V128" si="8">P17+S17</f>
        <v>568177874.49999988</v>
      </c>
      <c r="W17" s="59">
        <f t="shared" ref="W17:Y17" si="9">W18+W40+W104+W136+W152+W164+W186</f>
        <v>727991.99999999988</v>
      </c>
      <c r="X17" s="59">
        <f t="shared" si="9"/>
        <v>448519.8</v>
      </c>
      <c r="Y17" s="59">
        <f t="shared" si="9"/>
        <v>1337295.69</v>
      </c>
      <c r="Z17" s="59">
        <f t="shared" ref="Z17:Z128" si="10">T17+W17</f>
        <v>491857075.94</v>
      </c>
      <c r="AA17" s="59">
        <f t="shared" ref="AA17:AA128" si="11">U17+X17</f>
        <v>488642157.74000007</v>
      </c>
      <c r="AB17" s="59">
        <f t="shared" ref="AB17:AB128" si="12">V17+Y17</f>
        <v>569515170.18999994</v>
      </c>
      <c r="AC17" s="59">
        <f t="shared" ref="AC17:AE17" si="13">AC18+AC40+AC104+AC136+AC152+AC164+AC186</f>
        <v>10644797.369999999</v>
      </c>
      <c r="AD17" s="59">
        <f t="shared" si="13"/>
        <v>-398208</v>
      </c>
      <c r="AE17" s="59">
        <f t="shared" si="13"/>
        <v>-199104</v>
      </c>
      <c r="AF17" s="59">
        <f t="shared" ref="AF17:AF128" si="14">Z17+AC17</f>
        <v>502501873.31</v>
      </c>
      <c r="AG17" s="59">
        <f t="shared" ref="AG17:AG128" si="15">AA17+AD17</f>
        <v>488243949.74000007</v>
      </c>
      <c r="AH17" s="59">
        <f t="shared" ref="AH17:AH128" si="16">AB17+AE17</f>
        <v>569316066.18999994</v>
      </c>
    </row>
    <row r="18" spans="1:34" ht="26.4">
      <c r="A18" s="184" t="s">
        <v>23</v>
      </c>
      <c r="B18" s="198" t="s">
        <v>86</v>
      </c>
      <c r="C18" s="6" t="s">
        <v>13</v>
      </c>
      <c r="D18" s="6" t="s">
        <v>3</v>
      </c>
      <c r="E18" s="6" t="s">
        <v>100</v>
      </c>
      <c r="F18" s="6" t="s">
        <v>101</v>
      </c>
      <c r="G18" s="17"/>
      <c r="H18" s="58">
        <f>H19+H28+H34+H22+H31</f>
        <v>102041323.7</v>
      </c>
      <c r="I18" s="58">
        <f t="shared" ref="I18:J18" si="17">I19+I28+I34+I22+I31</f>
        <v>104317384.09999999</v>
      </c>
      <c r="J18" s="58">
        <f t="shared" si="17"/>
        <v>104891117.97</v>
      </c>
      <c r="K18" s="58">
        <f>K19+K28+K34+K22+K31+K37</f>
        <v>209131.8</v>
      </c>
      <c r="L18" s="58">
        <f t="shared" ref="L18:M18" si="18">L19+L28+L34+L22+L31+L37</f>
        <v>-265640</v>
      </c>
      <c r="M18" s="58">
        <f t="shared" si="18"/>
        <v>-1022210</v>
      </c>
      <c r="N18" s="58">
        <f t="shared" si="2"/>
        <v>102250455.5</v>
      </c>
      <c r="O18" s="58">
        <f t="shared" si="3"/>
        <v>104051744.09999999</v>
      </c>
      <c r="P18" s="58">
        <f t="shared" si="4"/>
        <v>103868907.97</v>
      </c>
      <c r="Q18" s="58">
        <f>Q19+Q28+Q34+Q22+Q31+Q37</f>
        <v>0</v>
      </c>
      <c r="R18" s="58">
        <f t="shared" ref="R18:S18" si="19">R19+R28+R34+R22+R31+R37</f>
        <v>0</v>
      </c>
      <c r="S18" s="58">
        <f t="shared" si="19"/>
        <v>0</v>
      </c>
      <c r="T18" s="58">
        <f t="shared" si="6"/>
        <v>102250455.5</v>
      </c>
      <c r="U18" s="58">
        <f t="shared" si="7"/>
        <v>104051744.09999999</v>
      </c>
      <c r="V18" s="58">
        <f t="shared" si="8"/>
        <v>103868907.97</v>
      </c>
      <c r="W18" s="58">
        <f>W19+W28+W34+W22+W31+W37</f>
        <v>582425.35</v>
      </c>
      <c r="X18" s="58">
        <f t="shared" ref="X18:Y18" si="20">X19+X28+X34+X22+X31+X37</f>
        <v>0</v>
      </c>
      <c r="Y18" s="58">
        <f t="shared" si="20"/>
        <v>0</v>
      </c>
      <c r="Z18" s="58">
        <f t="shared" si="10"/>
        <v>102832880.84999999</v>
      </c>
      <c r="AA18" s="58">
        <f t="shared" si="11"/>
        <v>104051744.09999999</v>
      </c>
      <c r="AB18" s="58">
        <f t="shared" si="12"/>
        <v>103868907.97</v>
      </c>
      <c r="AC18" s="58">
        <f>AC19+AC28+AC34+AC22+AC31+AC37+AC25</f>
        <v>667482.82000000007</v>
      </c>
      <c r="AD18" s="58">
        <f t="shared" ref="AD18:AE18" si="21">AD19+AD28+AD34+AD22+AD31+AD37+AD25</f>
        <v>0</v>
      </c>
      <c r="AE18" s="58">
        <f t="shared" si="21"/>
        <v>0</v>
      </c>
      <c r="AF18" s="58">
        <f t="shared" si="14"/>
        <v>103500363.66999999</v>
      </c>
      <c r="AG18" s="58">
        <f t="shared" si="15"/>
        <v>104051744.09999999</v>
      </c>
      <c r="AH18" s="58">
        <f t="shared" si="16"/>
        <v>103868907.97</v>
      </c>
    </row>
    <row r="19" spans="1:34" ht="26.4">
      <c r="A19" s="283"/>
      <c r="B19" s="82" t="s">
        <v>87</v>
      </c>
      <c r="C19" s="5" t="s">
        <v>13</v>
      </c>
      <c r="D19" s="5" t="s">
        <v>3</v>
      </c>
      <c r="E19" s="5" t="s">
        <v>100</v>
      </c>
      <c r="F19" s="5" t="s">
        <v>102</v>
      </c>
      <c r="G19" s="17"/>
      <c r="H19" s="57">
        <f>H20</f>
        <v>44583804</v>
      </c>
      <c r="I19" s="57">
        <f t="shared" ref="I19:M20" si="22">I20</f>
        <v>45213864.100000001</v>
      </c>
      <c r="J19" s="57">
        <f t="shared" si="22"/>
        <v>45132057.969999999</v>
      </c>
      <c r="K19" s="57">
        <f t="shared" si="22"/>
        <v>0</v>
      </c>
      <c r="L19" s="57">
        <f t="shared" si="22"/>
        <v>0</v>
      </c>
      <c r="M19" s="57">
        <f t="shared" si="22"/>
        <v>0</v>
      </c>
      <c r="N19" s="57">
        <f t="shared" si="2"/>
        <v>44583804</v>
      </c>
      <c r="O19" s="57">
        <f t="shared" si="3"/>
        <v>45213864.100000001</v>
      </c>
      <c r="P19" s="57">
        <f t="shared" si="4"/>
        <v>45132057.969999999</v>
      </c>
      <c r="Q19" s="57">
        <f t="shared" ref="Q19:S20" si="23">Q20</f>
        <v>0</v>
      </c>
      <c r="R19" s="57">
        <f t="shared" si="23"/>
        <v>0</v>
      </c>
      <c r="S19" s="57">
        <f t="shared" si="23"/>
        <v>0</v>
      </c>
      <c r="T19" s="57">
        <f t="shared" si="6"/>
        <v>44583804</v>
      </c>
      <c r="U19" s="57">
        <f t="shared" si="7"/>
        <v>45213864.100000001</v>
      </c>
      <c r="V19" s="57">
        <f t="shared" si="8"/>
        <v>45132057.969999999</v>
      </c>
      <c r="W19" s="57">
        <f t="shared" ref="W19:Y20" si="24">W20</f>
        <v>140000</v>
      </c>
      <c r="X19" s="57">
        <f t="shared" si="24"/>
        <v>0</v>
      </c>
      <c r="Y19" s="57">
        <f t="shared" si="24"/>
        <v>0</v>
      </c>
      <c r="Z19" s="57">
        <f t="shared" si="10"/>
        <v>44723804</v>
      </c>
      <c r="AA19" s="57">
        <f t="shared" si="11"/>
        <v>45213864.100000001</v>
      </c>
      <c r="AB19" s="57">
        <f t="shared" si="12"/>
        <v>45132057.969999999</v>
      </c>
      <c r="AC19" s="57">
        <f t="shared" ref="AC19:AE20" si="25">AC20</f>
        <v>503000</v>
      </c>
      <c r="AD19" s="57">
        <f t="shared" si="25"/>
        <v>0</v>
      </c>
      <c r="AE19" s="57">
        <f t="shared" si="25"/>
        <v>0</v>
      </c>
      <c r="AF19" s="57">
        <f t="shared" si="14"/>
        <v>45226804</v>
      </c>
      <c r="AG19" s="57">
        <f t="shared" si="15"/>
        <v>45213864.100000001</v>
      </c>
      <c r="AH19" s="57">
        <f t="shared" si="16"/>
        <v>45132057.969999999</v>
      </c>
    </row>
    <row r="20" spans="1:34" ht="26.4">
      <c r="A20" s="283"/>
      <c r="B20" s="74" t="s">
        <v>41</v>
      </c>
      <c r="C20" s="5" t="s">
        <v>13</v>
      </c>
      <c r="D20" s="5" t="s">
        <v>3</v>
      </c>
      <c r="E20" s="5" t="s">
        <v>100</v>
      </c>
      <c r="F20" s="5" t="s">
        <v>102</v>
      </c>
      <c r="G20" s="17" t="s">
        <v>39</v>
      </c>
      <c r="H20" s="57">
        <f>H21</f>
        <v>44583804</v>
      </c>
      <c r="I20" s="57">
        <f t="shared" si="22"/>
        <v>45213864.100000001</v>
      </c>
      <c r="J20" s="57">
        <f t="shared" si="22"/>
        <v>45132057.969999999</v>
      </c>
      <c r="K20" s="57">
        <f t="shared" si="22"/>
        <v>0</v>
      </c>
      <c r="L20" s="57">
        <f t="shared" si="22"/>
        <v>0</v>
      </c>
      <c r="M20" s="57">
        <f t="shared" si="22"/>
        <v>0</v>
      </c>
      <c r="N20" s="57">
        <f t="shared" si="2"/>
        <v>44583804</v>
      </c>
      <c r="O20" s="57">
        <f t="shared" si="3"/>
        <v>45213864.100000001</v>
      </c>
      <c r="P20" s="57">
        <f t="shared" si="4"/>
        <v>45132057.969999999</v>
      </c>
      <c r="Q20" s="57">
        <f t="shared" si="23"/>
        <v>0</v>
      </c>
      <c r="R20" s="57">
        <f t="shared" si="23"/>
        <v>0</v>
      </c>
      <c r="S20" s="57">
        <f t="shared" si="23"/>
        <v>0</v>
      </c>
      <c r="T20" s="57">
        <f t="shared" si="6"/>
        <v>44583804</v>
      </c>
      <c r="U20" s="57">
        <f t="shared" si="7"/>
        <v>45213864.100000001</v>
      </c>
      <c r="V20" s="57">
        <f t="shared" si="8"/>
        <v>45132057.969999999</v>
      </c>
      <c r="W20" s="57">
        <f t="shared" si="24"/>
        <v>140000</v>
      </c>
      <c r="X20" s="57">
        <f t="shared" si="24"/>
        <v>0</v>
      </c>
      <c r="Y20" s="57">
        <f t="shared" si="24"/>
        <v>0</v>
      </c>
      <c r="Z20" s="57">
        <f t="shared" si="10"/>
        <v>44723804</v>
      </c>
      <c r="AA20" s="57">
        <f t="shared" si="11"/>
        <v>45213864.100000001</v>
      </c>
      <c r="AB20" s="57">
        <f t="shared" si="12"/>
        <v>45132057.969999999</v>
      </c>
      <c r="AC20" s="57">
        <f t="shared" si="25"/>
        <v>503000</v>
      </c>
      <c r="AD20" s="57">
        <f t="shared" si="25"/>
        <v>0</v>
      </c>
      <c r="AE20" s="57">
        <f t="shared" si="25"/>
        <v>0</v>
      </c>
      <c r="AF20" s="57">
        <f t="shared" si="14"/>
        <v>45226804</v>
      </c>
      <c r="AG20" s="57">
        <f t="shared" si="15"/>
        <v>45213864.100000001</v>
      </c>
      <c r="AH20" s="57">
        <f t="shared" si="16"/>
        <v>45132057.969999999</v>
      </c>
    </row>
    <row r="21" spans="1:34">
      <c r="A21" s="283"/>
      <c r="B21" s="85" t="s">
        <v>42</v>
      </c>
      <c r="C21" s="5" t="s">
        <v>13</v>
      </c>
      <c r="D21" s="5" t="s">
        <v>3</v>
      </c>
      <c r="E21" s="5" t="s">
        <v>100</v>
      </c>
      <c r="F21" s="5" t="s">
        <v>102</v>
      </c>
      <c r="G21" s="17" t="s">
        <v>40</v>
      </c>
      <c r="H21" s="61">
        <f>43683804+900000</f>
        <v>44583804</v>
      </c>
      <c r="I21" s="61">
        <f>44413864.1+800000</f>
        <v>45213864.100000001</v>
      </c>
      <c r="J21" s="61">
        <f>44632057.97+500000</f>
        <v>45132057.969999999</v>
      </c>
      <c r="K21" s="61"/>
      <c r="L21" s="61"/>
      <c r="M21" s="61"/>
      <c r="N21" s="61">
        <f t="shared" si="2"/>
        <v>44583804</v>
      </c>
      <c r="O21" s="61">
        <f t="shared" si="3"/>
        <v>45213864.100000001</v>
      </c>
      <c r="P21" s="61">
        <f t="shared" si="4"/>
        <v>45132057.969999999</v>
      </c>
      <c r="Q21" s="61"/>
      <c r="R21" s="61"/>
      <c r="S21" s="61"/>
      <c r="T21" s="61">
        <f t="shared" si="6"/>
        <v>44583804</v>
      </c>
      <c r="U21" s="61">
        <f t="shared" si="7"/>
        <v>45213864.100000001</v>
      </c>
      <c r="V21" s="61">
        <f t="shared" si="8"/>
        <v>45132057.969999999</v>
      </c>
      <c r="W21" s="61">
        <v>140000</v>
      </c>
      <c r="X21" s="61"/>
      <c r="Y21" s="61"/>
      <c r="Z21" s="61">
        <f t="shared" si="10"/>
        <v>44723804</v>
      </c>
      <c r="AA21" s="61">
        <f t="shared" si="11"/>
        <v>45213864.100000001</v>
      </c>
      <c r="AB21" s="61">
        <f t="shared" si="12"/>
        <v>45132057.969999999</v>
      </c>
      <c r="AC21" s="61">
        <v>503000</v>
      </c>
      <c r="AD21" s="61"/>
      <c r="AE21" s="61"/>
      <c r="AF21" s="61">
        <f t="shared" si="14"/>
        <v>45226804</v>
      </c>
      <c r="AG21" s="61">
        <f t="shared" si="15"/>
        <v>45213864.100000001</v>
      </c>
      <c r="AH21" s="61">
        <f t="shared" si="16"/>
        <v>45132057.969999999</v>
      </c>
    </row>
    <row r="22" spans="1:34" ht="26.4">
      <c r="A22" s="283"/>
      <c r="B22" s="82" t="s">
        <v>213</v>
      </c>
      <c r="C22" s="5" t="s">
        <v>13</v>
      </c>
      <c r="D22" s="5" t="s">
        <v>3</v>
      </c>
      <c r="E22" s="5" t="s">
        <v>100</v>
      </c>
      <c r="F22" s="54" t="s">
        <v>163</v>
      </c>
      <c r="G22" s="55"/>
      <c r="H22" s="61">
        <f>H23</f>
        <v>500000</v>
      </c>
      <c r="I22" s="61">
        <f t="shared" ref="I22:M23" si="26">I23</f>
        <v>500000</v>
      </c>
      <c r="J22" s="61">
        <f t="shared" si="26"/>
        <v>0</v>
      </c>
      <c r="K22" s="61">
        <f t="shared" si="26"/>
        <v>0</v>
      </c>
      <c r="L22" s="61">
        <f t="shared" si="26"/>
        <v>0</v>
      </c>
      <c r="M22" s="61">
        <f t="shared" si="26"/>
        <v>0</v>
      </c>
      <c r="N22" s="61">
        <f t="shared" si="2"/>
        <v>500000</v>
      </c>
      <c r="O22" s="61">
        <f t="shared" si="3"/>
        <v>500000</v>
      </c>
      <c r="P22" s="61">
        <f t="shared" si="4"/>
        <v>0</v>
      </c>
      <c r="Q22" s="61">
        <f t="shared" ref="Q22:S23" si="27">Q23</f>
        <v>0</v>
      </c>
      <c r="R22" s="61">
        <f t="shared" si="27"/>
        <v>0</v>
      </c>
      <c r="S22" s="61">
        <f t="shared" si="27"/>
        <v>0</v>
      </c>
      <c r="T22" s="61">
        <f t="shared" si="6"/>
        <v>500000</v>
      </c>
      <c r="U22" s="61">
        <f t="shared" si="7"/>
        <v>500000</v>
      </c>
      <c r="V22" s="61">
        <f t="shared" si="8"/>
        <v>0</v>
      </c>
      <c r="W22" s="61">
        <f t="shared" ref="W22:Y23" si="28">W23</f>
        <v>0</v>
      </c>
      <c r="X22" s="61">
        <f t="shared" si="28"/>
        <v>0</v>
      </c>
      <c r="Y22" s="61">
        <f t="shared" si="28"/>
        <v>0</v>
      </c>
      <c r="Z22" s="61">
        <f t="shared" si="10"/>
        <v>500000</v>
      </c>
      <c r="AA22" s="61">
        <f t="shared" si="11"/>
        <v>500000</v>
      </c>
      <c r="AB22" s="61">
        <f t="shared" si="12"/>
        <v>0</v>
      </c>
      <c r="AC22" s="61">
        <f t="shared" ref="AC22:AE23" si="29">AC23</f>
        <v>0</v>
      </c>
      <c r="AD22" s="61">
        <f t="shared" si="29"/>
        <v>0</v>
      </c>
      <c r="AE22" s="61">
        <f t="shared" si="29"/>
        <v>0</v>
      </c>
      <c r="AF22" s="61">
        <f t="shared" si="14"/>
        <v>500000</v>
      </c>
      <c r="AG22" s="61">
        <f t="shared" si="15"/>
        <v>500000</v>
      </c>
      <c r="AH22" s="61">
        <f t="shared" si="16"/>
        <v>0</v>
      </c>
    </row>
    <row r="23" spans="1:34" ht="26.4">
      <c r="A23" s="283"/>
      <c r="B23" s="74" t="s">
        <v>41</v>
      </c>
      <c r="C23" s="5" t="s">
        <v>13</v>
      </c>
      <c r="D23" s="5" t="s">
        <v>3</v>
      </c>
      <c r="E23" s="5" t="s">
        <v>100</v>
      </c>
      <c r="F23" s="54" t="s">
        <v>163</v>
      </c>
      <c r="G23" s="55" t="s">
        <v>39</v>
      </c>
      <c r="H23" s="61">
        <f>H24</f>
        <v>500000</v>
      </c>
      <c r="I23" s="61">
        <f t="shared" si="26"/>
        <v>500000</v>
      </c>
      <c r="J23" s="61">
        <f t="shared" si="26"/>
        <v>0</v>
      </c>
      <c r="K23" s="61">
        <f t="shared" si="26"/>
        <v>0</v>
      </c>
      <c r="L23" s="61">
        <f t="shared" si="26"/>
        <v>0</v>
      </c>
      <c r="M23" s="61">
        <f t="shared" si="26"/>
        <v>0</v>
      </c>
      <c r="N23" s="61">
        <f t="shared" si="2"/>
        <v>500000</v>
      </c>
      <c r="O23" s="61">
        <f t="shared" si="3"/>
        <v>500000</v>
      </c>
      <c r="P23" s="61">
        <f t="shared" si="4"/>
        <v>0</v>
      </c>
      <c r="Q23" s="61">
        <f t="shared" si="27"/>
        <v>0</v>
      </c>
      <c r="R23" s="61">
        <f t="shared" si="27"/>
        <v>0</v>
      </c>
      <c r="S23" s="61">
        <f t="shared" si="27"/>
        <v>0</v>
      </c>
      <c r="T23" s="61">
        <f t="shared" si="6"/>
        <v>500000</v>
      </c>
      <c r="U23" s="61">
        <f t="shared" si="7"/>
        <v>500000</v>
      </c>
      <c r="V23" s="61">
        <f t="shared" si="8"/>
        <v>0</v>
      </c>
      <c r="W23" s="61">
        <f t="shared" si="28"/>
        <v>0</v>
      </c>
      <c r="X23" s="61">
        <f t="shared" si="28"/>
        <v>0</v>
      </c>
      <c r="Y23" s="61">
        <f t="shared" si="28"/>
        <v>0</v>
      </c>
      <c r="Z23" s="61">
        <f t="shared" si="10"/>
        <v>500000</v>
      </c>
      <c r="AA23" s="61">
        <f t="shared" si="11"/>
        <v>500000</v>
      </c>
      <c r="AB23" s="61">
        <f t="shared" si="12"/>
        <v>0</v>
      </c>
      <c r="AC23" s="61">
        <f t="shared" si="29"/>
        <v>0</v>
      </c>
      <c r="AD23" s="61">
        <f t="shared" si="29"/>
        <v>0</v>
      </c>
      <c r="AE23" s="61">
        <f t="shared" si="29"/>
        <v>0</v>
      </c>
      <c r="AF23" s="61">
        <f t="shared" si="14"/>
        <v>500000</v>
      </c>
      <c r="AG23" s="61">
        <f t="shared" si="15"/>
        <v>500000</v>
      </c>
      <c r="AH23" s="61">
        <f t="shared" si="16"/>
        <v>0</v>
      </c>
    </row>
    <row r="24" spans="1:34">
      <c r="A24" s="283"/>
      <c r="B24" s="85" t="s">
        <v>42</v>
      </c>
      <c r="C24" s="5" t="s">
        <v>13</v>
      </c>
      <c r="D24" s="5" t="s">
        <v>3</v>
      </c>
      <c r="E24" s="5" t="s">
        <v>100</v>
      </c>
      <c r="F24" s="54" t="s">
        <v>163</v>
      </c>
      <c r="G24" s="55" t="s">
        <v>40</v>
      </c>
      <c r="H24" s="61">
        <v>500000</v>
      </c>
      <c r="I24" s="61">
        <v>500000</v>
      </c>
      <c r="J24" s="61"/>
      <c r="K24" s="61"/>
      <c r="L24" s="61"/>
      <c r="M24" s="61"/>
      <c r="N24" s="61">
        <f t="shared" si="2"/>
        <v>500000</v>
      </c>
      <c r="O24" s="61">
        <f t="shared" si="3"/>
        <v>500000</v>
      </c>
      <c r="P24" s="61">
        <f t="shared" si="4"/>
        <v>0</v>
      </c>
      <c r="Q24" s="61"/>
      <c r="R24" s="61"/>
      <c r="S24" s="61"/>
      <c r="T24" s="61">
        <f t="shared" si="6"/>
        <v>500000</v>
      </c>
      <c r="U24" s="61">
        <f t="shared" si="7"/>
        <v>500000</v>
      </c>
      <c r="V24" s="61">
        <f t="shared" si="8"/>
        <v>0</v>
      </c>
      <c r="W24" s="61"/>
      <c r="X24" s="61"/>
      <c r="Y24" s="61"/>
      <c r="Z24" s="61">
        <f t="shared" si="10"/>
        <v>500000</v>
      </c>
      <c r="AA24" s="61">
        <f t="shared" si="11"/>
        <v>500000</v>
      </c>
      <c r="AB24" s="61">
        <f t="shared" si="12"/>
        <v>0</v>
      </c>
      <c r="AC24" s="61"/>
      <c r="AD24" s="61"/>
      <c r="AE24" s="61"/>
      <c r="AF24" s="61">
        <f t="shared" si="14"/>
        <v>500000</v>
      </c>
      <c r="AG24" s="61">
        <f t="shared" si="15"/>
        <v>500000</v>
      </c>
      <c r="AH24" s="61">
        <f t="shared" si="16"/>
        <v>0</v>
      </c>
    </row>
    <row r="25" spans="1:34">
      <c r="A25" s="283"/>
      <c r="B25" s="222" t="s">
        <v>170</v>
      </c>
      <c r="C25" s="39" t="s">
        <v>13</v>
      </c>
      <c r="D25" s="39" t="s">
        <v>3</v>
      </c>
      <c r="E25" s="39" t="s">
        <v>100</v>
      </c>
      <c r="F25" s="73" t="s">
        <v>169</v>
      </c>
      <c r="G25" s="10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>
        <f>AC26</f>
        <v>345000</v>
      </c>
      <c r="AD25" s="61">
        <f t="shared" ref="AD25:AE26" si="30">AD26</f>
        <v>0</v>
      </c>
      <c r="AE25" s="61">
        <f t="shared" si="30"/>
        <v>0</v>
      </c>
      <c r="AF25" s="61">
        <f t="shared" ref="AF25:AF27" si="31">Z25+AC25</f>
        <v>345000</v>
      </c>
      <c r="AG25" s="61">
        <f t="shared" ref="AG25:AG27" si="32">AA25+AD25</f>
        <v>0</v>
      </c>
      <c r="AH25" s="61">
        <f t="shared" ref="AH25:AH27" si="33">AB25+AE25</f>
        <v>0</v>
      </c>
    </row>
    <row r="26" spans="1:34" ht="26.4">
      <c r="A26" s="283"/>
      <c r="B26" s="223" t="s">
        <v>41</v>
      </c>
      <c r="C26" s="39" t="s">
        <v>13</v>
      </c>
      <c r="D26" s="39" t="s">
        <v>3</v>
      </c>
      <c r="E26" s="39" t="s">
        <v>100</v>
      </c>
      <c r="F26" s="73" t="s">
        <v>169</v>
      </c>
      <c r="G26" s="101" t="s">
        <v>39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>
        <f>AC27</f>
        <v>345000</v>
      </c>
      <c r="AD26" s="61">
        <f t="shared" si="30"/>
        <v>0</v>
      </c>
      <c r="AE26" s="61">
        <f t="shared" si="30"/>
        <v>0</v>
      </c>
      <c r="AF26" s="61">
        <f t="shared" si="31"/>
        <v>345000</v>
      </c>
      <c r="AG26" s="61">
        <f t="shared" si="32"/>
        <v>0</v>
      </c>
      <c r="AH26" s="61">
        <f t="shared" si="33"/>
        <v>0</v>
      </c>
    </row>
    <row r="27" spans="1:34">
      <c r="A27" s="283"/>
      <c r="B27" s="222" t="s">
        <v>42</v>
      </c>
      <c r="C27" s="39" t="s">
        <v>13</v>
      </c>
      <c r="D27" s="39" t="s">
        <v>3</v>
      </c>
      <c r="E27" s="39" t="s">
        <v>100</v>
      </c>
      <c r="F27" s="73" t="s">
        <v>169</v>
      </c>
      <c r="G27" s="101" t="s">
        <v>40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>
        <v>345000</v>
      </c>
      <c r="AD27" s="61"/>
      <c r="AE27" s="61"/>
      <c r="AF27" s="61">
        <f t="shared" si="31"/>
        <v>345000</v>
      </c>
      <c r="AG27" s="61">
        <f t="shared" si="32"/>
        <v>0</v>
      </c>
      <c r="AH27" s="61">
        <f t="shared" si="33"/>
        <v>0</v>
      </c>
    </row>
    <row r="28" spans="1:34" ht="52.8">
      <c r="A28" s="283"/>
      <c r="B28" s="102" t="s">
        <v>214</v>
      </c>
      <c r="C28" s="5" t="s">
        <v>13</v>
      </c>
      <c r="D28" s="5" t="s">
        <v>3</v>
      </c>
      <c r="E28" s="5" t="s">
        <v>100</v>
      </c>
      <c r="F28" s="73" t="s">
        <v>313</v>
      </c>
      <c r="G28" s="17"/>
      <c r="H28" s="57">
        <f>H29</f>
        <v>1500000</v>
      </c>
      <c r="I28" s="57">
        <f t="shared" ref="I28:M29" si="34">I29</f>
        <v>1600000</v>
      </c>
      <c r="J28" s="57">
        <f t="shared" si="34"/>
        <v>1600000</v>
      </c>
      <c r="K28" s="57">
        <f t="shared" si="34"/>
        <v>0</v>
      </c>
      <c r="L28" s="57">
        <f t="shared" si="34"/>
        <v>0</v>
      </c>
      <c r="M28" s="57">
        <f t="shared" si="34"/>
        <v>0</v>
      </c>
      <c r="N28" s="57">
        <f t="shared" si="2"/>
        <v>1500000</v>
      </c>
      <c r="O28" s="57">
        <f t="shared" si="3"/>
        <v>1600000</v>
      </c>
      <c r="P28" s="57">
        <f t="shared" si="4"/>
        <v>1600000</v>
      </c>
      <c r="Q28" s="57">
        <f t="shared" ref="Q28:S29" si="35">Q29</f>
        <v>0</v>
      </c>
      <c r="R28" s="57">
        <f t="shared" si="35"/>
        <v>0</v>
      </c>
      <c r="S28" s="57">
        <f t="shared" si="35"/>
        <v>0</v>
      </c>
      <c r="T28" s="57">
        <f t="shared" si="6"/>
        <v>1500000</v>
      </c>
      <c r="U28" s="57">
        <f t="shared" si="7"/>
        <v>1600000</v>
      </c>
      <c r="V28" s="57">
        <f t="shared" si="8"/>
        <v>1600000</v>
      </c>
      <c r="W28" s="57">
        <f t="shared" ref="W28:Y29" si="36">W29</f>
        <v>442425.35</v>
      </c>
      <c r="X28" s="57">
        <f t="shared" si="36"/>
        <v>0</v>
      </c>
      <c r="Y28" s="57">
        <f t="shared" si="36"/>
        <v>0</v>
      </c>
      <c r="Z28" s="57">
        <f t="shared" si="10"/>
        <v>1942425.35</v>
      </c>
      <c r="AA28" s="57">
        <f t="shared" si="11"/>
        <v>1600000</v>
      </c>
      <c r="AB28" s="57">
        <f t="shared" si="12"/>
        <v>1600000</v>
      </c>
      <c r="AC28" s="57">
        <f t="shared" ref="AC28:AE29" si="37">AC29</f>
        <v>-180517.18</v>
      </c>
      <c r="AD28" s="57">
        <f t="shared" si="37"/>
        <v>0</v>
      </c>
      <c r="AE28" s="57">
        <f t="shared" si="37"/>
        <v>0</v>
      </c>
      <c r="AF28" s="57">
        <f t="shared" si="14"/>
        <v>1761908.1700000002</v>
      </c>
      <c r="AG28" s="57">
        <f t="shared" si="15"/>
        <v>1600000</v>
      </c>
      <c r="AH28" s="57">
        <f t="shared" si="16"/>
        <v>1600000</v>
      </c>
    </row>
    <row r="29" spans="1:34" ht="26.4">
      <c r="A29" s="283"/>
      <c r="B29" s="74" t="s">
        <v>41</v>
      </c>
      <c r="C29" s="5" t="s">
        <v>13</v>
      </c>
      <c r="D29" s="5" t="s">
        <v>3</v>
      </c>
      <c r="E29" s="5" t="s">
        <v>100</v>
      </c>
      <c r="F29" s="73" t="s">
        <v>313</v>
      </c>
      <c r="G29" s="55" t="s">
        <v>39</v>
      </c>
      <c r="H29" s="57">
        <f>H30</f>
        <v>1500000</v>
      </c>
      <c r="I29" s="57">
        <f t="shared" si="34"/>
        <v>1600000</v>
      </c>
      <c r="J29" s="57">
        <f t="shared" si="34"/>
        <v>1600000</v>
      </c>
      <c r="K29" s="57">
        <f t="shared" si="34"/>
        <v>0</v>
      </c>
      <c r="L29" s="57">
        <f t="shared" si="34"/>
        <v>0</v>
      </c>
      <c r="M29" s="57">
        <f t="shared" si="34"/>
        <v>0</v>
      </c>
      <c r="N29" s="57">
        <f t="shared" si="2"/>
        <v>1500000</v>
      </c>
      <c r="O29" s="57">
        <f t="shared" si="3"/>
        <v>1600000</v>
      </c>
      <c r="P29" s="57">
        <f t="shared" si="4"/>
        <v>1600000</v>
      </c>
      <c r="Q29" s="57">
        <f t="shared" si="35"/>
        <v>0</v>
      </c>
      <c r="R29" s="57">
        <f t="shared" si="35"/>
        <v>0</v>
      </c>
      <c r="S29" s="57">
        <f t="shared" si="35"/>
        <v>0</v>
      </c>
      <c r="T29" s="57">
        <f t="shared" si="6"/>
        <v>1500000</v>
      </c>
      <c r="U29" s="57">
        <f t="shared" si="7"/>
        <v>1600000</v>
      </c>
      <c r="V29" s="57">
        <f t="shared" si="8"/>
        <v>1600000</v>
      </c>
      <c r="W29" s="57">
        <f t="shared" si="36"/>
        <v>442425.35</v>
      </c>
      <c r="X29" s="57">
        <f t="shared" si="36"/>
        <v>0</v>
      </c>
      <c r="Y29" s="57">
        <f t="shared" si="36"/>
        <v>0</v>
      </c>
      <c r="Z29" s="57">
        <f t="shared" si="10"/>
        <v>1942425.35</v>
      </c>
      <c r="AA29" s="57">
        <f t="shared" si="11"/>
        <v>1600000</v>
      </c>
      <c r="AB29" s="57">
        <f t="shared" si="12"/>
        <v>1600000</v>
      </c>
      <c r="AC29" s="57">
        <f t="shared" si="37"/>
        <v>-180517.18</v>
      </c>
      <c r="AD29" s="57">
        <f t="shared" si="37"/>
        <v>0</v>
      </c>
      <c r="AE29" s="57">
        <f t="shared" si="37"/>
        <v>0</v>
      </c>
      <c r="AF29" s="57">
        <f t="shared" si="14"/>
        <v>1761908.1700000002</v>
      </c>
      <c r="AG29" s="57">
        <f t="shared" si="15"/>
        <v>1600000</v>
      </c>
      <c r="AH29" s="57">
        <f t="shared" si="16"/>
        <v>1600000</v>
      </c>
    </row>
    <row r="30" spans="1:34">
      <c r="A30" s="283"/>
      <c r="B30" s="85" t="s">
        <v>42</v>
      </c>
      <c r="C30" s="5" t="s">
        <v>13</v>
      </c>
      <c r="D30" s="5" t="s">
        <v>3</v>
      </c>
      <c r="E30" s="5" t="s">
        <v>100</v>
      </c>
      <c r="F30" s="73" t="s">
        <v>313</v>
      </c>
      <c r="G30" s="55" t="s">
        <v>40</v>
      </c>
      <c r="H30" s="61">
        <v>1500000</v>
      </c>
      <c r="I30" s="61">
        <v>1600000</v>
      </c>
      <c r="J30" s="61">
        <v>1600000</v>
      </c>
      <c r="K30" s="61"/>
      <c r="L30" s="61"/>
      <c r="M30" s="61"/>
      <c r="N30" s="61">
        <f t="shared" si="2"/>
        <v>1500000</v>
      </c>
      <c r="O30" s="61">
        <f t="shared" si="3"/>
        <v>1600000</v>
      </c>
      <c r="P30" s="61">
        <f t="shared" si="4"/>
        <v>1600000</v>
      </c>
      <c r="Q30" s="61"/>
      <c r="R30" s="61"/>
      <c r="S30" s="61"/>
      <c r="T30" s="61">
        <f t="shared" si="6"/>
        <v>1500000</v>
      </c>
      <c r="U30" s="61">
        <f t="shared" si="7"/>
        <v>1600000</v>
      </c>
      <c r="V30" s="61">
        <f t="shared" si="8"/>
        <v>1600000</v>
      </c>
      <c r="W30" s="61">
        <v>442425.35</v>
      </c>
      <c r="X30" s="61"/>
      <c r="Y30" s="61"/>
      <c r="Z30" s="61">
        <f t="shared" si="10"/>
        <v>1942425.35</v>
      </c>
      <c r="AA30" s="61">
        <f t="shared" si="11"/>
        <v>1600000</v>
      </c>
      <c r="AB30" s="61">
        <f t="shared" si="12"/>
        <v>1600000</v>
      </c>
      <c r="AC30" s="61">
        <v>-180517.18</v>
      </c>
      <c r="AD30" s="61"/>
      <c r="AE30" s="61"/>
      <c r="AF30" s="61">
        <f t="shared" si="14"/>
        <v>1761908.1700000002</v>
      </c>
      <c r="AG30" s="61">
        <f t="shared" si="15"/>
        <v>1600000</v>
      </c>
      <c r="AH30" s="61">
        <f t="shared" si="16"/>
        <v>1600000</v>
      </c>
    </row>
    <row r="31" spans="1:34" ht="26.4">
      <c r="A31" s="283"/>
      <c r="B31" s="74" t="s">
        <v>279</v>
      </c>
      <c r="C31" s="39" t="s">
        <v>13</v>
      </c>
      <c r="D31" s="39" t="s">
        <v>3</v>
      </c>
      <c r="E31" s="39" t="s">
        <v>100</v>
      </c>
      <c r="F31" s="73" t="s">
        <v>314</v>
      </c>
      <c r="G31" s="38"/>
      <c r="H31" s="61">
        <f>H32</f>
        <v>53200000</v>
      </c>
      <c r="I31" s="61">
        <f t="shared" ref="I31:M32" si="38">I32</f>
        <v>54700000</v>
      </c>
      <c r="J31" s="61">
        <f t="shared" si="38"/>
        <v>55900000</v>
      </c>
      <c r="K31" s="61">
        <f t="shared" si="38"/>
        <v>0</v>
      </c>
      <c r="L31" s="61">
        <f t="shared" si="38"/>
        <v>0</v>
      </c>
      <c r="M31" s="61">
        <f t="shared" si="38"/>
        <v>0</v>
      </c>
      <c r="N31" s="61">
        <f t="shared" si="2"/>
        <v>53200000</v>
      </c>
      <c r="O31" s="61">
        <f t="shared" si="3"/>
        <v>54700000</v>
      </c>
      <c r="P31" s="61">
        <f t="shared" si="4"/>
        <v>55900000</v>
      </c>
      <c r="Q31" s="61">
        <f t="shared" ref="Q31:S32" si="39">Q32</f>
        <v>0</v>
      </c>
      <c r="R31" s="61">
        <f t="shared" si="39"/>
        <v>0</v>
      </c>
      <c r="S31" s="61">
        <f t="shared" si="39"/>
        <v>0</v>
      </c>
      <c r="T31" s="61">
        <f t="shared" si="6"/>
        <v>53200000</v>
      </c>
      <c r="U31" s="61">
        <f t="shared" si="7"/>
        <v>54700000</v>
      </c>
      <c r="V31" s="61">
        <f t="shared" si="8"/>
        <v>55900000</v>
      </c>
      <c r="W31" s="61">
        <f t="shared" ref="W31:Y32" si="40">W32</f>
        <v>0</v>
      </c>
      <c r="X31" s="61">
        <f t="shared" si="40"/>
        <v>0</v>
      </c>
      <c r="Y31" s="61">
        <f t="shared" si="40"/>
        <v>0</v>
      </c>
      <c r="Z31" s="61">
        <f t="shared" si="10"/>
        <v>53200000</v>
      </c>
      <c r="AA31" s="61">
        <f t="shared" si="11"/>
        <v>54700000</v>
      </c>
      <c r="AB31" s="61">
        <f t="shared" si="12"/>
        <v>55900000</v>
      </c>
      <c r="AC31" s="61">
        <f t="shared" ref="AC31:AE32" si="41">AC32</f>
        <v>0</v>
      </c>
      <c r="AD31" s="61">
        <f t="shared" si="41"/>
        <v>0</v>
      </c>
      <c r="AE31" s="61">
        <f t="shared" si="41"/>
        <v>0</v>
      </c>
      <c r="AF31" s="61">
        <f t="shared" si="14"/>
        <v>53200000</v>
      </c>
      <c r="AG31" s="61">
        <f t="shared" si="15"/>
        <v>54700000</v>
      </c>
      <c r="AH31" s="61">
        <f t="shared" si="16"/>
        <v>55900000</v>
      </c>
    </row>
    <row r="32" spans="1:34" ht="26.4">
      <c r="A32" s="283"/>
      <c r="B32" s="74" t="s">
        <v>41</v>
      </c>
      <c r="C32" s="39" t="s">
        <v>13</v>
      </c>
      <c r="D32" s="39" t="s">
        <v>3</v>
      </c>
      <c r="E32" s="39" t="s">
        <v>100</v>
      </c>
      <c r="F32" s="73" t="s">
        <v>314</v>
      </c>
      <c r="G32" s="38" t="s">
        <v>39</v>
      </c>
      <c r="H32" s="61">
        <f>H33</f>
        <v>53200000</v>
      </c>
      <c r="I32" s="61">
        <f t="shared" si="38"/>
        <v>54700000</v>
      </c>
      <c r="J32" s="61">
        <f t="shared" si="38"/>
        <v>55900000</v>
      </c>
      <c r="K32" s="61">
        <f t="shared" si="38"/>
        <v>0</v>
      </c>
      <c r="L32" s="61">
        <f t="shared" si="38"/>
        <v>0</v>
      </c>
      <c r="M32" s="61">
        <f t="shared" si="38"/>
        <v>0</v>
      </c>
      <c r="N32" s="61">
        <f t="shared" si="2"/>
        <v>53200000</v>
      </c>
      <c r="O32" s="61">
        <f t="shared" si="3"/>
        <v>54700000</v>
      </c>
      <c r="P32" s="61">
        <f t="shared" si="4"/>
        <v>55900000</v>
      </c>
      <c r="Q32" s="61">
        <f t="shared" si="39"/>
        <v>0</v>
      </c>
      <c r="R32" s="61">
        <f t="shared" si="39"/>
        <v>0</v>
      </c>
      <c r="S32" s="61">
        <f t="shared" si="39"/>
        <v>0</v>
      </c>
      <c r="T32" s="61">
        <f t="shared" si="6"/>
        <v>53200000</v>
      </c>
      <c r="U32" s="61">
        <f t="shared" si="7"/>
        <v>54700000</v>
      </c>
      <c r="V32" s="61">
        <f t="shared" si="8"/>
        <v>55900000</v>
      </c>
      <c r="W32" s="61">
        <f t="shared" si="40"/>
        <v>0</v>
      </c>
      <c r="X32" s="61">
        <f t="shared" si="40"/>
        <v>0</v>
      </c>
      <c r="Y32" s="61">
        <f t="shared" si="40"/>
        <v>0</v>
      </c>
      <c r="Z32" s="61">
        <f t="shared" si="10"/>
        <v>53200000</v>
      </c>
      <c r="AA32" s="61">
        <f t="shared" si="11"/>
        <v>54700000</v>
      </c>
      <c r="AB32" s="61">
        <f t="shared" si="12"/>
        <v>55900000</v>
      </c>
      <c r="AC32" s="61">
        <f t="shared" si="41"/>
        <v>0</v>
      </c>
      <c r="AD32" s="61">
        <f t="shared" si="41"/>
        <v>0</v>
      </c>
      <c r="AE32" s="61">
        <f t="shared" si="41"/>
        <v>0</v>
      </c>
      <c r="AF32" s="61">
        <f t="shared" si="14"/>
        <v>53200000</v>
      </c>
      <c r="AG32" s="61">
        <f t="shared" si="15"/>
        <v>54700000</v>
      </c>
      <c r="AH32" s="61">
        <f t="shared" si="16"/>
        <v>55900000</v>
      </c>
    </row>
    <row r="33" spans="1:34">
      <c r="A33" s="283"/>
      <c r="B33" s="102" t="s">
        <v>42</v>
      </c>
      <c r="C33" s="39" t="s">
        <v>13</v>
      </c>
      <c r="D33" s="39" t="s">
        <v>3</v>
      </c>
      <c r="E33" s="39" t="s">
        <v>100</v>
      </c>
      <c r="F33" s="73" t="s">
        <v>314</v>
      </c>
      <c r="G33" s="38" t="s">
        <v>40</v>
      </c>
      <c r="H33" s="61">
        <v>53200000</v>
      </c>
      <c r="I33" s="61">
        <v>54700000</v>
      </c>
      <c r="J33" s="61">
        <v>55900000</v>
      </c>
      <c r="K33" s="61"/>
      <c r="L33" s="61"/>
      <c r="M33" s="61"/>
      <c r="N33" s="61">
        <f t="shared" si="2"/>
        <v>53200000</v>
      </c>
      <c r="O33" s="61">
        <f t="shared" si="3"/>
        <v>54700000</v>
      </c>
      <c r="P33" s="61">
        <f t="shared" si="4"/>
        <v>55900000</v>
      </c>
      <c r="Q33" s="61"/>
      <c r="R33" s="61"/>
      <c r="S33" s="61"/>
      <c r="T33" s="61">
        <f t="shared" si="6"/>
        <v>53200000</v>
      </c>
      <c r="U33" s="61">
        <f t="shared" si="7"/>
        <v>54700000</v>
      </c>
      <c r="V33" s="61">
        <f t="shared" si="8"/>
        <v>55900000</v>
      </c>
      <c r="W33" s="61"/>
      <c r="X33" s="61"/>
      <c r="Y33" s="61"/>
      <c r="Z33" s="61">
        <f t="shared" si="10"/>
        <v>53200000</v>
      </c>
      <c r="AA33" s="61">
        <f t="shared" si="11"/>
        <v>54700000</v>
      </c>
      <c r="AB33" s="61">
        <f t="shared" si="12"/>
        <v>55900000</v>
      </c>
      <c r="AC33" s="61"/>
      <c r="AD33" s="61"/>
      <c r="AE33" s="61"/>
      <c r="AF33" s="61">
        <f t="shared" si="14"/>
        <v>53200000</v>
      </c>
      <c r="AG33" s="61">
        <f t="shared" si="15"/>
        <v>54700000</v>
      </c>
      <c r="AH33" s="61">
        <f t="shared" si="16"/>
        <v>55900000</v>
      </c>
    </row>
    <row r="34" spans="1:34" ht="39.6">
      <c r="A34" s="283"/>
      <c r="B34" s="104" t="s">
        <v>88</v>
      </c>
      <c r="C34" s="5" t="s">
        <v>13</v>
      </c>
      <c r="D34" s="5" t="s">
        <v>3</v>
      </c>
      <c r="E34" s="5" t="s">
        <v>100</v>
      </c>
      <c r="F34" s="73" t="s">
        <v>315</v>
      </c>
      <c r="G34" s="17"/>
      <c r="H34" s="57">
        <f>H35</f>
        <v>2257519.7000000002</v>
      </c>
      <c r="I34" s="57">
        <f t="shared" ref="I34:M35" si="42">I35</f>
        <v>2303520</v>
      </c>
      <c r="J34" s="57">
        <f t="shared" si="42"/>
        <v>2259060</v>
      </c>
      <c r="K34" s="57">
        <f t="shared" si="42"/>
        <v>-2768.2</v>
      </c>
      <c r="L34" s="57">
        <f t="shared" si="42"/>
        <v>-265640</v>
      </c>
      <c r="M34" s="57">
        <f t="shared" si="42"/>
        <v>-1022210</v>
      </c>
      <c r="N34" s="57">
        <f t="shared" si="2"/>
        <v>2254751.5</v>
      </c>
      <c r="O34" s="57">
        <f t="shared" si="3"/>
        <v>2037880</v>
      </c>
      <c r="P34" s="57">
        <f t="shared" si="4"/>
        <v>1236850</v>
      </c>
      <c r="Q34" s="57">
        <f t="shared" ref="Q34:S35" si="43">Q35</f>
        <v>0</v>
      </c>
      <c r="R34" s="57">
        <f t="shared" si="43"/>
        <v>0</v>
      </c>
      <c r="S34" s="57">
        <f t="shared" si="43"/>
        <v>0</v>
      </c>
      <c r="T34" s="57">
        <f t="shared" si="6"/>
        <v>2254751.5</v>
      </c>
      <c r="U34" s="57">
        <f t="shared" si="7"/>
        <v>2037880</v>
      </c>
      <c r="V34" s="57">
        <f t="shared" si="8"/>
        <v>1236850</v>
      </c>
      <c r="W34" s="57">
        <f t="shared" ref="W34:Y35" si="44">W35</f>
        <v>0</v>
      </c>
      <c r="X34" s="57">
        <f t="shared" si="44"/>
        <v>0</v>
      </c>
      <c r="Y34" s="57">
        <f t="shared" si="44"/>
        <v>0</v>
      </c>
      <c r="Z34" s="57">
        <f t="shared" si="10"/>
        <v>2254751.5</v>
      </c>
      <c r="AA34" s="57">
        <f t="shared" si="11"/>
        <v>2037880</v>
      </c>
      <c r="AB34" s="57">
        <f t="shared" si="12"/>
        <v>1236850</v>
      </c>
      <c r="AC34" s="57">
        <f t="shared" ref="AC34:AE35" si="45">AC35</f>
        <v>0</v>
      </c>
      <c r="AD34" s="57">
        <f t="shared" si="45"/>
        <v>0</v>
      </c>
      <c r="AE34" s="57">
        <f t="shared" si="45"/>
        <v>0</v>
      </c>
      <c r="AF34" s="57">
        <f t="shared" si="14"/>
        <v>2254751.5</v>
      </c>
      <c r="AG34" s="57">
        <f t="shared" si="15"/>
        <v>2037880</v>
      </c>
      <c r="AH34" s="57">
        <f t="shared" si="16"/>
        <v>1236850</v>
      </c>
    </row>
    <row r="35" spans="1:34" ht="26.4">
      <c r="A35" s="283"/>
      <c r="B35" s="74" t="s">
        <v>41</v>
      </c>
      <c r="C35" s="5" t="s">
        <v>13</v>
      </c>
      <c r="D35" s="5" t="s">
        <v>3</v>
      </c>
      <c r="E35" s="5" t="s">
        <v>100</v>
      </c>
      <c r="F35" s="73" t="s">
        <v>315</v>
      </c>
      <c r="G35" s="17" t="s">
        <v>39</v>
      </c>
      <c r="H35" s="57">
        <f>H36</f>
        <v>2257519.7000000002</v>
      </c>
      <c r="I35" s="57">
        <f t="shared" si="42"/>
        <v>2303520</v>
      </c>
      <c r="J35" s="57">
        <f t="shared" si="42"/>
        <v>2259060</v>
      </c>
      <c r="K35" s="57">
        <f t="shared" si="42"/>
        <v>-2768.2</v>
      </c>
      <c r="L35" s="57">
        <f t="shared" si="42"/>
        <v>-265640</v>
      </c>
      <c r="M35" s="57">
        <f t="shared" si="42"/>
        <v>-1022210</v>
      </c>
      <c r="N35" s="57">
        <f t="shared" si="2"/>
        <v>2254751.5</v>
      </c>
      <c r="O35" s="57">
        <f t="shared" si="3"/>
        <v>2037880</v>
      </c>
      <c r="P35" s="57">
        <f t="shared" si="4"/>
        <v>1236850</v>
      </c>
      <c r="Q35" s="57">
        <f t="shared" si="43"/>
        <v>0</v>
      </c>
      <c r="R35" s="57">
        <f t="shared" si="43"/>
        <v>0</v>
      </c>
      <c r="S35" s="57">
        <f t="shared" si="43"/>
        <v>0</v>
      </c>
      <c r="T35" s="57">
        <f t="shared" si="6"/>
        <v>2254751.5</v>
      </c>
      <c r="U35" s="57">
        <f t="shared" si="7"/>
        <v>2037880</v>
      </c>
      <c r="V35" s="57">
        <f t="shared" si="8"/>
        <v>1236850</v>
      </c>
      <c r="W35" s="57">
        <f t="shared" si="44"/>
        <v>0</v>
      </c>
      <c r="X35" s="57">
        <f t="shared" si="44"/>
        <v>0</v>
      </c>
      <c r="Y35" s="57">
        <f t="shared" si="44"/>
        <v>0</v>
      </c>
      <c r="Z35" s="57">
        <f t="shared" si="10"/>
        <v>2254751.5</v>
      </c>
      <c r="AA35" s="57">
        <f t="shared" si="11"/>
        <v>2037880</v>
      </c>
      <c r="AB35" s="57">
        <f t="shared" si="12"/>
        <v>1236850</v>
      </c>
      <c r="AC35" s="57">
        <f t="shared" si="45"/>
        <v>0</v>
      </c>
      <c r="AD35" s="57">
        <f t="shared" si="45"/>
        <v>0</v>
      </c>
      <c r="AE35" s="57">
        <f t="shared" si="45"/>
        <v>0</v>
      </c>
      <c r="AF35" s="57">
        <f t="shared" si="14"/>
        <v>2254751.5</v>
      </c>
      <c r="AG35" s="57">
        <f t="shared" si="15"/>
        <v>2037880</v>
      </c>
      <c r="AH35" s="57">
        <f t="shared" si="16"/>
        <v>1236850</v>
      </c>
    </row>
    <row r="36" spans="1:34">
      <c r="A36" s="283"/>
      <c r="B36" s="85" t="s">
        <v>42</v>
      </c>
      <c r="C36" s="5" t="s">
        <v>13</v>
      </c>
      <c r="D36" s="5" t="s">
        <v>3</v>
      </c>
      <c r="E36" s="5" t="s">
        <v>100</v>
      </c>
      <c r="F36" s="73" t="s">
        <v>315</v>
      </c>
      <c r="G36" s="17" t="s">
        <v>40</v>
      </c>
      <c r="H36" s="61">
        <v>2257519.7000000002</v>
      </c>
      <c r="I36" s="61">
        <v>2303520</v>
      </c>
      <c r="J36" s="61">
        <v>2259060</v>
      </c>
      <c r="K36" s="61">
        <v>-2768.2</v>
      </c>
      <c r="L36" s="61">
        <v>-265640</v>
      </c>
      <c r="M36" s="61">
        <v>-1022210</v>
      </c>
      <c r="N36" s="61">
        <f t="shared" si="2"/>
        <v>2254751.5</v>
      </c>
      <c r="O36" s="61">
        <f t="shared" si="3"/>
        <v>2037880</v>
      </c>
      <c r="P36" s="61">
        <f t="shared" si="4"/>
        <v>1236850</v>
      </c>
      <c r="Q36" s="61"/>
      <c r="R36" s="61"/>
      <c r="S36" s="61"/>
      <c r="T36" s="61">
        <f t="shared" si="6"/>
        <v>2254751.5</v>
      </c>
      <c r="U36" s="61">
        <f t="shared" si="7"/>
        <v>2037880</v>
      </c>
      <c r="V36" s="61">
        <f t="shared" si="8"/>
        <v>1236850</v>
      </c>
      <c r="W36" s="61"/>
      <c r="X36" s="61"/>
      <c r="Y36" s="61"/>
      <c r="Z36" s="61">
        <f t="shared" si="10"/>
        <v>2254751.5</v>
      </c>
      <c r="AA36" s="61">
        <f t="shared" si="11"/>
        <v>2037880</v>
      </c>
      <c r="AB36" s="61">
        <f t="shared" si="12"/>
        <v>1236850</v>
      </c>
      <c r="AC36" s="61"/>
      <c r="AD36" s="61"/>
      <c r="AE36" s="61"/>
      <c r="AF36" s="61">
        <f t="shared" si="14"/>
        <v>2254751.5</v>
      </c>
      <c r="AG36" s="61">
        <f t="shared" si="15"/>
        <v>2037880</v>
      </c>
      <c r="AH36" s="61">
        <f t="shared" si="16"/>
        <v>1236850</v>
      </c>
    </row>
    <row r="37" spans="1:34" ht="145.19999999999999">
      <c r="A37" s="184"/>
      <c r="B37" s="82" t="s">
        <v>361</v>
      </c>
      <c r="C37" s="35" t="s">
        <v>13</v>
      </c>
      <c r="D37" s="35" t="s">
        <v>3</v>
      </c>
      <c r="E37" s="35" t="s">
        <v>100</v>
      </c>
      <c r="F37" s="203" t="s">
        <v>360</v>
      </c>
      <c r="G37" s="204"/>
      <c r="H37" s="61"/>
      <c r="I37" s="61"/>
      <c r="J37" s="61"/>
      <c r="K37" s="61">
        <f>K38</f>
        <v>211900</v>
      </c>
      <c r="L37" s="61">
        <f t="shared" ref="L37:M38" si="46">L38</f>
        <v>0</v>
      </c>
      <c r="M37" s="61">
        <f t="shared" si="46"/>
        <v>0</v>
      </c>
      <c r="N37" s="61">
        <f t="shared" ref="N37:N39" si="47">H37+K37</f>
        <v>211900</v>
      </c>
      <c r="O37" s="61">
        <f t="shared" ref="O37:O39" si="48">I37+L37</f>
        <v>0</v>
      </c>
      <c r="P37" s="61">
        <f t="shared" ref="P37:P39" si="49">J37+M37</f>
        <v>0</v>
      </c>
      <c r="Q37" s="61">
        <f>Q38</f>
        <v>0</v>
      </c>
      <c r="R37" s="61">
        <f t="shared" ref="R37:S38" si="50">R38</f>
        <v>0</v>
      </c>
      <c r="S37" s="61">
        <f t="shared" si="50"/>
        <v>0</v>
      </c>
      <c r="T37" s="61">
        <f t="shared" si="6"/>
        <v>211900</v>
      </c>
      <c r="U37" s="61">
        <f t="shared" si="7"/>
        <v>0</v>
      </c>
      <c r="V37" s="61">
        <f t="shared" si="8"/>
        <v>0</v>
      </c>
      <c r="W37" s="61">
        <f>W38</f>
        <v>0</v>
      </c>
      <c r="X37" s="61">
        <f t="shared" ref="X37:Y38" si="51">X38</f>
        <v>0</v>
      </c>
      <c r="Y37" s="61">
        <f t="shared" si="51"/>
        <v>0</v>
      </c>
      <c r="Z37" s="61">
        <f t="shared" si="10"/>
        <v>211900</v>
      </c>
      <c r="AA37" s="61">
        <f t="shared" si="11"/>
        <v>0</v>
      </c>
      <c r="AB37" s="61">
        <f t="shared" si="12"/>
        <v>0</v>
      </c>
      <c r="AC37" s="61">
        <f>AC38</f>
        <v>0</v>
      </c>
      <c r="AD37" s="61">
        <f t="shared" ref="AD37:AE38" si="52">AD38</f>
        <v>0</v>
      </c>
      <c r="AE37" s="61">
        <f t="shared" si="52"/>
        <v>0</v>
      </c>
      <c r="AF37" s="61">
        <f t="shared" si="14"/>
        <v>211900</v>
      </c>
      <c r="AG37" s="61">
        <f t="shared" si="15"/>
        <v>0</v>
      </c>
      <c r="AH37" s="61">
        <f t="shared" si="16"/>
        <v>0</v>
      </c>
    </row>
    <row r="38" spans="1:34" ht="26.4">
      <c r="A38" s="184"/>
      <c r="B38" s="74" t="s">
        <v>41</v>
      </c>
      <c r="C38" s="35" t="s">
        <v>13</v>
      </c>
      <c r="D38" s="35" t="s">
        <v>3</v>
      </c>
      <c r="E38" s="35" t="s">
        <v>100</v>
      </c>
      <c r="F38" s="203" t="s">
        <v>360</v>
      </c>
      <c r="G38" s="205" t="s">
        <v>39</v>
      </c>
      <c r="H38" s="61"/>
      <c r="I38" s="61"/>
      <c r="J38" s="61"/>
      <c r="K38" s="61">
        <f>K39</f>
        <v>211900</v>
      </c>
      <c r="L38" s="61">
        <f t="shared" si="46"/>
        <v>0</v>
      </c>
      <c r="M38" s="61">
        <f t="shared" si="46"/>
        <v>0</v>
      </c>
      <c r="N38" s="61">
        <f t="shared" si="47"/>
        <v>211900</v>
      </c>
      <c r="O38" s="61">
        <f t="shared" si="48"/>
        <v>0</v>
      </c>
      <c r="P38" s="61">
        <f t="shared" si="49"/>
        <v>0</v>
      </c>
      <c r="Q38" s="61">
        <f>Q39</f>
        <v>0</v>
      </c>
      <c r="R38" s="61">
        <f t="shared" si="50"/>
        <v>0</v>
      </c>
      <c r="S38" s="61">
        <f t="shared" si="50"/>
        <v>0</v>
      </c>
      <c r="T38" s="61">
        <f t="shared" si="6"/>
        <v>211900</v>
      </c>
      <c r="U38" s="61">
        <f t="shared" si="7"/>
        <v>0</v>
      </c>
      <c r="V38" s="61">
        <f t="shared" si="8"/>
        <v>0</v>
      </c>
      <c r="W38" s="61">
        <f>W39</f>
        <v>0</v>
      </c>
      <c r="X38" s="61">
        <f t="shared" si="51"/>
        <v>0</v>
      </c>
      <c r="Y38" s="61">
        <f t="shared" si="51"/>
        <v>0</v>
      </c>
      <c r="Z38" s="61">
        <f t="shared" si="10"/>
        <v>211900</v>
      </c>
      <c r="AA38" s="61">
        <f t="shared" si="11"/>
        <v>0</v>
      </c>
      <c r="AB38" s="61">
        <f t="shared" si="12"/>
        <v>0</v>
      </c>
      <c r="AC38" s="61">
        <f>AC39</f>
        <v>0</v>
      </c>
      <c r="AD38" s="61">
        <f t="shared" si="52"/>
        <v>0</v>
      </c>
      <c r="AE38" s="61">
        <f t="shared" si="52"/>
        <v>0</v>
      </c>
      <c r="AF38" s="61">
        <f t="shared" si="14"/>
        <v>211900</v>
      </c>
      <c r="AG38" s="61">
        <f t="shared" si="15"/>
        <v>0</v>
      </c>
      <c r="AH38" s="61">
        <f t="shared" si="16"/>
        <v>0</v>
      </c>
    </row>
    <row r="39" spans="1:34">
      <c r="A39" s="184"/>
      <c r="B39" s="85" t="s">
        <v>42</v>
      </c>
      <c r="C39" s="35" t="s">
        <v>13</v>
      </c>
      <c r="D39" s="35" t="s">
        <v>3</v>
      </c>
      <c r="E39" s="35" t="s">
        <v>100</v>
      </c>
      <c r="F39" s="203" t="s">
        <v>360</v>
      </c>
      <c r="G39" s="205" t="s">
        <v>40</v>
      </c>
      <c r="H39" s="61"/>
      <c r="I39" s="61"/>
      <c r="J39" s="61"/>
      <c r="K39" s="187">
        <v>211900</v>
      </c>
      <c r="L39" s="61"/>
      <c r="M39" s="61"/>
      <c r="N39" s="61">
        <f t="shared" si="47"/>
        <v>211900</v>
      </c>
      <c r="O39" s="61">
        <f t="shared" si="48"/>
        <v>0</v>
      </c>
      <c r="P39" s="61">
        <f t="shared" si="49"/>
        <v>0</v>
      </c>
      <c r="Q39" s="187"/>
      <c r="R39" s="61"/>
      <c r="S39" s="61"/>
      <c r="T39" s="61">
        <f t="shared" si="6"/>
        <v>211900</v>
      </c>
      <c r="U39" s="61">
        <f t="shared" si="7"/>
        <v>0</v>
      </c>
      <c r="V39" s="61">
        <f t="shared" si="8"/>
        <v>0</v>
      </c>
      <c r="W39" s="187"/>
      <c r="X39" s="61"/>
      <c r="Y39" s="61"/>
      <c r="Z39" s="61">
        <f t="shared" si="10"/>
        <v>211900</v>
      </c>
      <c r="AA39" s="61">
        <f t="shared" si="11"/>
        <v>0</v>
      </c>
      <c r="AB39" s="61">
        <f t="shared" si="12"/>
        <v>0</v>
      </c>
      <c r="AC39" s="187"/>
      <c r="AD39" s="61"/>
      <c r="AE39" s="61"/>
      <c r="AF39" s="61">
        <f t="shared" si="14"/>
        <v>211900</v>
      </c>
      <c r="AG39" s="61">
        <f t="shared" si="15"/>
        <v>0</v>
      </c>
      <c r="AH39" s="61">
        <f t="shared" si="16"/>
        <v>0</v>
      </c>
    </row>
    <row r="40" spans="1:34">
      <c r="A40" s="184" t="s">
        <v>24</v>
      </c>
      <c r="B40" s="81" t="s">
        <v>90</v>
      </c>
      <c r="C40" s="6" t="s">
        <v>13</v>
      </c>
      <c r="D40" s="6" t="s">
        <v>10</v>
      </c>
      <c r="E40" s="6" t="s">
        <v>100</v>
      </c>
      <c r="F40" s="6" t="s">
        <v>101</v>
      </c>
      <c r="G40" s="17"/>
      <c r="H40" s="58">
        <f t="shared" ref="H40:J40" si="53">H44+H47+H50+H62+H86+H56+H89+H65+H53+H98+H92+H80</f>
        <v>326282739.43000001</v>
      </c>
      <c r="I40" s="58">
        <f t="shared" si="53"/>
        <v>329314719.88999999</v>
      </c>
      <c r="J40" s="58">
        <f t="shared" si="53"/>
        <v>329745755.50999999</v>
      </c>
      <c r="K40" s="58">
        <f>K44+K47+K50+K62+K86+K56+K89+K65+K53+K98+K92+K80+K74+K77</f>
        <v>9222900.9100000001</v>
      </c>
      <c r="L40" s="58">
        <f t="shared" ref="L40:M40" si="54">L44+L47+L50+L62+L86+L56+L89+L65+L53+L98+L92+L80+L74+L77</f>
        <v>1891240.95</v>
      </c>
      <c r="M40" s="58">
        <f t="shared" si="54"/>
        <v>81601352.989999995</v>
      </c>
      <c r="N40" s="58">
        <f t="shared" si="2"/>
        <v>335505640.34000003</v>
      </c>
      <c r="O40" s="58">
        <f t="shared" si="3"/>
        <v>331205960.83999997</v>
      </c>
      <c r="P40" s="58">
        <f t="shared" si="4"/>
        <v>411347108.5</v>
      </c>
      <c r="Q40" s="58">
        <f>Q44+Q47+Q50+Q62+Q86+Q56+Q89+Q65+Q53+Q98+Q92+Q80+Q74+Q77+Q41+Q59+Q83+Q95</f>
        <v>1617069</v>
      </c>
      <c r="R40" s="58">
        <f t="shared" ref="R40:S40" si="55">R44+R47+R50+R62+R86+R56+R89+R65+R53+R98+R92+R80+R74+R77+R41+R59+R83+R95</f>
        <v>847976</v>
      </c>
      <c r="S40" s="58">
        <f t="shared" si="55"/>
        <v>648872</v>
      </c>
      <c r="T40" s="58">
        <f t="shared" si="6"/>
        <v>337122709.34000003</v>
      </c>
      <c r="U40" s="58">
        <f t="shared" si="7"/>
        <v>332053936.83999997</v>
      </c>
      <c r="V40" s="58">
        <f t="shared" si="8"/>
        <v>411995980.5</v>
      </c>
      <c r="W40" s="58">
        <f>W44+W47+W50+W62+W86+W56+W89+W65+W53+W98+W92+W80+W74+W77+W41+W59+W83+W95+W71+W101</f>
        <v>145566.64999999991</v>
      </c>
      <c r="X40" s="58">
        <f t="shared" ref="X40:Y40" si="56">X44+X47+X50+X62+X86+X56+X89+X65+X53+X98+X92+X80+X74+X77+X41+X59+X83+X95+X71+X101</f>
        <v>448519.8</v>
      </c>
      <c r="Y40" s="58">
        <f t="shared" si="56"/>
        <v>688423.69</v>
      </c>
      <c r="Z40" s="58">
        <f t="shared" si="10"/>
        <v>337268275.99000001</v>
      </c>
      <c r="AA40" s="58">
        <f t="shared" si="11"/>
        <v>332502456.63999999</v>
      </c>
      <c r="AB40" s="58">
        <f t="shared" si="12"/>
        <v>412684404.19</v>
      </c>
      <c r="AC40" s="58">
        <f>AC44+AC47+AC50+AC62+AC86+AC56+AC89+AC65+AC53+AC98+AC92+AC80+AC74+AC77+AC41+AC59+AC83+AC95+AC71+AC101+AC68</f>
        <v>9373757.209999999</v>
      </c>
      <c r="AD40" s="58">
        <f t="shared" ref="AD40:AE40" si="57">AD44+AD47+AD50+AD62+AD86+AD56+AD89+AD65+AD53+AD98+AD92+AD80+AD74+AD77+AD41+AD59+AD83+AD95+AD71+AD101+AD68</f>
        <v>-398208</v>
      </c>
      <c r="AE40" s="58">
        <f t="shared" si="57"/>
        <v>-199104</v>
      </c>
      <c r="AF40" s="58">
        <f t="shared" si="14"/>
        <v>346642033.19999999</v>
      </c>
      <c r="AG40" s="58">
        <f t="shared" si="15"/>
        <v>332104248.63999999</v>
      </c>
      <c r="AH40" s="58">
        <f t="shared" si="16"/>
        <v>412485300.19</v>
      </c>
    </row>
    <row r="41" spans="1:34">
      <c r="A41" s="211"/>
      <c r="B41" s="82" t="s">
        <v>253</v>
      </c>
      <c r="C41" s="35" t="s">
        <v>13</v>
      </c>
      <c r="D41" s="35" t="s">
        <v>10</v>
      </c>
      <c r="E41" s="35" t="s">
        <v>100</v>
      </c>
      <c r="F41" s="35" t="s">
        <v>126</v>
      </c>
      <c r="G41" s="36"/>
      <c r="H41" s="64"/>
      <c r="I41" s="64"/>
      <c r="J41" s="64"/>
      <c r="K41" s="64"/>
      <c r="L41" s="64"/>
      <c r="M41" s="64"/>
      <c r="N41" s="64"/>
      <c r="O41" s="64"/>
      <c r="P41" s="64"/>
      <c r="Q41" s="64">
        <f>Q42</f>
        <v>270000</v>
      </c>
      <c r="R41" s="64">
        <f t="shared" ref="R41:S41" si="58">R42</f>
        <v>0</v>
      </c>
      <c r="S41" s="64">
        <f t="shared" si="58"/>
        <v>0</v>
      </c>
      <c r="T41" s="57">
        <f t="shared" ref="T41:T43" si="59">N41+Q41</f>
        <v>270000</v>
      </c>
      <c r="U41" s="57">
        <f t="shared" ref="U41:U43" si="60">O41+R41</f>
        <v>0</v>
      </c>
      <c r="V41" s="57">
        <f t="shared" ref="V41:V43" si="61">P41+S41</f>
        <v>0</v>
      </c>
      <c r="W41" s="64">
        <f>W42</f>
        <v>0</v>
      </c>
      <c r="X41" s="64">
        <f t="shared" ref="X41:Y41" si="62">X42</f>
        <v>0</v>
      </c>
      <c r="Y41" s="64">
        <f t="shared" si="62"/>
        <v>0</v>
      </c>
      <c r="Z41" s="57">
        <f t="shared" si="10"/>
        <v>270000</v>
      </c>
      <c r="AA41" s="57">
        <f t="shared" si="11"/>
        <v>0</v>
      </c>
      <c r="AB41" s="57">
        <f t="shared" si="12"/>
        <v>0</v>
      </c>
      <c r="AC41" s="64">
        <f>AC42</f>
        <v>-24</v>
      </c>
      <c r="AD41" s="64">
        <f t="shared" ref="AD41:AE41" si="63">AD42</f>
        <v>0</v>
      </c>
      <c r="AE41" s="64">
        <f t="shared" si="63"/>
        <v>0</v>
      </c>
      <c r="AF41" s="57">
        <f t="shared" si="14"/>
        <v>269976</v>
      </c>
      <c r="AG41" s="57">
        <f t="shared" si="15"/>
        <v>0</v>
      </c>
      <c r="AH41" s="57">
        <f t="shared" si="16"/>
        <v>0</v>
      </c>
    </row>
    <row r="42" spans="1:34" ht="26.4">
      <c r="A42" s="211"/>
      <c r="B42" s="82" t="s">
        <v>41</v>
      </c>
      <c r="C42" s="35" t="s">
        <v>13</v>
      </c>
      <c r="D42" s="35" t="s">
        <v>10</v>
      </c>
      <c r="E42" s="35" t="s">
        <v>100</v>
      </c>
      <c r="F42" s="35" t="s">
        <v>126</v>
      </c>
      <c r="G42" s="36" t="s">
        <v>39</v>
      </c>
      <c r="H42" s="64"/>
      <c r="I42" s="64"/>
      <c r="J42" s="64"/>
      <c r="K42" s="64"/>
      <c r="L42" s="64"/>
      <c r="M42" s="64"/>
      <c r="N42" s="64"/>
      <c r="O42" s="64"/>
      <c r="P42" s="64"/>
      <c r="Q42" s="64">
        <f>Q43</f>
        <v>270000</v>
      </c>
      <c r="R42" s="64"/>
      <c r="S42" s="64"/>
      <c r="T42" s="57">
        <f t="shared" si="59"/>
        <v>270000</v>
      </c>
      <c r="U42" s="57">
        <f t="shared" si="60"/>
        <v>0</v>
      </c>
      <c r="V42" s="57">
        <f t="shared" si="61"/>
        <v>0</v>
      </c>
      <c r="W42" s="64">
        <f>W43</f>
        <v>0</v>
      </c>
      <c r="X42" s="64"/>
      <c r="Y42" s="64"/>
      <c r="Z42" s="57">
        <f t="shared" si="10"/>
        <v>270000</v>
      </c>
      <c r="AA42" s="57">
        <f t="shared" si="11"/>
        <v>0</v>
      </c>
      <c r="AB42" s="57">
        <f t="shared" si="12"/>
        <v>0</v>
      </c>
      <c r="AC42" s="64">
        <f>AC43</f>
        <v>-24</v>
      </c>
      <c r="AD42" s="64"/>
      <c r="AE42" s="64"/>
      <c r="AF42" s="57">
        <f t="shared" si="14"/>
        <v>269976</v>
      </c>
      <c r="AG42" s="57">
        <f t="shared" si="15"/>
        <v>0</v>
      </c>
      <c r="AH42" s="57">
        <f t="shared" si="16"/>
        <v>0</v>
      </c>
    </row>
    <row r="43" spans="1:34">
      <c r="A43" s="211"/>
      <c r="B43" s="82" t="s">
        <v>42</v>
      </c>
      <c r="C43" s="35" t="s">
        <v>13</v>
      </c>
      <c r="D43" s="35" t="s">
        <v>10</v>
      </c>
      <c r="E43" s="35" t="s">
        <v>100</v>
      </c>
      <c r="F43" s="35" t="s">
        <v>126</v>
      </c>
      <c r="G43" s="36" t="s">
        <v>40</v>
      </c>
      <c r="H43" s="64"/>
      <c r="I43" s="64"/>
      <c r="J43" s="64"/>
      <c r="K43" s="64"/>
      <c r="L43" s="64"/>
      <c r="M43" s="64"/>
      <c r="N43" s="64"/>
      <c r="O43" s="64"/>
      <c r="P43" s="64"/>
      <c r="Q43" s="64">
        <v>270000</v>
      </c>
      <c r="R43" s="64"/>
      <c r="S43" s="64"/>
      <c r="T43" s="57">
        <f t="shared" si="59"/>
        <v>270000</v>
      </c>
      <c r="U43" s="57">
        <f t="shared" si="60"/>
        <v>0</v>
      </c>
      <c r="V43" s="57">
        <f t="shared" si="61"/>
        <v>0</v>
      </c>
      <c r="W43" s="64"/>
      <c r="X43" s="64"/>
      <c r="Y43" s="64"/>
      <c r="Z43" s="57">
        <f t="shared" si="10"/>
        <v>270000</v>
      </c>
      <c r="AA43" s="57">
        <f t="shared" si="11"/>
        <v>0</v>
      </c>
      <c r="AB43" s="57">
        <f t="shared" si="12"/>
        <v>0</v>
      </c>
      <c r="AC43" s="64">
        <v>-24</v>
      </c>
      <c r="AD43" s="64"/>
      <c r="AE43" s="64"/>
      <c r="AF43" s="57">
        <f t="shared" si="14"/>
        <v>269976</v>
      </c>
      <c r="AG43" s="57">
        <f t="shared" si="15"/>
        <v>0</v>
      </c>
      <c r="AH43" s="57">
        <f t="shared" si="16"/>
        <v>0</v>
      </c>
    </row>
    <row r="44" spans="1:34" ht="26.4">
      <c r="A44" s="272"/>
      <c r="B44" s="82" t="s">
        <v>89</v>
      </c>
      <c r="C44" s="5" t="s">
        <v>13</v>
      </c>
      <c r="D44" s="5" t="s">
        <v>10</v>
      </c>
      <c r="E44" s="5" t="s">
        <v>100</v>
      </c>
      <c r="F44" s="5" t="s">
        <v>104</v>
      </c>
      <c r="G44" s="17"/>
      <c r="H44" s="57">
        <f>H45</f>
        <v>122431815</v>
      </c>
      <c r="I44" s="57">
        <f t="shared" ref="I44:M45" si="64">I45</f>
        <v>123702055.08</v>
      </c>
      <c r="J44" s="57">
        <f t="shared" si="64"/>
        <v>124301327.65000001</v>
      </c>
      <c r="K44" s="57">
        <f t="shared" si="64"/>
        <v>0</v>
      </c>
      <c r="L44" s="57">
        <f t="shared" si="64"/>
        <v>0</v>
      </c>
      <c r="M44" s="57">
        <f t="shared" si="64"/>
        <v>0</v>
      </c>
      <c r="N44" s="57">
        <f t="shared" si="2"/>
        <v>122431815</v>
      </c>
      <c r="O44" s="57">
        <f t="shared" si="3"/>
        <v>123702055.08</v>
      </c>
      <c r="P44" s="57">
        <f t="shared" si="4"/>
        <v>124301327.65000001</v>
      </c>
      <c r="Q44" s="57">
        <f t="shared" ref="Q44:S45" si="65">Q45</f>
        <v>0</v>
      </c>
      <c r="R44" s="57">
        <f t="shared" si="65"/>
        <v>0</v>
      </c>
      <c r="S44" s="57">
        <f t="shared" si="65"/>
        <v>-199104</v>
      </c>
      <c r="T44" s="57">
        <f t="shared" si="6"/>
        <v>122431815</v>
      </c>
      <c r="U44" s="57">
        <f t="shared" si="7"/>
        <v>123702055.08</v>
      </c>
      <c r="V44" s="57">
        <f t="shared" si="8"/>
        <v>124102223.65000001</v>
      </c>
      <c r="W44" s="57">
        <f t="shared" ref="W44:Y45" si="66">W45</f>
        <v>-140000</v>
      </c>
      <c r="X44" s="57">
        <f t="shared" si="66"/>
        <v>0</v>
      </c>
      <c r="Y44" s="57">
        <f t="shared" si="66"/>
        <v>0</v>
      </c>
      <c r="Z44" s="57">
        <f t="shared" si="10"/>
        <v>122291815</v>
      </c>
      <c r="AA44" s="57">
        <f t="shared" si="11"/>
        <v>123702055.08</v>
      </c>
      <c r="AB44" s="57">
        <f t="shared" si="12"/>
        <v>124102223.65000001</v>
      </c>
      <c r="AC44" s="57">
        <f t="shared" ref="AC44:AE45" si="67">AC45</f>
        <v>-533259.07000000007</v>
      </c>
      <c r="AD44" s="57">
        <f t="shared" si="67"/>
        <v>0</v>
      </c>
      <c r="AE44" s="57">
        <f t="shared" si="67"/>
        <v>199104</v>
      </c>
      <c r="AF44" s="57">
        <f t="shared" si="14"/>
        <v>121758555.93000001</v>
      </c>
      <c r="AG44" s="57">
        <f t="shared" si="15"/>
        <v>123702055.08</v>
      </c>
      <c r="AH44" s="57">
        <f t="shared" si="16"/>
        <v>124301327.65000001</v>
      </c>
    </row>
    <row r="45" spans="1:34" ht="26.4">
      <c r="A45" s="273"/>
      <c r="B45" s="74" t="s">
        <v>41</v>
      </c>
      <c r="C45" s="5" t="s">
        <v>13</v>
      </c>
      <c r="D45" s="5" t="s">
        <v>10</v>
      </c>
      <c r="E45" s="5" t="s">
        <v>100</v>
      </c>
      <c r="F45" s="5" t="s">
        <v>104</v>
      </c>
      <c r="G45" s="17" t="s">
        <v>39</v>
      </c>
      <c r="H45" s="57">
        <f>H46</f>
        <v>122431815</v>
      </c>
      <c r="I45" s="57">
        <f t="shared" si="64"/>
        <v>123702055.08</v>
      </c>
      <c r="J45" s="57">
        <f t="shared" si="64"/>
        <v>124301327.65000001</v>
      </c>
      <c r="K45" s="57">
        <f t="shared" si="64"/>
        <v>0</v>
      </c>
      <c r="L45" s="57">
        <f t="shared" si="64"/>
        <v>0</v>
      </c>
      <c r="M45" s="57">
        <f t="shared" si="64"/>
        <v>0</v>
      </c>
      <c r="N45" s="57">
        <f t="shared" si="2"/>
        <v>122431815</v>
      </c>
      <c r="O45" s="57">
        <f t="shared" si="3"/>
        <v>123702055.08</v>
      </c>
      <c r="P45" s="57">
        <f t="shared" si="4"/>
        <v>124301327.65000001</v>
      </c>
      <c r="Q45" s="57">
        <f t="shared" si="65"/>
        <v>0</v>
      </c>
      <c r="R45" s="57">
        <f t="shared" si="65"/>
        <v>0</v>
      </c>
      <c r="S45" s="57">
        <f t="shared" si="65"/>
        <v>-199104</v>
      </c>
      <c r="T45" s="57">
        <f t="shared" si="6"/>
        <v>122431815</v>
      </c>
      <c r="U45" s="57">
        <f t="shared" si="7"/>
        <v>123702055.08</v>
      </c>
      <c r="V45" s="57">
        <f t="shared" si="8"/>
        <v>124102223.65000001</v>
      </c>
      <c r="W45" s="57">
        <f t="shared" si="66"/>
        <v>-140000</v>
      </c>
      <c r="X45" s="57">
        <f t="shared" si="66"/>
        <v>0</v>
      </c>
      <c r="Y45" s="57">
        <f t="shared" si="66"/>
        <v>0</v>
      </c>
      <c r="Z45" s="57">
        <f t="shared" si="10"/>
        <v>122291815</v>
      </c>
      <c r="AA45" s="57">
        <f t="shared" si="11"/>
        <v>123702055.08</v>
      </c>
      <c r="AB45" s="57">
        <f t="shared" si="12"/>
        <v>124102223.65000001</v>
      </c>
      <c r="AC45" s="57">
        <f t="shared" si="67"/>
        <v>-533259.07000000007</v>
      </c>
      <c r="AD45" s="57">
        <f t="shared" si="67"/>
        <v>0</v>
      </c>
      <c r="AE45" s="57">
        <f t="shared" si="67"/>
        <v>199104</v>
      </c>
      <c r="AF45" s="57">
        <f t="shared" si="14"/>
        <v>121758555.93000001</v>
      </c>
      <c r="AG45" s="57">
        <f t="shared" si="15"/>
        <v>123702055.08</v>
      </c>
      <c r="AH45" s="57">
        <f t="shared" si="16"/>
        <v>124301327.65000001</v>
      </c>
    </row>
    <row r="46" spans="1:34">
      <c r="A46" s="273"/>
      <c r="B46" s="85" t="s">
        <v>42</v>
      </c>
      <c r="C46" s="5" t="s">
        <v>13</v>
      </c>
      <c r="D46" s="5" t="s">
        <v>10</v>
      </c>
      <c r="E46" s="5" t="s">
        <v>100</v>
      </c>
      <c r="F46" s="5" t="s">
        <v>104</v>
      </c>
      <c r="G46" s="17" t="s">
        <v>40</v>
      </c>
      <c r="H46" s="61">
        <f>120131815+2300000</f>
        <v>122431815</v>
      </c>
      <c r="I46" s="61">
        <f>122702055.08+1000000</f>
        <v>123702055.08</v>
      </c>
      <c r="J46" s="61">
        <f>123301327.65+1000000</f>
        <v>124301327.65000001</v>
      </c>
      <c r="K46" s="61"/>
      <c r="L46" s="61"/>
      <c r="M46" s="61"/>
      <c r="N46" s="61">
        <f t="shared" si="2"/>
        <v>122431815</v>
      </c>
      <c r="O46" s="61">
        <f t="shared" si="3"/>
        <v>123702055.08</v>
      </c>
      <c r="P46" s="61">
        <f t="shared" si="4"/>
        <v>124301327.65000001</v>
      </c>
      <c r="Q46" s="61"/>
      <c r="R46" s="61"/>
      <c r="S46" s="61">
        <v>-199104</v>
      </c>
      <c r="T46" s="61">
        <f t="shared" si="6"/>
        <v>122431815</v>
      </c>
      <c r="U46" s="61">
        <f t="shared" si="7"/>
        <v>123702055.08</v>
      </c>
      <c r="V46" s="61">
        <f t="shared" si="8"/>
        <v>124102223.65000001</v>
      </c>
      <c r="W46" s="61">
        <v>-140000</v>
      </c>
      <c r="X46" s="61"/>
      <c r="Y46" s="61"/>
      <c r="Z46" s="61">
        <f t="shared" si="10"/>
        <v>122291815</v>
      </c>
      <c r="AA46" s="61">
        <f t="shared" si="11"/>
        <v>123702055.08</v>
      </c>
      <c r="AB46" s="61">
        <f t="shared" si="12"/>
        <v>124102223.65000001</v>
      </c>
      <c r="AC46" s="61">
        <v>-533259.07000000007</v>
      </c>
      <c r="AD46" s="61"/>
      <c r="AE46" s="61">
        <v>199104</v>
      </c>
      <c r="AF46" s="61">
        <f t="shared" si="14"/>
        <v>121758555.93000001</v>
      </c>
      <c r="AG46" s="61">
        <f t="shared" si="15"/>
        <v>123702055.08</v>
      </c>
      <c r="AH46" s="61">
        <f t="shared" si="16"/>
        <v>124301327.65000001</v>
      </c>
    </row>
    <row r="47" spans="1:34" ht="26.4">
      <c r="A47" s="273"/>
      <c r="B47" s="82" t="s">
        <v>213</v>
      </c>
      <c r="C47" s="5" t="s">
        <v>13</v>
      </c>
      <c r="D47" s="5" t="s">
        <v>10</v>
      </c>
      <c r="E47" s="5" t="s">
        <v>100</v>
      </c>
      <c r="F47" s="54" t="s">
        <v>163</v>
      </c>
      <c r="G47" s="55"/>
      <c r="H47" s="61">
        <f>H48</f>
        <v>2950000</v>
      </c>
      <c r="I47" s="61">
        <f t="shared" ref="I47:M48" si="68">I48</f>
        <v>1000000</v>
      </c>
      <c r="J47" s="61">
        <f t="shared" si="68"/>
        <v>0</v>
      </c>
      <c r="K47" s="61">
        <f t="shared" si="68"/>
        <v>3000050.16</v>
      </c>
      <c r="L47" s="61">
        <f t="shared" si="68"/>
        <v>585.05999999999995</v>
      </c>
      <c r="M47" s="61">
        <f t="shared" si="68"/>
        <v>1021.88</v>
      </c>
      <c r="N47" s="61">
        <f t="shared" si="2"/>
        <v>5950050.1600000001</v>
      </c>
      <c r="O47" s="61">
        <f t="shared" si="3"/>
        <v>1000585.06</v>
      </c>
      <c r="P47" s="61">
        <f t="shared" si="4"/>
        <v>1021.88</v>
      </c>
      <c r="Q47" s="61">
        <f t="shared" ref="Q47:S48" si="69">Q48</f>
        <v>-110000</v>
      </c>
      <c r="R47" s="61">
        <f t="shared" si="69"/>
        <v>0</v>
      </c>
      <c r="S47" s="61">
        <f t="shared" si="69"/>
        <v>0</v>
      </c>
      <c r="T47" s="61">
        <f t="shared" si="6"/>
        <v>5840050.1600000001</v>
      </c>
      <c r="U47" s="61">
        <f t="shared" si="7"/>
        <v>1000585.06</v>
      </c>
      <c r="V47" s="61">
        <f t="shared" si="8"/>
        <v>1021.88</v>
      </c>
      <c r="W47" s="61">
        <f t="shared" ref="W47:Y48" si="70">W48</f>
        <v>-2300000</v>
      </c>
      <c r="X47" s="61">
        <f t="shared" si="70"/>
        <v>0</v>
      </c>
      <c r="Y47" s="61">
        <f t="shared" si="70"/>
        <v>0</v>
      </c>
      <c r="Z47" s="61">
        <f t="shared" si="10"/>
        <v>3540050.16</v>
      </c>
      <c r="AA47" s="61">
        <f t="shared" si="11"/>
        <v>1000585.06</v>
      </c>
      <c r="AB47" s="61">
        <f t="shared" si="12"/>
        <v>1021.88</v>
      </c>
      <c r="AC47" s="61">
        <f t="shared" ref="AC47:AE48" si="71">AC48</f>
        <v>-168151.08000000002</v>
      </c>
      <c r="AD47" s="61">
        <f t="shared" si="71"/>
        <v>0</v>
      </c>
      <c r="AE47" s="61">
        <f t="shared" si="71"/>
        <v>0</v>
      </c>
      <c r="AF47" s="61">
        <f t="shared" si="14"/>
        <v>3371899.08</v>
      </c>
      <c r="AG47" s="61">
        <f t="shared" si="15"/>
        <v>1000585.06</v>
      </c>
      <c r="AH47" s="61">
        <f t="shared" si="16"/>
        <v>1021.88</v>
      </c>
    </row>
    <row r="48" spans="1:34" ht="26.4">
      <c r="A48" s="273"/>
      <c r="B48" s="74" t="s">
        <v>41</v>
      </c>
      <c r="C48" s="5" t="s">
        <v>13</v>
      </c>
      <c r="D48" s="5" t="s">
        <v>10</v>
      </c>
      <c r="E48" s="5" t="s">
        <v>100</v>
      </c>
      <c r="F48" s="54" t="s">
        <v>163</v>
      </c>
      <c r="G48" s="55" t="s">
        <v>39</v>
      </c>
      <c r="H48" s="61">
        <f>H49</f>
        <v>2950000</v>
      </c>
      <c r="I48" s="61">
        <f t="shared" si="68"/>
        <v>1000000</v>
      </c>
      <c r="J48" s="61">
        <f t="shared" si="68"/>
        <v>0</v>
      </c>
      <c r="K48" s="61">
        <f t="shared" si="68"/>
        <v>3000050.16</v>
      </c>
      <c r="L48" s="61">
        <f t="shared" si="68"/>
        <v>585.05999999999995</v>
      </c>
      <c r="M48" s="61">
        <f t="shared" si="68"/>
        <v>1021.88</v>
      </c>
      <c r="N48" s="61">
        <f t="shared" si="2"/>
        <v>5950050.1600000001</v>
      </c>
      <c r="O48" s="61">
        <f t="shared" si="3"/>
        <v>1000585.06</v>
      </c>
      <c r="P48" s="61">
        <f t="shared" si="4"/>
        <v>1021.88</v>
      </c>
      <c r="Q48" s="61">
        <f t="shared" si="69"/>
        <v>-110000</v>
      </c>
      <c r="R48" s="61">
        <f t="shared" si="69"/>
        <v>0</v>
      </c>
      <c r="S48" s="61">
        <f t="shared" si="69"/>
        <v>0</v>
      </c>
      <c r="T48" s="61">
        <f t="shared" si="6"/>
        <v>5840050.1600000001</v>
      </c>
      <c r="U48" s="61">
        <f t="shared" si="7"/>
        <v>1000585.06</v>
      </c>
      <c r="V48" s="61">
        <f t="shared" si="8"/>
        <v>1021.88</v>
      </c>
      <c r="W48" s="61">
        <f t="shared" si="70"/>
        <v>-2300000</v>
      </c>
      <c r="X48" s="61">
        <f t="shared" si="70"/>
        <v>0</v>
      </c>
      <c r="Y48" s="61">
        <f t="shared" si="70"/>
        <v>0</v>
      </c>
      <c r="Z48" s="61">
        <f t="shared" si="10"/>
        <v>3540050.16</v>
      </c>
      <c r="AA48" s="61">
        <f t="shared" si="11"/>
        <v>1000585.06</v>
      </c>
      <c r="AB48" s="61">
        <f t="shared" si="12"/>
        <v>1021.88</v>
      </c>
      <c r="AC48" s="61">
        <f t="shared" si="71"/>
        <v>-168151.08000000002</v>
      </c>
      <c r="AD48" s="61">
        <f t="shared" si="71"/>
        <v>0</v>
      </c>
      <c r="AE48" s="61">
        <f t="shared" si="71"/>
        <v>0</v>
      </c>
      <c r="AF48" s="61">
        <f t="shared" si="14"/>
        <v>3371899.08</v>
      </c>
      <c r="AG48" s="61">
        <f t="shared" si="15"/>
        <v>1000585.06</v>
      </c>
      <c r="AH48" s="61">
        <f t="shared" si="16"/>
        <v>1021.88</v>
      </c>
    </row>
    <row r="49" spans="1:34">
      <c r="A49" s="273"/>
      <c r="B49" s="85" t="s">
        <v>42</v>
      </c>
      <c r="C49" s="5" t="s">
        <v>13</v>
      </c>
      <c r="D49" s="5" t="s">
        <v>10</v>
      </c>
      <c r="E49" s="5" t="s">
        <v>100</v>
      </c>
      <c r="F49" s="54" t="s">
        <v>163</v>
      </c>
      <c r="G49" s="55" t="s">
        <v>40</v>
      </c>
      <c r="H49" s="61">
        <v>2950000</v>
      </c>
      <c r="I49" s="61">
        <v>1000000</v>
      </c>
      <c r="J49" s="61"/>
      <c r="K49" s="61">
        <f>3000000+50.16</f>
        <v>3000050.16</v>
      </c>
      <c r="L49" s="61">
        <v>585.05999999999995</v>
      </c>
      <c r="M49" s="61">
        <v>1021.88</v>
      </c>
      <c r="N49" s="61">
        <f t="shared" si="2"/>
        <v>5950050.1600000001</v>
      </c>
      <c r="O49" s="61">
        <f t="shared" si="3"/>
        <v>1000585.06</v>
      </c>
      <c r="P49" s="61">
        <f t="shared" si="4"/>
        <v>1021.88</v>
      </c>
      <c r="Q49" s="61">
        <v>-110000</v>
      </c>
      <c r="R49" s="61"/>
      <c r="S49" s="61"/>
      <c r="T49" s="61">
        <f t="shared" si="6"/>
        <v>5840050.1600000001</v>
      </c>
      <c r="U49" s="61">
        <f t="shared" si="7"/>
        <v>1000585.06</v>
      </c>
      <c r="V49" s="61">
        <f t="shared" si="8"/>
        <v>1021.88</v>
      </c>
      <c r="W49" s="61">
        <v>-2300000</v>
      </c>
      <c r="X49" s="61"/>
      <c r="Y49" s="61"/>
      <c r="Z49" s="61">
        <f t="shared" si="10"/>
        <v>3540050.16</v>
      </c>
      <c r="AA49" s="61">
        <f t="shared" si="11"/>
        <v>1000585.06</v>
      </c>
      <c r="AB49" s="61">
        <f t="shared" si="12"/>
        <v>1021.88</v>
      </c>
      <c r="AC49" s="61">
        <v>-168151.08000000002</v>
      </c>
      <c r="AD49" s="61"/>
      <c r="AE49" s="61"/>
      <c r="AF49" s="61">
        <f t="shared" si="14"/>
        <v>3371899.08</v>
      </c>
      <c r="AG49" s="61">
        <f t="shared" si="15"/>
        <v>1000585.06</v>
      </c>
      <c r="AH49" s="61">
        <f t="shared" si="16"/>
        <v>1021.88</v>
      </c>
    </row>
    <row r="50" spans="1:34" ht="39.6">
      <c r="A50" s="273"/>
      <c r="B50" s="82" t="s">
        <v>215</v>
      </c>
      <c r="C50" s="5" t="s">
        <v>13</v>
      </c>
      <c r="D50" s="5" t="s">
        <v>10</v>
      </c>
      <c r="E50" s="5" t="s">
        <v>100</v>
      </c>
      <c r="F50" s="5" t="s">
        <v>105</v>
      </c>
      <c r="G50" s="17"/>
      <c r="H50" s="57">
        <f>H51</f>
        <v>47613</v>
      </c>
      <c r="I50" s="57">
        <f t="shared" ref="I50:M51" si="72">I51</f>
        <v>47613</v>
      </c>
      <c r="J50" s="57">
        <f t="shared" si="72"/>
        <v>47613</v>
      </c>
      <c r="K50" s="57">
        <f t="shared" si="72"/>
        <v>0</v>
      </c>
      <c r="L50" s="57">
        <f t="shared" si="72"/>
        <v>0</v>
      </c>
      <c r="M50" s="57">
        <f t="shared" si="72"/>
        <v>0</v>
      </c>
      <c r="N50" s="57">
        <f t="shared" si="2"/>
        <v>47613</v>
      </c>
      <c r="O50" s="57">
        <f t="shared" si="3"/>
        <v>47613</v>
      </c>
      <c r="P50" s="57">
        <f t="shared" si="4"/>
        <v>47613</v>
      </c>
      <c r="Q50" s="57">
        <f t="shared" ref="Q50:S51" si="73">Q51</f>
        <v>0</v>
      </c>
      <c r="R50" s="57">
        <f t="shared" si="73"/>
        <v>0</v>
      </c>
      <c r="S50" s="57">
        <f t="shared" si="73"/>
        <v>0</v>
      </c>
      <c r="T50" s="57">
        <f t="shared" si="6"/>
        <v>47613</v>
      </c>
      <c r="U50" s="57">
        <f t="shared" si="7"/>
        <v>47613</v>
      </c>
      <c r="V50" s="57">
        <f t="shared" si="8"/>
        <v>47613</v>
      </c>
      <c r="W50" s="57">
        <f t="shared" ref="W50:Y51" si="74">W51</f>
        <v>0</v>
      </c>
      <c r="X50" s="57">
        <f t="shared" si="74"/>
        <v>0</v>
      </c>
      <c r="Y50" s="57">
        <f t="shared" si="74"/>
        <v>0</v>
      </c>
      <c r="Z50" s="57">
        <f t="shared" si="10"/>
        <v>47613</v>
      </c>
      <c r="AA50" s="57">
        <f t="shared" si="11"/>
        <v>47613</v>
      </c>
      <c r="AB50" s="57">
        <f t="shared" si="12"/>
        <v>47613</v>
      </c>
      <c r="AC50" s="57">
        <f t="shared" ref="AC50:AE51" si="75">AC51</f>
        <v>0</v>
      </c>
      <c r="AD50" s="57">
        <f t="shared" si="75"/>
        <v>0</v>
      </c>
      <c r="AE50" s="57">
        <f t="shared" si="75"/>
        <v>0</v>
      </c>
      <c r="AF50" s="57">
        <f t="shared" si="14"/>
        <v>47613</v>
      </c>
      <c r="AG50" s="57">
        <f t="shared" si="15"/>
        <v>47613</v>
      </c>
      <c r="AH50" s="57">
        <f t="shared" si="16"/>
        <v>47613</v>
      </c>
    </row>
    <row r="51" spans="1:34" ht="26.4">
      <c r="A51" s="273"/>
      <c r="B51" s="74" t="s">
        <v>41</v>
      </c>
      <c r="C51" s="5" t="s">
        <v>13</v>
      </c>
      <c r="D51" s="5" t="s">
        <v>10</v>
      </c>
      <c r="E51" s="5" t="s">
        <v>100</v>
      </c>
      <c r="F51" s="5" t="s">
        <v>105</v>
      </c>
      <c r="G51" s="17" t="s">
        <v>39</v>
      </c>
      <c r="H51" s="57">
        <f>H52</f>
        <v>47613</v>
      </c>
      <c r="I51" s="57">
        <f t="shared" si="72"/>
        <v>47613</v>
      </c>
      <c r="J51" s="57">
        <f t="shared" si="72"/>
        <v>47613</v>
      </c>
      <c r="K51" s="57">
        <f t="shared" si="72"/>
        <v>0</v>
      </c>
      <c r="L51" s="57">
        <f t="shared" si="72"/>
        <v>0</v>
      </c>
      <c r="M51" s="57">
        <f t="shared" si="72"/>
        <v>0</v>
      </c>
      <c r="N51" s="57">
        <f t="shared" si="2"/>
        <v>47613</v>
      </c>
      <c r="O51" s="57">
        <f t="shared" si="3"/>
        <v>47613</v>
      </c>
      <c r="P51" s="57">
        <f t="shared" si="4"/>
        <v>47613</v>
      </c>
      <c r="Q51" s="57">
        <f t="shared" si="73"/>
        <v>0</v>
      </c>
      <c r="R51" s="57">
        <f t="shared" si="73"/>
        <v>0</v>
      </c>
      <c r="S51" s="57">
        <f t="shared" si="73"/>
        <v>0</v>
      </c>
      <c r="T51" s="57">
        <f t="shared" si="6"/>
        <v>47613</v>
      </c>
      <c r="U51" s="57">
        <f t="shared" si="7"/>
        <v>47613</v>
      </c>
      <c r="V51" s="57">
        <f t="shared" si="8"/>
        <v>47613</v>
      </c>
      <c r="W51" s="57">
        <f t="shared" si="74"/>
        <v>0</v>
      </c>
      <c r="X51" s="57">
        <f t="shared" si="74"/>
        <v>0</v>
      </c>
      <c r="Y51" s="57">
        <f t="shared" si="74"/>
        <v>0</v>
      </c>
      <c r="Z51" s="57">
        <f t="shared" si="10"/>
        <v>47613</v>
      </c>
      <c r="AA51" s="57">
        <f t="shared" si="11"/>
        <v>47613</v>
      </c>
      <c r="AB51" s="57">
        <f t="shared" si="12"/>
        <v>47613</v>
      </c>
      <c r="AC51" s="57">
        <f t="shared" si="75"/>
        <v>0</v>
      </c>
      <c r="AD51" s="57">
        <f t="shared" si="75"/>
        <v>0</v>
      </c>
      <c r="AE51" s="57">
        <f t="shared" si="75"/>
        <v>0</v>
      </c>
      <c r="AF51" s="57">
        <f t="shared" si="14"/>
        <v>47613</v>
      </c>
      <c r="AG51" s="57">
        <f t="shared" si="15"/>
        <v>47613</v>
      </c>
      <c r="AH51" s="57">
        <f t="shared" si="16"/>
        <v>47613</v>
      </c>
    </row>
    <row r="52" spans="1:34">
      <c r="A52" s="273"/>
      <c r="B52" s="85" t="s">
        <v>42</v>
      </c>
      <c r="C52" s="5" t="s">
        <v>13</v>
      </c>
      <c r="D52" s="5" t="s">
        <v>10</v>
      </c>
      <c r="E52" s="5" t="s">
        <v>100</v>
      </c>
      <c r="F52" s="5" t="s">
        <v>105</v>
      </c>
      <c r="G52" s="17" t="s">
        <v>40</v>
      </c>
      <c r="H52" s="61">
        <v>47613</v>
      </c>
      <c r="I52" s="61">
        <v>47613</v>
      </c>
      <c r="J52" s="61">
        <v>47613</v>
      </c>
      <c r="K52" s="61"/>
      <c r="L52" s="61"/>
      <c r="M52" s="61"/>
      <c r="N52" s="61">
        <f t="shared" si="2"/>
        <v>47613</v>
      </c>
      <c r="O52" s="61">
        <f t="shared" si="3"/>
        <v>47613</v>
      </c>
      <c r="P52" s="61">
        <f t="shared" si="4"/>
        <v>47613</v>
      </c>
      <c r="Q52" s="61"/>
      <c r="R52" s="61"/>
      <c r="S52" s="61"/>
      <c r="T52" s="61">
        <f t="shared" si="6"/>
        <v>47613</v>
      </c>
      <c r="U52" s="61">
        <f t="shared" si="7"/>
        <v>47613</v>
      </c>
      <c r="V52" s="61">
        <f t="shared" si="8"/>
        <v>47613</v>
      </c>
      <c r="W52" s="61"/>
      <c r="X52" s="61"/>
      <c r="Y52" s="61"/>
      <c r="Z52" s="61">
        <f t="shared" si="10"/>
        <v>47613</v>
      </c>
      <c r="AA52" s="61">
        <f t="shared" si="11"/>
        <v>47613</v>
      </c>
      <c r="AB52" s="61">
        <f t="shared" si="12"/>
        <v>47613</v>
      </c>
      <c r="AC52" s="61"/>
      <c r="AD52" s="61"/>
      <c r="AE52" s="61"/>
      <c r="AF52" s="61">
        <f t="shared" si="14"/>
        <v>47613</v>
      </c>
      <c r="AG52" s="61">
        <f t="shared" si="15"/>
        <v>47613</v>
      </c>
      <c r="AH52" s="61">
        <f t="shared" si="16"/>
        <v>47613</v>
      </c>
    </row>
    <row r="53" spans="1:34">
      <c r="A53" s="273"/>
      <c r="B53" s="82" t="s">
        <v>170</v>
      </c>
      <c r="C53" s="35" t="s">
        <v>13</v>
      </c>
      <c r="D53" s="35" t="s">
        <v>10</v>
      </c>
      <c r="E53" s="35" t="s">
        <v>100</v>
      </c>
      <c r="F53" s="35" t="s">
        <v>169</v>
      </c>
      <c r="G53" s="36"/>
      <c r="H53" s="61"/>
      <c r="I53" s="61"/>
      <c r="J53" s="61"/>
      <c r="K53" s="61">
        <f>K54</f>
        <v>111089</v>
      </c>
      <c r="L53" s="61">
        <f t="shared" ref="L53:M54" si="76">L54</f>
        <v>0</v>
      </c>
      <c r="M53" s="61">
        <f t="shared" si="76"/>
        <v>0</v>
      </c>
      <c r="N53" s="61">
        <f t="shared" ref="N53:N55" si="77">H53+K53</f>
        <v>111089</v>
      </c>
      <c r="O53" s="61">
        <f t="shared" ref="O53:O55" si="78">I53+L53</f>
        <v>0</v>
      </c>
      <c r="P53" s="61">
        <f t="shared" ref="P53:P55" si="79">J53+M53</f>
        <v>0</v>
      </c>
      <c r="Q53" s="61">
        <f>Q54</f>
        <v>390000</v>
      </c>
      <c r="R53" s="61">
        <f t="shared" ref="R53:S54" si="80">R54</f>
        <v>0</v>
      </c>
      <c r="S53" s="61">
        <f t="shared" si="80"/>
        <v>0</v>
      </c>
      <c r="T53" s="61">
        <f t="shared" si="6"/>
        <v>501089</v>
      </c>
      <c r="U53" s="61">
        <f t="shared" si="7"/>
        <v>0</v>
      </c>
      <c r="V53" s="61">
        <f t="shared" si="8"/>
        <v>0</v>
      </c>
      <c r="W53" s="61">
        <f>W54</f>
        <v>0</v>
      </c>
      <c r="X53" s="61">
        <f t="shared" ref="X53:Y54" si="81">X54</f>
        <v>0</v>
      </c>
      <c r="Y53" s="61">
        <f t="shared" si="81"/>
        <v>0</v>
      </c>
      <c r="Z53" s="61">
        <f t="shared" si="10"/>
        <v>501089</v>
      </c>
      <c r="AA53" s="61">
        <f t="shared" si="11"/>
        <v>0</v>
      </c>
      <c r="AB53" s="61">
        <f t="shared" si="12"/>
        <v>0</v>
      </c>
      <c r="AC53" s="61">
        <f>AC54</f>
        <v>1582911</v>
      </c>
      <c r="AD53" s="61">
        <f t="shared" ref="AD53:AE54" si="82">AD54</f>
        <v>0</v>
      </c>
      <c r="AE53" s="61">
        <f t="shared" si="82"/>
        <v>0</v>
      </c>
      <c r="AF53" s="61">
        <f t="shared" si="14"/>
        <v>2084000</v>
      </c>
      <c r="AG53" s="61">
        <f t="shared" si="15"/>
        <v>0</v>
      </c>
      <c r="AH53" s="61">
        <f t="shared" si="16"/>
        <v>0</v>
      </c>
    </row>
    <row r="54" spans="1:34" ht="26.4">
      <c r="A54" s="273"/>
      <c r="B54" s="74" t="s">
        <v>41</v>
      </c>
      <c r="C54" s="35" t="s">
        <v>13</v>
      </c>
      <c r="D54" s="35" t="s">
        <v>10</v>
      </c>
      <c r="E54" s="35" t="s">
        <v>100</v>
      </c>
      <c r="F54" s="35" t="s">
        <v>169</v>
      </c>
      <c r="G54" s="36" t="s">
        <v>39</v>
      </c>
      <c r="H54" s="61"/>
      <c r="I54" s="61"/>
      <c r="J54" s="61"/>
      <c r="K54" s="61">
        <f>K55</f>
        <v>111089</v>
      </c>
      <c r="L54" s="61">
        <f t="shared" si="76"/>
        <v>0</v>
      </c>
      <c r="M54" s="61">
        <f t="shared" si="76"/>
        <v>0</v>
      </c>
      <c r="N54" s="61">
        <f t="shared" si="77"/>
        <v>111089</v>
      </c>
      <c r="O54" s="61">
        <f t="shared" si="78"/>
        <v>0</v>
      </c>
      <c r="P54" s="61">
        <f t="shared" si="79"/>
        <v>0</v>
      </c>
      <c r="Q54" s="61">
        <f>Q55</f>
        <v>390000</v>
      </c>
      <c r="R54" s="61">
        <f t="shared" si="80"/>
        <v>0</v>
      </c>
      <c r="S54" s="61">
        <f t="shared" si="80"/>
        <v>0</v>
      </c>
      <c r="T54" s="61">
        <f t="shared" si="6"/>
        <v>501089</v>
      </c>
      <c r="U54" s="61">
        <f t="shared" si="7"/>
        <v>0</v>
      </c>
      <c r="V54" s="61">
        <f t="shared" si="8"/>
        <v>0</v>
      </c>
      <c r="W54" s="61">
        <f>W55</f>
        <v>0</v>
      </c>
      <c r="X54" s="61">
        <f t="shared" si="81"/>
        <v>0</v>
      </c>
      <c r="Y54" s="61">
        <f t="shared" si="81"/>
        <v>0</v>
      </c>
      <c r="Z54" s="61">
        <f t="shared" si="10"/>
        <v>501089</v>
      </c>
      <c r="AA54" s="61">
        <f t="shared" si="11"/>
        <v>0</v>
      </c>
      <c r="AB54" s="61">
        <f t="shared" si="12"/>
        <v>0</v>
      </c>
      <c r="AC54" s="61">
        <f>AC55</f>
        <v>1582911</v>
      </c>
      <c r="AD54" s="61">
        <f t="shared" si="82"/>
        <v>0</v>
      </c>
      <c r="AE54" s="61">
        <f t="shared" si="82"/>
        <v>0</v>
      </c>
      <c r="AF54" s="61">
        <f t="shared" si="14"/>
        <v>2084000</v>
      </c>
      <c r="AG54" s="61">
        <f t="shared" si="15"/>
        <v>0</v>
      </c>
      <c r="AH54" s="61">
        <f t="shared" si="16"/>
        <v>0</v>
      </c>
    </row>
    <row r="55" spans="1:34">
      <c r="A55" s="273"/>
      <c r="B55" s="85" t="s">
        <v>42</v>
      </c>
      <c r="C55" s="35" t="s">
        <v>13</v>
      </c>
      <c r="D55" s="35" t="s">
        <v>10</v>
      </c>
      <c r="E55" s="35" t="s">
        <v>100</v>
      </c>
      <c r="F55" s="35" t="s">
        <v>169</v>
      </c>
      <c r="G55" s="36" t="s">
        <v>40</v>
      </c>
      <c r="H55" s="61"/>
      <c r="I55" s="61"/>
      <c r="J55" s="61"/>
      <c r="K55" s="61">
        <v>111089</v>
      </c>
      <c r="L55" s="61"/>
      <c r="M55" s="61"/>
      <c r="N55" s="61">
        <f t="shared" si="77"/>
        <v>111089</v>
      </c>
      <c r="O55" s="61">
        <f t="shared" si="78"/>
        <v>0</v>
      </c>
      <c r="P55" s="61">
        <f t="shared" si="79"/>
        <v>0</v>
      </c>
      <c r="Q55" s="61">
        <v>390000</v>
      </c>
      <c r="R55" s="61"/>
      <c r="S55" s="61"/>
      <c r="T55" s="61">
        <f t="shared" si="6"/>
        <v>501089</v>
      </c>
      <c r="U55" s="61">
        <f t="shared" si="7"/>
        <v>0</v>
      </c>
      <c r="V55" s="61">
        <f t="shared" si="8"/>
        <v>0</v>
      </c>
      <c r="W55" s="61"/>
      <c r="X55" s="61"/>
      <c r="Y55" s="61"/>
      <c r="Z55" s="61">
        <f t="shared" si="10"/>
        <v>501089</v>
      </c>
      <c r="AA55" s="61">
        <f t="shared" si="11"/>
        <v>0</v>
      </c>
      <c r="AB55" s="61">
        <f t="shared" si="12"/>
        <v>0</v>
      </c>
      <c r="AC55" s="61">
        <v>1582911</v>
      </c>
      <c r="AD55" s="61"/>
      <c r="AE55" s="61"/>
      <c r="AF55" s="61">
        <f t="shared" si="14"/>
        <v>2084000</v>
      </c>
      <c r="AG55" s="61">
        <f t="shared" si="15"/>
        <v>0</v>
      </c>
      <c r="AH55" s="61">
        <f t="shared" si="16"/>
        <v>0</v>
      </c>
    </row>
    <row r="56" spans="1:34" ht="66">
      <c r="A56" s="273"/>
      <c r="B56" s="102" t="s">
        <v>316</v>
      </c>
      <c r="C56" s="35" t="s">
        <v>13</v>
      </c>
      <c r="D56" s="35" t="s">
        <v>10</v>
      </c>
      <c r="E56" s="35" t="s">
        <v>100</v>
      </c>
      <c r="F56" s="35" t="s">
        <v>317</v>
      </c>
      <c r="G56" s="36"/>
      <c r="H56" s="61">
        <f>H57</f>
        <v>12408615</v>
      </c>
      <c r="I56" s="61">
        <f t="shared" ref="I56:M57" si="83">I57</f>
        <v>12408615</v>
      </c>
      <c r="J56" s="61">
        <f t="shared" si="83"/>
        <v>12408615</v>
      </c>
      <c r="K56" s="61">
        <f t="shared" si="83"/>
        <v>326515</v>
      </c>
      <c r="L56" s="61">
        <f t="shared" si="83"/>
        <v>326515</v>
      </c>
      <c r="M56" s="61">
        <f t="shared" si="83"/>
        <v>163210</v>
      </c>
      <c r="N56" s="61">
        <f t="shared" si="2"/>
        <v>12735130</v>
      </c>
      <c r="O56" s="61">
        <f t="shared" si="3"/>
        <v>12735130</v>
      </c>
      <c r="P56" s="61">
        <f t="shared" si="4"/>
        <v>12571825</v>
      </c>
      <c r="Q56" s="61">
        <f t="shared" ref="Q56:S57" si="84">Q57</f>
        <v>-12735130</v>
      </c>
      <c r="R56" s="61">
        <f t="shared" si="84"/>
        <v>-12735130</v>
      </c>
      <c r="S56" s="61">
        <f t="shared" si="84"/>
        <v>-12571825</v>
      </c>
      <c r="T56" s="61">
        <f t="shared" si="6"/>
        <v>0</v>
      </c>
      <c r="U56" s="61">
        <f t="shared" si="7"/>
        <v>0</v>
      </c>
      <c r="V56" s="61">
        <f t="shared" si="8"/>
        <v>0</v>
      </c>
      <c r="W56" s="61">
        <f t="shared" ref="W56:Y57" si="85">W57</f>
        <v>0</v>
      </c>
      <c r="X56" s="61">
        <f t="shared" si="85"/>
        <v>0</v>
      </c>
      <c r="Y56" s="61">
        <f t="shared" si="85"/>
        <v>0</v>
      </c>
      <c r="Z56" s="61">
        <f t="shared" si="10"/>
        <v>0</v>
      </c>
      <c r="AA56" s="61">
        <f t="shared" si="11"/>
        <v>0</v>
      </c>
      <c r="AB56" s="61">
        <f t="shared" si="12"/>
        <v>0</v>
      </c>
      <c r="AC56" s="61">
        <f t="shared" ref="AC56:AE57" si="86">AC57</f>
        <v>0</v>
      </c>
      <c r="AD56" s="61">
        <f t="shared" si="86"/>
        <v>0</v>
      </c>
      <c r="AE56" s="61">
        <f t="shared" si="86"/>
        <v>0</v>
      </c>
      <c r="AF56" s="61">
        <f t="shared" si="14"/>
        <v>0</v>
      </c>
      <c r="AG56" s="61">
        <f t="shared" si="15"/>
        <v>0</v>
      </c>
      <c r="AH56" s="61">
        <f t="shared" si="16"/>
        <v>0</v>
      </c>
    </row>
    <row r="57" spans="1:34" ht="26.4">
      <c r="A57" s="273"/>
      <c r="B57" s="74" t="s">
        <v>41</v>
      </c>
      <c r="C57" s="35" t="s">
        <v>13</v>
      </c>
      <c r="D57" s="35" t="s">
        <v>10</v>
      </c>
      <c r="E57" s="35" t="s">
        <v>100</v>
      </c>
      <c r="F57" s="35" t="s">
        <v>317</v>
      </c>
      <c r="G57" s="36" t="s">
        <v>39</v>
      </c>
      <c r="H57" s="61">
        <f>H58</f>
        <v>12408615</v>
      </c>
      <c r="I57" s="61">
        <f t="shared" si="83"/>
        <v>12408615</v>
      </c>
      <c r="J57" s="61">
        <f t="shared" si="83"/>
        <v>12408615</v>
      </c>
      <c r="K57" s="61">
        <f t="shared" si="83"/>
        <v>326515</v>
      </c>
      <c r="L57" s="61">
        <f t="shared" si="83"/>
        <v>326515</v>
      </c>
      <c r="M57" s="61">
        <f t="shared" si="83"/>
        <v>163210</v>
      </c>
      <c r="N57" s="61">
        <f t="shared" si="2"/>
        <v>12735130</v>
      </c>
      <c r="O57" s="61">
        <f t="shared" si="3"/>
        <v>12735130</v>
      </c>
      <c r="P57" s="61">
        <f t="shared" si="4"/>
        <v>12571825</v>
      </c>
      <c r="Q57" s="61">
        <f t="shared" si="84"/>
        <v>-12735130</v>
      </c>
      <c r="R57" s="61">
        <f t="shared" si="84"/>
        <v>-12735130</v>
      </c>
      <c r="S57" s="61">
        <f t="shared" si="84"/>
        <v>-12571825</v>
      </c>
      <c r="T57" s="61">
        <f t="shared" si="6"/>
        <v>0</v>
      </c>
      <c r="U57" s="61">
        <f t="shared" si="7"/>
        <v>0</v>
      </c>
      <c r="V57" s="61">
        <f t="shared" si="8"/>
        <v>0</v>
      </c>
      <c r="W57" s="61">
        <f t="shared" si="85"/>
        <v>0</v>
      </c>
      <c r="X57" s="61">
        <f t="shared" si="85"/>
        <v>0</v>
      </c>
      <c r="Y57" s="61">
        <f t="shared" si="85"/>
        <v>0</v>
      </c>
      <c r="Z57" s="61">
        <f t="shared" si="10"/>
        <v>0</v>
      </c>
      <c r="AA57" s="61">
        <f t="shared" si="11"/>
        <v>0</v>
      </c>
      <c r="AB57" s="61">
        <f t="shared" si="12"/>
        <v>0</v>
      </c>
      <c r="AC57" s="61">
        <f t="shared" si="86"/>
        <v>0</v>
      </c>
      <c r="AD57" s="61">
        <f t="shared" si="86"/>
        <v>0</v>
      </c>
      <c r="AE57" s="61">
        <f t="shared" si="86"/>
        <v>0</v>
      </c>
      <c r="AF57" s="61">
        <f t="shared" si="14"/>
        <v>0</v>
      </c>
      <c r="AG57" s="61">
        <f t="shared" si="15"/>
        <v>0</v>
      </c>
      <c r="AH57" s="61">
        <f t="shared" si="16"/>
        <v>0</v>
      </c>
    </row>
    <row r="58" spans="1:34">
      <c r="A58" s="273"/>
      <c r="B58" s="102" t="s">
        <v>42</v>
      </c>
      <c r="C58" s="35" t="s">
        <v>13</v>
      </c>
      <c r="D58" s="35" t="s">
        <v>10</v>
      </c>
      <c r="E58" s="35" t="s">
        <v>100</v>
      </c>
      <c r="F58" s="35" t="s">
        <v>317</v>
      </c>
      <c r="G58" s="36" t="s">
        <v>40</v>
      </c>
      <c r="H58" s="61">
        <v>12408615</v>
      </c>
      <c r="I58" s="61">
        <v>12408615</v>
      </c>
      <c r="J58" s="61">
        <v>12408615</v>
      </c>
      <c r="K58" s="61">
        <v>326515</v>
      </c>
      <c r="L58" s="61">
        <v>326515</v>
      </c>
      <c r="M58" s="61">
        <v>163210</v>
      </c>
      <c r="N58" s="61">
        <f t="shared" si="2"/>
        <v>12735130</v>
      </c>
      <c r="O58" s="61">
        <f t="shared" si="3"/>
        <v>12735130</v>
      </c>
      <c r="P58" s="61">
        <f t="shared" si="4"/>
        <v>12571825</v>
      </c>
      <c r="Q58" s="61">
        <v>-12735130</v>
      </c>
      <c r="R58" s="61">
        <v>-12735130</v>
      </c>
      <c r="S58" s="61">
        <v>-12571825</v>
      </c>
      <c r="T58" s="61">
        <f t="shared" si="6"/>
        <v>0</v>
      </c>
      <c r="U58" s="61">
        <f t="shared" si="7"/>
        <v>0</v>
      </c>
      <c r="V58" s="61">
        <f t="shared" si="8"/>
        <v>0</v>
      </c>
      <c r="W58" s="61"/>
      <c r="X58" s="61"/>
      <c r="Y58" s="61"/>
      <c r="Z58" s="61">
        <f t="shared" si="10"/>
        <v>0</v>
      </c>
      <c r="AA58" s="61">
        <f t="shared" si="11"/>
        <v>0</v>
      </c>
      <c r="AB58" s="61">
        <f t="shared" si="12"/>
        <v>0</v>
      </c>
      <c r="AC58" s="61"/>
      <c r="AD58" s="61"/>
      <c r="AE58" s="61"/>
      <c r="AF58" s="61">
        <f t="shared" si="14"/>
        <v>0</v>
      </c>
      <c r="AG58" s="61">
        <f t="shared" si="15"/>
        <v>0</v>
      </c>
      <c r="AH58" s="61">
        <f t="shared" si="16"/>
        <v>0</v>
      </c>
    </row>
    <row r="59" spans="1:34" ht="66">
      <c r="A59" s="273"/>
      <c r="B59" s="102" t="s">
        <v>316</v>
      </c>
      <c r="C59" s="35" t="s">
        <v>13</v>
      </c>
      <c r="D59" s="35" t="s">
        <v>10</v>
      </c>
      <c r="E59" s="35" t="s">
        <v>100</v>
      </c>
      <c r="F59" s="35" t="s">
        <v>398</v>
      </c>
      <c r="G59" s="36"/>
      <c r="H59" s="61"/>
      <c r="I59" s="61"/>
      <c r="J59" s="61"/>
      <c r="K59" s="61"/>
      <c r="L59" s="61"/>
      <c r="M59" s="61"/>
      <c r="N59" s="61"/>
      <c r="O59" s="61"/>
      <c r="P59" s="61"/>
      <c r="Q59" s="61">
        <f>Q60</f>
        <v>12735130</v>
      </c>
      <c r="R59" s="61">
        <f t="shared" ref="R59:S60" si="87">R60</f>
        <v>12735130</v>
      </c>
      <c r="S59" s="61">
        <f t="shared" si="87"/>
        <v>12571825</v>
      </c>
      <c r="T59" s="61">
        <f t="shared" ref="T59:T61" si="88">N59+Q59</f>
        <v>12735130</v>
      </c>
      <c r="U59" s="61">
        <f t="shared" ref="U59:U61" si="89">O59+R59</f>
        <v>12735130</v>
      </c>
      <c r="V59" s="61">
        <f t="shared" ref="V59:V61" si="90">P59+S59</f>
        <v>12571825</v>
      </c>
      <c r="W59" s="61">
        <f>W60</f>
        <v>0</v>
      </c>
      <c r="X59" s="61">
        <f t="shared" ref="X59:Y60" si="91">X60</f>
        <v>0</v>
      </c>
      <c r="Y59" s="61">
        <f t="shared" si="91"/>
        <v>0</v>
      </c>
      <c r="Z59" s="61">
        <f t="shared" si="10"/>
        <v>12735130</v>
      </c>
      <c r="AA59" s="61">
        <f t="shared" si="11"/>
        <v>12735130</v>
      </c>
      <c r="AB59" s="61">
        <f t="shared" si="12"/>
        <v>12571825</v>
      </c>
      <c r="AC59" s="61">
        <f>AC60</f>
        <v>3222500</v>
      </c>
      <c r="AD59" s="61">
        <f t="shared" ref="AD59:AE60" si="92">AD60</f>
        <v>0</v>
      </c>
      <c r="AE59" s="61">
        <f t="shared" si="92"/>
        <v>0</v>
      </c>
      <c r="AF59" s="61">
        <f t="shared" si="14"/>
        <v>15957630</v>
      </c>
      <c r="AG59" s="61">
        <f t="shared" si="15"/>
        <v>12735130</v>
      </c>
      <c r="AH59" s="61">
        <f t="shared" si="16"/>
        <v>12571825</v>
      </c>
    </row>
    <row r="60" spans="1:34" ht="26.4">
      <c r="A60" s="273"/>
      <c r="B60" s="74" t="s">
        <v>41</v>
      </c>
      <c r="C60" s="35" t="s">
        <v>13</v>
      </c>
      <c r="D60" s="35" t="s">
        <v>10</v>
      </c>
      <c r="E60" s="35" t="s">
        <v>100</v>
      </c>
      <c r="F60" s="35" t="s">
        <v>398</v>
      </c>
      <c r="G60" s="36" t="s">
        <v>39</v>
      </c>
      <c r="H60" s="61"/>
      <c r="I60" s="61"/>
      <c r="J60" s="61"/>
      <c r="K60" s="61"/>
      <c r="L60" s="61"/>
      <c r="M60" s="61"/>
      <c r="N60" s="61"/>
      <c r="O60" s="61"/>
      <c r="P60" s="61"/>
      <c r="Q60" s="61">
        <f>Q61</f>
        <v>12735130</v>
      </c>
      <c r="R60" s="61">
        <f t="shared" si="87"/>
        <v>12735130</v>
      </c>
      <c r="S60" s="61">
        <f t="shared" si="87"/>
        <v>12571825</v>
      </c>
      <c r="T60" s="61">
        <f t="shared" si="88"/>
        <v>12735130</v>
      </c>
      <c r="U60" s="61">
        <f t="shared" si="89"/>
        <v>12735130</v>
      </c>
      <c r="V60" s="61">
        <f t="shared" si="90"/>
        <v>12571825</v>
      </c>
      <c r="W60" s="61">
        <f>W61</f>
        <v>0</v>
      </c>
      <c r="X60" s="61">
        <f t="shared" si="91"/>
        <v>0</v>
      </c>
      <c r="Y60" s="61">
        <f t="shared" si="91"/>
        <v>0</v>
      </c>
      <c r="Z60" s="61">
        <f t="shared" si="10"/>
        <v>12735130</v>
      </c>
      <c r="AA60" s="61">
        <f t="shared" si="11"/>
        <v>12735130</v>
      </c>
      <c r="AB60" s="61">
        <f t="shared" si="12"/>
        <v>12571825</v>
      </c>
      <c r="AC60" s="61">
        <f>AC61</f>
        <v>3222500</v>
      </c>
      <c r="AD60" s="61">
        <f t="shared" si="92"/>
        <v>0</v>
      </c>
      <c r="AE60" s="61">
        <f t="shared" si="92"/>
        <v>0</v>
      </c>
      <c r="AF60" s="61">
        <f t="shared" si="14"/>
        <v>15957630</v>
      </c>
      <c r="AG60" s="61">
        <f t="shared" si="15"/>
        <v>12735130</v>
      </c>
      <c r="AH60" s="61">
        <f t="shared" si="16"/>
        <v>12571825</v>
      </c>
    </row>
    <row r="61" spans="1:34">
      <c r="A61" s="273"/>
      <c r="B61" s="102" t="s">
        <v>42</v>
      </c>
      <c r="C61" s="35" t="s">
        <v>13</v>
      </c>
      <c r="D61" s="35" t="s">
        <v>10</v>
      </c>
      <c r="E61" s="35" t="s">
        <v>100</v>
      </c>
      <c r="F61" s="35" t="s">
        <v>398</v>
      </c>
      <c r="G61" s="36" t="s">
        <v>40</v>
      </c>
      <c r="H61" s="61"/>
      <c r="I61" s="61"/>
      <c r="J61" s="61"/>
      <c r="K61" s="61"/>
      <c r="L61" s="61"/>
      <c r="M61" s="61"/>
      <c r="N61" s="61"/>
      <c r="O61" s="61"/>
      <c r="P61" s="61"/>
      <c r="Q61" s="61">
        <v>12735130</v>
      </c>
      <c r="R61" s="61">
        <v>12735130</v>
      </c>
      <c r="S61" s="61">
        <v>12571825</v>
      </c>
      <c r="T61" s="61">
        <f t="shared" si="88"/>
        <v>12735130</v>
      </c>
      <c r="U61" s="61">
        <f t="shared" si="89"/>
        <v>12735130</v>
      </c>
      <c r="V61" s="61">
        <f t="shared" si="90"/>
        <v>12571825</v>
      </c>
      <c r="W61" s="61"/>
      <c r="X61" s="61"/>
      <c r="Y61" s="61"/>
      <c r="Z61" s="61">
        <f t="shared" si="10"/>
        <v>12735130</v>
      </c>
      <c r="AA61" s="61">
        <f t="shared" si="11"/>
        <v>12735130</v>
      </c>
      <c r="AB61" s="61">
        <f t="shared" si="12"/>
        <v>12571825</v>
      </c>
      <c r="AC61" s="61">
        <v>3222500</v>
      </c>
      <c r="AD61" s="61"/>
      <c r="AE61" s="61"/>
      <c r="AF61" s="61">
        <f t="shared" si="14"/>
        <v>15957630</v>
      </c>
      <c r="AG61" s="61">
        <f t="shared" si="15"/>
        <v>12735130</v>
      </c>
      <c r="AH61" s="61">
        <f t="shared" si="16"/>
        <v>12571825</v>
      </c>
    </row>
    <row r="62" spans="1:34" ht="52.8">
      <c r="A62" s="273"/>
      <c r="B62" s="102" t="s">
        <v>214</v>
      </c>
      <c r="C62" s="5" t="s">
        <v>13</v>
      </c>
      <c r="D62" s="5" t="s">
        <v>10</v>
      </c>
      <c r="E62" s="5" t="s">
        <v>100</v>
      </c>
      <c r="F62" s="73" t="s">
        <v>313</v>
      </c>
      <c r="G62" s="17"/>
      <c r="H62" s="57">
        <f>H63</f>
        <v>7861663.1699999999</v>
      </c>
      <c r="I62" s="57">
        <f t="shared" ref="I62:M63" si="93">I63</f>
        <v>8258550.5099999998</v>
      </c>
      <c r="J62" s="57">
        <f t="shared" si="93"/>
        <v>8248545.9699999997</v>
      </c>
      <c r="K62" s="57">
        <f t="shared" si="93"/>
        <v>0</v>
      </c>
      <c r="L62" s="57">
        <f t="shared" si="93"/>
        <v>0</v>
      </c>
      <c r="M62" s="57">
        <f t="shared" si="93"/>
        <v>0</v>
      </c>
      <c r="N62" s="57">
        <f t="shared" si="2"/>
        <v>7861663.1699999999</v>
      </c>
      <c r="O62" s="57">
        <f t="shared" si="3"/>
        <v>8258550.5099999998</v>
      </c>
      <c r="P62" s="57">
        <f t="shared" si="4"/>
        <v>8248545.9699999997</v>
      </c>
      <c r="Q62" s="57">
        <f t="shared" ref="Q62:S63" si="94">Q63</f>
        <v>0</v>
      </c>
      <c r="R62" s="57">
        <f t="shared" si="94"/>
        <v>0</v>
      </c>
      <c r="S62" s="57">
        <f t="shared" si="94"/>
        <v>0</v>
      </c>
      <c r="T62" s="57">
        <f t="shared" si="6"/>
        <v>7861663.1699999999</v>
      </c>
      <c r="U62" s="57">
        <f t="shared" si="7"/>
        <v>8258550.5099999998</v>
      </c>
      <c r="V62" s="57">
        <f t="shared" si="8"/>
        <v>8248545.9699999997</v>
      </c>
      <c r="W62" s="57">
        <f t="shared" ref="W62:Y63" si="95">W63</f>
        <v>-442425.35</v>
      </c>
      <c r="X62" s="57">
        <f t="shared" si="95"/>
        <v>0</v>
      </c>
      <c r="Y62" s="57">
        <f t="shared" si="95"/>
        <v>0</v>
      </c>
      <c r="Z62" s="57">
        <f t="shared" si="10"/>
        <v>7419237.8200000003</v>
      </c>
      <c r="AA62" s="57">
        <f t="shared" si="11"/>
        <v>8258550.5099999998</v>
      </c>
      <c r="AB62" s="57">
        <f t="shared" si="12"/>
        <v>8248545.9699999997</v>
      </c>
      <c r="AC62" s="57">
        <f t="shared" ref="AC62:AE63" si="96">AC63</f>
        <v>229517.18</v>
      </c>
      <c r="AD62" s="57">
        <f t="shared" si="96"/>
        <v>0</v>
      </c>
      <c r="AE62" s="57">
        <f t="shared" si="96"/>
        <v>0</v>
      </c>
      <c r="AF62" s="57">
        <f t="shared" si="14"/>
        <v>7648755</v>
      </c>
      <c r="AG62" s="57">
        <f t="shared" si="15"/>
        <v>8258550.5099999998</v>
      </c>
      <c r="AH62" s="57">
        <f t="shared" si="16"/>
        <v>8248545.9699999997</v>
      </c>
    </row>
    <row r="63" spans="1:34" ht="26.4">
      <c r="A63" s="273"/>
      <c r="B63" s="74" t="s">
        <v>41</v>
      </c>
      <c r="C63" s="5" t="s">
        <v>13</v>
      </c>
      <c r="D63" s="5" t="s">
        <v>10</v>
      </c>
      <c r="E63" s="5" t="s">
        <v>100</v>
      </c>
      <c r="F63" s="73" t="s">
        <v>313</v>
      </c>
      <c r="G63" s="55" t="s">
        <v>39</v>
      </c>
      <c r="H63" s="57">
        <f>H64</f>
        <v>7861663.1699999999</v>
      </c>
      <c r="I63" s="57">
        <f t="shared" si="93"/>
        <v>8258550.5099999998</v>
      </c>
      <c r="J63" s="57">
        <f t="shared" si="93"/>
        <v>8248545.9699999997</v>
      </c>
      <c r="K63" s="57">
        <f t="shared" si="93"/>
        <v>0</v>
      </c>
      <c r="L63" s="57">
        <f t="shared" si="93"/>
        <v>0</v>
      </c>
      <c r="M63" s="57">
        <f t="shared" si="93"/>
        <v>0</v>
      </c>
      <c r="N63" s="57">
        <f t="shared" si="2"/>
        <v>7861663.1699999999</v>
      </c>
      <c r="O63" s="57">
        <f t="shared" si="3"/>
        <v>8258550.5099999998</v>
      </c>
      <c r="P63" s="57">
        <f t="shared" si="4"/>
        <v>8248545.9699999997</v>
      </c>
      <c r="Q63" s="57">
        <f t="shared" si="94"/>
        <v>0</v>
      </c>
      <c r="R63" s="57">
        <f t="shared" si="94"/>
        <v>0</v>
      </c>
      <c r="S63" s="57">
        <f t="shared" si="94"/>
        <v>0</v>
      </c>
      <c r="T63" s="57">
        <f t="shared" si="6"/>
        <v>7861663.1699999999</v>
      </c>
      <c r="U63" s="57">
        <f t="shared" si="7"/>
        <v>8258550.5099999998</v>
      </c>
      <c r="V63" s="57">
        <f t="shared" si="8"/>
        <v>8248545.9699999997</v>
      </c>
      <c r="W63" s="57">
        <f t="shared" si="95"/>
        <v>-442425.35</v>
      </c>
      <c r="X63" s="57">
        <f t="shared" si="95"/>
        <v>0</v>
      </c>
      <c r="Y63" s="57">
        <f t="shared" si="95"/>
        <v>0</v>
      </c>
      <c r="Z63" s="57">
        <f t="shared" si="10"/>
        <v>7419237.8200000003</v>
      </c>
      <c r="AA63" s="57">
        <f t="shared" si="11"/>
        <v>8258550.5099999998</v>
      </c>
      <c r="AB63" s="57">
        <f t="shared" si="12"/>
        <v>8248545.9699999997</v>
      </c>
      <c r="AC63" s="57">
        <f t="shared" si="96"/>
        <v>229517.18</v>
      </c>
      <c r="AD63" s="57">
        <f t="shared" si="96"/>
        <v>0</v>
      </c>
      <c r="AE63" s="57">
        <f t="shared" si="96"/>
        <v>0</v>
      </c>
      <c r="AF63" s="57">
        <f t="shared" si="14"/>
        <v>7648755</v>
      </c>
      <c r="AG63" s="57">
        <f t="shared" si="15"/>
        <v>8258550.5099999998</v>
      </c>
      <c r="AH63" s="57">
        <f t="shared" si="16"/>
        <v>8248545.9699999997</v>
      </c>
    </row>
    <row r="64" spans="1:34">
      <c r="A64" s="273"/>
      <c r="B64" s="85" t="s">
        <v>42</v>
      </c>
      <c r="C64" s="5" t="s">
        <v>13</v>
      </c>
      <c r="D64" s="5" t="s">
        <v>10</v>
      </c>
      <c r="E64" s="5" t="s">
        <v>100</v>
      </c>
      <c r="F64" s="73" t="s">
        <v>313</v>
      </c>
      <c r="G64" s="55" t="s">
        <v>40</v>
      </c>
      <c r="H64" s="61">
        <v>7861663.1699999999</v>
      </c>
      <c r="I64" s="61">
        <v>8258550.5099999998</v>
      </c>
      <c r="J64" s="61">
        <v>8248545.9699999997</v>
      </c>
      <c r="K64" s="61"/>
      <c r="L64" s="61"/>
      <c r="M64" s="61"/>
      <c r="N64" s="61">
        <f t="shared" si="2"/>
        <v>7861663.1699999999</v>
      </c>
      <c r="O64" s="61">
        <f t="shared" si="3"/>
        <v>8258550.5099999998</v>
      </c>
      <c r="P64" s="61">
        <f t="shared" si="4"/>
        <v>8248545.9699999997</v>
      </c>
      <c r="Q64" s="61"/>
      <c r="R64" s="61"/>
      <c r="S64" s="61"/>
      <c r="T64" s="61">
        <f t="shared" si="6"/>
        <v>7861663.1699999999</v>
      </c>
      <c r="U64" s="61">
        <f t="shared" si="7"/>
        <v>8258550.5099999998</v>
      </c>
      <c r="V64" s="61">
        <f t="shared" si="8"/>
        <v>8248545.9699999997</v>
      </c>
      <c r="W64" s="61">
        <v>-442425.35</v>
      </c>
      <c r="X64" s="61"/>
      <c r="Y64" s="61"/>
      <c r="Z64" s="61">
        <f t="shared" si="10"/>
        <v>7419237.8200000003</v>
      </c>
      <c r="AA64" s="61">
        <f t="shared" si="11"/>
        <v>8258550.5099999998</v>
      </c>
      <c r="AB64" s="61">
        <f t="shared" si="12"/>
        <v>8248545.9699999997</v>
      </c>
      <c r="AC64" s="61">
        <v>229517.18</v>
      </c>
      <c r="AD64" s="61"/>
      <c r="AE64" s="61"/>
      <c r="AF64" s="61">
        <f t="shared" si="14"/>
        <v>7648755</v>
      </c>
      <c r="AG64" s="61">
        <f t="shared" si="15"/>
        <v>8258550.5099999998</v>
      </c>
      <c r="AH64" s="61">
        <f t="shared" si="16"/>
        <v>8248545.9699999997</v>
      </c>
    </row>
    <row r="65" spans="1:34" ht="26.4">
      <c r="A65" s="273"/>
      <c r="B65" s="74" t="s">
        <v>279</v>
      </c>
      <c r="C65" s="35" t="s">
        <v>13</v>
      </c>
      <c r="D65" s="35" t="s">
        <v>10</v>
      </c>
      <c r="E65" s="35" t="s">
        <v>100</v>
      </c>
      <c r="F65" s="35" t="s">
        <v>314</v>
      </c>
      <c r="G65" s="36"/>
      <c r="H65" s="61">
        <f>H66</f>
        <v>175201300</v>
      </c>
      <c r="I65" s="61">
        <f t="shared" ref="I65:M66" si="97">I66</f>
        <v>178867600</v>
      </c>
      <c r="J65" s="61">
        <f t="shared" si="97"/>
        <v>180069800</v>
      </c>
      <c r="K65" s="61">
        <f t="shared" si="97"/>
        <v>0</v>
      </c>
      <c r="L65" s="61">
        <f t="shared" si="97"/>
        <v>0</v>
      </c>
      <c r="M65" s="61">
        <f t="shared" si="97"/>
        <v>0</v>
      </c>
      <c r="N65" s="61">
        <f t="shared" si="2"/>
        <v>175201300</v>
      </c>
      <c r="O65" s="61">
        <f t="shared" si="3"/>
        <v>178867600</v>
      </c>
      <c r="P65" s="61">
        <f t="shared" si="4"/>
        <v>180069800</v>
      </c>
      <c r="Q65" s="61">
        <f t="shared" ref="Q65:S66" si="98">Q66</f>
        <v>0</v>
      </c>
      <c r="R65" s="61">
        <f t="shared" si="98"/>
        <v>0</v>
      </c>
      <c r="S65" s="61">
        <f t="shared" si="98"/>
        <v>0</v>
      </c>
      <c r="T65" s="61">
        <f t="shared" si="6"/>
        <v>175201300</v>
      </c>
      <c r="U65" s="61">
        <f t="shared" si="7"/>
        <v>178867600</v>
      </c>
      <c r="V65" s="61">
        <f t="shared" si="8"/>
        <v>180069800</v>
      </c>
      <c r="W65" s="61">
        <f t="shared" ref="W65:Y66" si="99">W66</f>
        <v>2206200</v>
      </c>
      <c r="X65" s="61">
        <f t="shared" si="99"/>
        <v>0</v>
      </c>
      <c r="Y65" s="61">
        <f t="shared" si="99"/>
        <v>0</v>
      </c>
      <c r="Z65" s="61">
        <f t="shared" si="10"/>
        <v>177407500</v>
      </c>
      <c r="AA65" s="61">
        <f t="shared" si="11"/>
        <v>178867600</v>
      </c>
      <c r="AB65" s="61">
        <f t="shared" si="12"/>
        <v>180069800</v>
      </c>
      <c r="AC65" s="61">
        <f t="shared" ref="AC65:AE66" si="100">AC66</f>
        <v>0</v>
      </c>
      <c r="AD65" s="61">
        <f t="shared" si="100"/>
        <v>0</v>
      </c>
      <c r="AE65" s="61">
        <f t="shared" si="100"/>
        <v>0</v>
      </c>
      <c r="AF65" s="61">
        <f t="shared" si="14"/>
        <v>177407500</v>
      </c>
      <c r="AG65" s="61">
        <f t="shared" si="15"/>
        <v>178867600</v>
      </c>
      <c r="AH65" s="61">
        <f t="shared" si="16"/>
        <v>180069800</v>
      </c>
    </row>
    <row r="66" spans="1:34" ht="26.4">
      <c r="A66" s="273"/>
      <c r="B66" s="74" t="s">
        <v>41</v>
      </c>
      <c r="C66" s="35" t="s">
        <v>13</v>
      </c>
      <c r="D66" s="35" t="s">
        <v>10</v>
      </c>
      <c r="E66" s="35" t="s">
        <v>100</v>
      </c>
      <c r="F66" s="35" t="s">
        <v>314</v>
      </c>
      <c r="G66" s="36" t="s">
        <v>39</v>
      </c>
      <c r="H66" s="61">
        <f>H67</f>
        <v>175201300</v>
      </c>
      <c r="I66" s="61">
        <f t="shared" si="97"/>
        <v>178867600</v>
      </c>
      <c r="J66" s="61">
        <f t="shared" si="97"/>
        <v>180069800</v>
      </c>
      <c r="K66" s="61">
        <f t="shared" si="97"/>
        <v>0</v>
      </c>
      <c r="L66" s="61">
        <f t="shared" si="97"/>
        <v>0</v>
      </c>
      <c r="M66" s="61">
        <f t="shared" si="97"/>
        <v>0</v>
      </c>
      <c r="N66" s="61">
        <f t="shared" si="2"/>
        <v>175201300</v>
      </c>
      <c r="O66" s="61">
        <f t="shared" si="3"/>
        <v>178867600</v>
      </c>
      <c r="P66" s="61">
        <f t="shared" si="4"/>
        <v>180069800</v>
      </c>
      <c r="Q66" s="61">
        <f t="shared" si="98"/>
        <v>0</v>
      </c>
      <c r="R66" s="61">
        <f t="shared" si="98"/>
        <v>0</v>
      </c>
      <c r="S66" s="61">
        <f t="shared" si="98"/>
        <v>0</v>
      </c>
      <c r="T66" s="61">
        <f t="shared" si="6"/>
        <v>175201300</v>
      </c>
      <c r="U66" s="61">
        <f t="shared" si="7"/>
        <v>178867600</v>
      </c>
      <c r="V66" s="61">
        <f t="shared" si="8"/>
        <v>180069800</v>
      </c>
      <c r="W66" s="61">
        <f t="shared" si="99"/>
        <v>2206200</v>
      </c>
      <c r="X66" s="61">
        <f t="shared" si="99"/>
        <v>0</v>
      </c>
      <c r="Y66" s="61">
        <f t="shared" si="99"/>
        <v>0</v>
      </c>
      <c r="Z66" s="61">
        <f t="shared" si="10"/>
        <v>177407500</v>
      </c>
      <c r="AA66" s="61">
        <f t="shared" si="11"/>
        <v>178867600</v>
      </c>
      <c r="AB66" s="61">
        <f t="shared" si="12"/>
        <v>180069800</v>
      </c>
      <c r="AC66" s="61">
        <f t="shared" si="100"/>
        <v>0</v>
      </c>
      <c r="AD66" s="61">
        <f t="shared" si="100"/>
        <v>0</v>
      </c>
      <c r="AE66" s="61">
        <f t="shared" si="100"/>
        <v>0</v>
      </c>
      <c r="AF66" s="61">
        <f t="shared" si="14"/>
        <v>177407500</v>
      </c>
      <c r="AG66" s="61">
        <f t="shared" si="15"/>
        <v>178867600</v>
      </c>
      <c r="AH66" s="61">
        <f t="shared" si="16"/>
        <v>180069800</v>
      </c>
    </row>
    <row r="67" spans="1:34">
      <c r="A67" s="273"/>
      <c r="B67" s="102" t="s">
        <v>42</v>
      </c>
      <c r="C67" s="35" t="s">
        <v>13</v>
      </c>
      <c r="D67" s="35" t="s">
        <v>10</v>
      </c>
      <c r="E67" s="35" t="s">
        <v>100</v>
      </c>
      <c r="F67" s="35" t="s">
        <v>314</v>
      </c>
      <c r="G67" s="36" t="s">
        <v>40</v>
      </c>
      <c r="H67" s="61">
        <v>175201300</v>
      </c>
      <c r="I67" s="61">
        <v>178867600</v>
      </c>
      <c r="J67" s="61">
        <v>180069800</v>
      </c>
      <c r="K67" s="61"/>
      <c r="L67" s="61"/>
      <c r="M67" s="61"/>
      <c r="N67" s="61">
        <f t="shared" si="2"/>
        <v>175201300</v>
      </c>
      <c r="O67" s="61">
        <f t="shared" si="3"/>
        <v>178867600</v>
      </c>
      <c r="P67" s="61">
        <f t="shared" si="4"/>
        <v>180069800</v>
      </c>
      <c r="Q67" s="61"/>
      <c r="R67" s="61"/>
      <c r="S67" s="61"/>
      <c r="T67" s="61">
        <f t="shared" si="6"/>
        <v>175201300</v>
      </c>
      <c r="U67" s="61">
        <f t="shared" si="7"/>
        <v>178867600</v>
      </c>
      <c r="V67" s="61">
        <f t="shared" si="8"/>
        <v>180069800</v>
      </c>
      <c r="W67" s="61">
        <v>2206200</v>
      </c>
      <c r="X67" s="61"/>
      <c r="Y67" s="61"/>
      <c r="Z67" s="61">
        <f t="shared" si="10"/>
        <v>177407500</v>
      </c>
      <c r="AA67" s="61">
        <f t="shared" si="11"/>
        <v>178867600</v>
      </c>
      <c r="AB67" s="61">
        <f t="shared" si="12"/>
        <v>180069800</v>
      </c>
      <c r="AC67" s="61"/>
      <c r="AD67" s="61"/>
      <c r="AE67" s="61"/>
      <c r="AF67" s="61">
        <f t="shared" si="14"/>
        <v>177407500</v>
      </c>
      <c r="AG67" s="61">
        <f t="shared" si="15"/>
        <v>178867600</v>
      </c>
      <c r="AH67" s="61">
        <f t="shared" si="16"/>
        <v>180069800</v>
      </c>
    </row>
    <row r="68" spans="1:34" ht="39.6">
      <c r="A68" s="273"/>
      <c r="B68" s="222" t="s">
        <v>442</v>
      </c>
      <c r="C68" s="35" t="s">
        <v>13</v>
      </c>
      <c r="D68" s="35" t="s">
        <v>10</v>
      </c>
      <c r="E68" s="35" t="s">
        <v>100</v>
      </c>
      <c r="F68" s="35" t="s">
        <v>443</v>
      </c>
      <c r="G68" s="36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>
        <f>AC69</f>
        <v>5000000</v>
      </c>
      <c r="AD68" s="61">
        <f t="shared" ref="AD68:AE69" si="101">AD69</f>
        <v>0</v>
      </c>
      <c r="AE68" s="61">
        <f t="shared" si="101"/>
        <v>0</v>
      </c>
      <c r="AF68" s="61">
        <f t="shared" ref="AF68:AF70" si="102">Z68+AC68</f>
        <v>5000000</v>
      </c>
      <c r="AG68" s="61">
        <f t="shared" ref="AG68:AG70" si="103">AA68+AD68</f>
        <v>0</v>
      </c>
      <c r="AH68" s="61">
        <f t="shared" ref="AH68:AH70" si="104">AB68+AE68</f>
        <v>0</v>
      </c>
    </row>
    <row r="69" spans="1:34" ht="26.4">
      <c r="A69" s="273"/>
      <c r="B69" s="223" t="s">
        <v>41</v>
      </c>
      <c r="C69" s="35" t="s">
        <v>13</v>
      </c>
      <c r="D69" s="35" t="s">
        <v>10</v>
      </c>
      <c r="E69" s="35" t="s">
        <v>100</v>
      </c>
      <c r="F69" s="35" t="s">
        <v>443</v>
      </c>
      <c r="G69" s="36" t="s">
        <v>39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>
        <f>AC70</f>
        <v>5000000</v>
      </c>
      <c r="AD69" s="61">
        <f t="shared" si="101"/>
        <v>0</v>
      </c>
      <c r="AE69" s="61">
        <f t="shared" si="101"/>
        <v>0</v>
      </c>
      <c r="AF69" s="61">
        <f t="shared" si="102"/>
        <v>5000000</v>
      </c>
      <c r="AG69" s="61">
        <f t="shared" si="103"/>
        <v>0</v>
      </c>
      <c r="AH69" s="61">
        <f t="shared" si="104"/>
        <v>0</v>
      </c>
    </row>
    <row r="70" spans="1:34">
      <c r="A70" s="273"/>
      <c r="B70" s="222" t="s">
        <v>42</v>
      </c>
      <c r="C70" s="35" t="s">
        <v>13</v>
      </c>
      <c r="D70" s="35" t="s">
        <v>10</v>
      </c>
      <c r="E70" s="35" t="s">
        <v>100</v>
      </c>
      <c r="F70" s="35" t="s">
        <v>443</v>
      </c>
      <c r="G70" s="36" t="s">
        <v>40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>
        <v>5000000</v>
      </c>
      <c r="AD70" s="61"/>
      <c r="AE70" s="61"/>
      <c r="AF70" s="61">
        <f t="shared" si="102"/>
        <v>5000000</v>
      </c>
      <c r="AG70" s="61">
        <f t="shared" si="103"/>
        <v>0</v>
      </c>
      <c r="AH70" s="61">
        <f t="shared" si="104"/>
        <v>0</v>
      </c>
    </row>
    <row r="71" spans="1:34" ht="52.8">
      <c r="A71" s="273"/>
      <c r="B71" s="222" t="s">
        <v>430</v>
      </c>
      <c r="C71" s="35" t="s">
        <v>13</v>
      </c>
      <c r="D71" s="35" t="s">
        <v>10</v>
      </c>
      <c r="E71" s="35" t="s">
        <v>100</v>
      </c>
      <c r="F71" s="35" t="s">
        <v>429</v>
      </c>
      <c r="G71" s="36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>
        <f>W72</f>
        <v>0</v>
      </c>
      <c r="X71" s="61">
        <f t="shared" ref="X71:Y72" si="105">X72</f>
        <v>448519.8</v>
      </c>
      <c r="Y71" s="61">
        <f t="shared" si="105"/>
        <v>1337295.69</v>
      </c>
      <c r="Z71" s="61">
        <f t="shared" ref="Z71:Z73" si="106">T71+W71</f>
        <v>0</v>
      </c>
      <c r="AA71" s="61">
        <f t="shared" ref="AA71:AA73" si="107">U71+X71</f>
        <v>448519.8</v>
      </c>
      <c r="AB71" s="61">
        <f t="shared" ref="AB71:AB73" si="108">V71+Y71</f>
        <v>1337295.69</v>
      </c>
      <c r="AC71" s="61">
        <f>AC72</f>
        <v>0</v>
      </c>
      <c r="AD71" s="61">
        <f t="shared" ref="AD71:AE72" si="109">AD72</f>
        <v>0</v>
      </c>
      <c r="AE71" s="61">
        <f t="shared" si="109"/>
        <v>0</v>
      </c>
      <c r="AF71" s="61">
        <f t="shared" si="14"/>
        <v>0</v>
      </c>
      <c r="AG71" s="61">
        <f t="shared" si="15"/>
        <v>448519.8</v>
      </c>
      <c r="AH71" s="61">
        <f t="shared" si="16"/>
        <v>1337295.69</v>
      </c>
    </row>
    <row r="72" spans="1:34" ht="26.4">
      <c r="A72" s="273"/>
      <c r="B72" s="223" t="s">
        <v>41</v>
      </c>
      <c r="C72" s="35" t="s">
        <v>13</v>
      </c>
      <c r="D72" s="35" t="s">
        <v>10</v>
      </c>
      <c r="E72" s="35" t="s">
        <v>100</v>
      </c>
      <c r="F72" s="35" t="s">
        <v>429</v>
      </c>
      <c r="G72" s="36" t="s">
        <v>39</v>
      </c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>
        <f>W73</f>
        <v>0</v>
      </c>
      <c r="X72" s="61">
        <f t="shared" si="105"/>
        <v>448519.8</v>
      </c>
      <c r="Y72" s="61">
        <f t="shared" si="105"/>
        <v>1337295.69</v>
      </c>
      <c r="Z72" s="61">
        <f t="shared" si="106"/>
        <v>0</v>
      </c>
      <c r="AA72" s="61">
        <f t="shared" si="107"/>
        <v>448519.8</v>
      </c>
      <c r="AB72" s="61">
        <f t="shared" si="108"/>
        <v>1337295.69</v>
      </c>
      <c r="AC72" s="61">
        <f>AC73</f>
        <v>0</v>
      </c>
      <c r="AD72" s="61">
        <f t="shared" si="109"/>
        <v>0</v>
      </c>
      <c r="AE72" s="61">
        <f t="shared" si="109"/>
        <v>0</v>
      </c>
      <c r="AF72" s="61">
        <f t="shared" si="14"/>
        <v>0</v>
      </c>
      <c r="AG72" s="61">
        <f t="shared" si="15"/>
        <v>448519.8</v>
      </c>
      <c r="AH72" s="61">
        <f t="shared" si="16"/>
        <v>1337295.69</v>
      </c>
    </row>
    <row r="73" spans="1:34">
      <c r="A73" s="273"/>
      <c r="B73" s="222" t="s">
        <v>42</v>
      </c>
      <c r="C73" s="35" t="s">
        <v>13</v>
      </c>
      <c r="D73" s="35" t="s">
        <v>10</v>
      </c>
      <c r="E73" s="35" t="s">
        <v>100</v>
      </c>
      <c r="F73" s="35" t="s">
        <v>429</v>
      </c>
      <c r="G73" s="36" t="s">
        <v>40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>
        <v>448519.8</v>
      </c>
      <c r="Y73" s="61">
        <v>1337295.69</v>
      </c>
      <c r="Z73" s="61">
        <f t="shared" si="106"/>
        <v>0</v>
      </c>
      <c r="AA73" s="61">
        <f t="shared" si="107"/>
        <v>448519.8</v>
      </c>
      <c r="AB73" s="61">
        <f t="shared" si="108"/>
        <v>1337295.69</v>
      </c>
      <c r="AC73" s="61"/>
      <c r="AD73" s="61"/>
      <c r="AE73" s="61"/>
      <c r="AF73" s="61">
        <f t="shared" si="14"/>
        <v>0</v>
      </c>
      <c r="AG73" s="61">
        <f t="shared" si="15"/>
        <v>448519.8</v>
      </c>
      <c r="AH73" s="61">
        <f t="shared" si="16"/>
        <v>1337295.69</v>
      </c>
    </row>
    <row r="74" spans="1:34" ht="145.19999999999999">
      <c r="A74" s="273"/>
      <c r="B74" s="102" t="s">
        <v>361</v>
      </c>
      <c r="C74" s="35" t="s">
        <v>13</v>
      </c>
      <c r="D74" s="143" t="s">
        <v>10</v>
      </c>
      <c r="E74" s="35" t="s">
        <v>100</v>
      </c>
      <c r="F74" s="203" t="s">
        <v>360</v>
      </c>
      <c r="G74" s="204"/>
      <c r="H74" s="61"/>
      <c r="I74" s="61"/>
      <c r="J74" s="61"/>
      <c r="K74" s="61">
        <f>K75</f>
        <v>210000</v>
      </c>
      <c r="L74" s="61">
        <f t="shared" ref="L74:M75" si="110">L75</f>
        <v>0</v>
      </c>
      <c r="M74" s="61">
        <f t="shared" si="110"/>
        <v>0</v>
      </c>
      <c r="N74" s="61">
        <f t="shared" ref="N74:N76" si="111">H74+K74</f>
        <v>210000</v>
      </c>
      <c r="O74" s="61">
        <f t="shared" ref="O74:O76" si="112">I74+L74</f>
        <v>0</v>
      </c>
      <c r="P74" s="61">
        <f t="shared" ref="P74:P76" si="113">J74+M74</f>
        <v>0</v>
      </c>
      <c r="Q74" s="61">
        <f>Q75</f>
        <v>0</v>
      </c>
      <c r="R74" s="61">
        <f t="shared" ref="R74:S75" si="114">R75</f>
        <v>0</v>
      </c>
      <c r="S74" s="61">
        <f t="shared" si="114"/>
        <v>0</v>
      </c>
      <c r="T74" s="61">
        <f t="shared" si="6"/>
        <v>210000</v>
      </c>
      <c r="U74" s="61">
        <f t="shared" si="7"/>
        <v>0</v>
      </c>
      <c r="V74" s="61">
        <f t="shared" si="8"/>
        <v>0</v>
      </c>
      <c r="W74" s="61">
        <f>W75</f>
        <v>0</v>
      </c>
      <c r="X74" s="61">
        <f t="shared" ref="X74:Y75" si="115">X75</f>
        <v>0</v>
      </c>
      <c r="Y74" s="61">
        <f t="shared" si="115"/>
        <v>0</v>
      </c>
      <c r="Z74" s="61">
        <f t="shared" si="10"/>
        <v>210000</v>
      </c>
      <c r="AA74" s="61">
        <f t="shared" si="11"/>
        <v>0</v>
      </c>
      <c r="AB74" s="61">
        <f t="shared" si="12"/>
        <v>0</v>
      </c>
      <c r="AC74" s="61">
        <f>AC75</f>
        <v>0</v>
      </c>
      <c r="AD74" s="61">
        <f t="shared" ref="AD74:AE75" si="116">AD75</f>
        <v>0</v>
      </c>
      <c r="AE74" s="61">
        <f t="shared" si="116"/>
        <v>0</v>
      </c>
      <c r="AF74" s="61">
        <f t="shared" si="14"/>
        <v>210000</v>
      </c>
      <c r="AG74" s="61">
        <f t="shared" si="15"/>
        <v>0</v>
      </c>
      <c r="AH74" s="61">
        <f t="shared" si="16"/>
        <v>0</v>
      </c>
    </row>
    <row r="75" spans="1:34" ht="26.4">
      <c r="A75" s="273"/>
      <c r="B75" s="74" t="s">
        <v>41</v>
      </c>
      <c r="C75" s="35" t="s">
        <v>13</v>
      </c>
      <c r="D75" s="35" t="s">
        <v>10</v>
      </c>
      <c r="E75" s="35" t="s">
        <v>100</v>
      </c>
      <c r="F75" s="203" t="s">
        <v>360</v>
      </c>
      <c r="G75" s="205" t="s">
        <v>39</v>
      </c>
      <c r="H75" s="61"/>
      <c r="I75" s="61"/>
      <c r="J75" s="61"/>
      <c r="K75" s="61">
        <f>K76</f>
        <v>210000</v>
      </c>
      <c r="L75" s="61">
        <f t="shared" si="110"/>
        <v>0</v>
      </c>
      <c r="M75" s="61">
        <f t="shared" si="110"/>
        <v>0</v>
      </c>
      <c r="N75" s="61">
        <f t="shared" si="111"/>
        <v>210000</v>
      </c>
      <c r="O75" s="61">
        <f t="shared" si="112"/>
        <v>0</v>
      </c>
      <c r="P75" s="61">
        <f t="shared" si="113"/>
        <v>0</v>
      </c>
      <c r="Q75" s="61">
        <f>Q76</f>
        <v>0</v>
      </c>
      <c r="R75" s="61">
        <f t="shared" si="114"/>
        <v>0</v>
      </c>
      <c r="S75" s="61">
        <f t="shared" si="114"/>
        <v>0</v>
      </c>
      <c r="T75" s="61">
        <f t="shared" si="6"/>
        <v>210000</v>
      </c>
      <c r="U75" s="61">
        <f t="shared" si="7"/>
        <v>0</v>
      </c>
      <c r="V75" s="61">
        <f t="shared" si="8"/>
        <v>0</v>
      </c>
      <c r="W75" s="61">
        <f>W76</f>
        <v>0</v>
      </c>
      <c r="X75" s="61">
        <f t="shared" si="115"/>
        <v>0</v>
      </c>
      <c r="Y75" s="61">
        <f t="shared" si="115"/>
        <v>0</v>
      </c>
      <c r="Z75" s="61">
        <f t="shared" si="10"/>
        <v>210000</v>
      </c>
      <c r="AA75" s="61">
        <f t="shared" si="11"/>
        <v>0</v>
      </c>
      <c r="AB75" s="61">
        <f t="shared" si="12"/>
        <v>0</v>
      </c>
      <c r="AC75" s="61">
        <f>AC76</f>
        <v>0</v>
      </c>
      <c r="AD75" s="61">
        <f t="shared" si="116"/>
        <v>0</v>
      </c>
      <c r="AE75" s="61">
        <f t="shared" si="116"/>
        <v>0</v>
      </c>
      <c r="AF75" s="61">
        <f t="shared" si="14"/>
        <v>210000</v>
      </c>
      <c r="AG75" s="61">
        <f t="shared" si="15"/>
        <v>0</v>
      </c>
      <c r="AH75" s="61">
        <f t="shared" si="16"/>
        <v>0</v>
      </c>
    </row>
    <row r="76" spans="1:34">
      <c r="A76" s="273"/>
      <c r="B76" s="102" t="s">
        <v>42</v>
      </c>
      <c r="C76" s="35" t="s">
        <v>13</v>
      </c>
      <c r="D76" s="35" t="s">
        <v>10</v>
      </c>
      <c r="E76" s="35" t="s">
        <v>100</v>
      </c>
      <c r="F76" s="203" t="s">
        <v>360</v>
      </c>
      <c r="G76" s="205" t="s">
        <v>40</v>
      </c>
      <c r="H76" s="61"/>
      <c r="I76" s="61"/>
      <c r="J76" s="61"/>
      <c r="K76" s="187">
        <v>210000</v>
      </c>
      <c r="L76" s="61"/>
      <c r="M76" s="61"/>
      <c r="N76" s="61">
        <f t="shared" si="111"/>
        <v>210000</v>
      </c>
      <c r="O76" s="61">
        <f t="shared" si="112"/>
        <v>0</v>
      </c>
      <c r="P76" s="61">
        <f t="shared" si="113"/>
        <v>0</v>
      </c>
      <c r="Q76" s="187"/>
      <c r="R76" s="61"/>
      <c r="S76" s="61"/>
      <c r="T76" s="61">
        <f t="shared" si="6"/>
        <v>210000</v>
      </c>
      <c r="U76" s="61">
        <f t="shared" si="7"/>
        <v>0</v>
      </c>
      <c r="V76" s="61">
        <f t="shared" si="8"/>
        <v>0</v>
      </c>
      <c r="W76" s="187"/>
      <c r="X76" s="61"/>
      <c r="Y76" s="61"/>
      <c r="Z76" s="61">
        <f t="shared" si="10"/>
        <v>210000</v>
      </c>
      <c r="AA76" s="61">
        <f t="shared" si="11"/>
        <v>0</v>
      </c>
      <c r="AB76" s="61">
        <f t="shared" si="12"/>
        <v>0</v>
      </c>
      <c r="AC76" s="187"/>
      <c r="AD76" s="61"/>
      <c r="AE76" s="61"/>
      <c r="AF76" s="61">
        <f t="shared" si="14"/>
        <v>210000</v>
      </c>
      <c r="AG76" s="61">
        <f t="shared" si="15"/>
        <v>0</v>
      </c>
      <c r="AH76" s="61">
        <f t="shared" si="16"/>
        <v>0</v>
      </c>
    </row>
    <row r="77" spans="1:34" ht="26.4">
      <c r="A77" s="273"/>
      <c r="B77" s="102" t="s">
        <v>221</v>
      </c>
      <c r="C77" s="35" t="s">
        <v>13</v>
      </c>
      <c r="D77" s="35" t="s">
        <v>10</v>
      </c>
      <c r="E77" s="35" t="s">
        <v>100</v>
      </c>
      <c r="F77" s="73" t="s">
        <v>320</v>
      </c>
      <c r="G77" s="38"/>
      <c r="H77" s="61"/>
      <c r="I77" s="61"/>
      <c r="J77" s="61"/>
      <c r="K77" s="187">
        <f>K78</f>
        <v>3827400</v>
      </c>
      <c r="L77" s="187">
        <f t="shared" ref="L77:M78" si="117">L78</f>
        <v>0</v>
      </c>
      <c r="M77" s="187">
        <f t="shared" si="117"/>
        <v>0</v>
      </c>
      <c r="N77" s="61">
        <f t="shared" ref="N77:N79" si="118">H77+K77</f>
        <v>3827400</v>
      </c>
      <c r="O77" s="61">
        <f t="shared" ref="O77:O79" si="119">I77+L77</f>
        <v>0</v>
      </c>
      <c r="P77" s="61">
        <f t="shared" ref="P77:P79" si="120">J77+M77</f>
        <v>0</v>
      </c>
      <c r="Q77" s="187">
        <f>Q78</f>
        <v>0</v>
      </c>
      <c r="R77" s="187">
        <f t="shared" ref="R77:S78" si="121">R78</f>
        <v>0</v>
      </c>
      <c r="S77" s="187">
        <f t="shared" si="121"/>
        <v>0</v>
      </c>
      <c r="T77" s="61">
        <f t="shared" si="6"/>
        <v>3827400</v>
      </c>
      <c r="U77" s="61">
        <f t="shared" si="7"/>
        <v>0</v>
      </c>
      <c r="V77" s="61">
        <f t="shared" si="8"/>
        <v>0</v>
      </c>
      <c r="W77" s="187">
        <f>W78</f>
        <v>0</v>
      </c>
      <c r="X77" s="187">
        <f t="shared" ref="X77:Y78" si="122">X78</f>
        <v>0</v>
      </c>
      <c r="Y77" s="187">
        <f t="shared" si="122"/>
        <v>0</v>
      </c>
      <c r="Z77" s="61">
        <f t="shared" si="10"/>
        <v>3827400</v>
      </c>
      <c r="AA77" s="61">
        <f t="shared" si="11"/>
        <v>0</v>
      </c>
      <c r="AB77" s="61">
        <f t="shared" si="12"/>
        <v>0</v>
      </c>
      <c r="AC77" s="187">
        <f>AC78</f>
        <v>0</v>
      </c>
      <c r="AD77" s="187">
        <f t="shared" ref="AD77:AE78" si="123">AD78</f>
        <v>0</v>
      </c>
      <c r="AE77" s="187">
        <f t="shared" si="123"/>
        <v>0</v>
      </c>
      <c r="AF77" s="61">
        <f t="shared" si="14"/>
        <v>3827400</v>
      </c>
      <c r="AG77" s="61">
        <f t="shared" si="15"/>
        <v>0</v>
      </c>
      <c r="AH77" s="61">
        <f t="shared" si="16"/>
        <v>0</v>
      </c>
    </row>
    <row r="78" spans="1:34" ht="26.4">
      <c r="A78" s="273"/>
      <c r="B78" s="74" t="s">
        <v>41</v>
      </c>
      <c r="C78" s="35" t="s">
        <v>13</v>
      </c>
      <c r="D78" s="35" t="s">
        <v>10</v>
      </c>
      <c r="E78" s="35" t="s">
        <v>100</v>
      </c>
      <c r="F78" s="73" t="s">
        <v>320</v>
      </c>
      <c r="G78" s="101" t="s">
        <v>39</v>
      </c>
      <c r="H78" s="61"/>
      <c r="I78" s="61"/>
      <c r="J78" s="61"/>
      <c r="K78" s="187">
        <f>K79</f>
        <v>3827400</v>
      </c>
      <c r="L78" s="187">
        <f t="shared" si="117"/>
        <v>0</v>
      </c>
      <c r="M78" s="187">
        <f t="shared" si="117"/>
        <v>0</v>
      </c>
      <c r="N78" s="61">
        <f t="shared" si="118"/>
        <v>3827400</v>
      </c>
      <c r="O78" s="61">
        <f t="shared" si="119"/>
        <v>0</v>
      </c>
      <c r="P78" s="61">
        <f t="shared" si="120"/>
        <v>0</v>
      </c>
      <c r="Q78" s="187">
        <f>Q79</f>
        <v>0</v>
      </c>
      <c r="R78" s="187">
        <f t="shared" si="121"/>
        <v>0</v>
      </c>
      <c r="S78" s="187">
        <f t="shared" si="121"/>
        <v>0</v>
      </c>
      <c r="T78" s="61">
        <f t="shared" si="6"/>
        <v>3827400</v>
      </c>
      <c r="U78" s="61">
        <f t="shared" si="7"/>
        <v>0</v>
      </c>
      <c r="V78" s="61">
        <f t="shared" si="8"/>
        <v>0</v>
      </c>
      <c r="W78" s="187">
        <f>W79</f>
        <v>0</v>
      </c>
      <c r="X78" s="187">
        <f t="shared" si="122"/>
        <v>0</v>
      </c>
      <c r="Y78" s="187">
        <f t="shared" si="122"/>
        <v>0</v>
      </c>
      <c r="Z78" s="61">
        <f t="shared" si="10"/>
        <v>3827400</v>
      </c>
      <c r="AA78" s="61">
        <f t="shared" si="11"/>
        <v>0</v>
      </c>
      <c r="AB78" s="61">
        <f t="shared" si="12"/>
        <v>0</v>
      </c>
      <c r="AC78" s="187">
        <f>AC79</f>
        <v>0</v>
      </c>
      <c r="AD78" s="187">
        <f t="shared" si="123"/>
        <v>0</v>
      </c>
      <c r="AE78" s="187">
        <f t="shared" si="123"/>
        <v>0</v>
      </c>
      <c r="AF78" s="61">
        <f t="shared" si="14"/>
        <v>3827400</v>
      </c>
      <c r="AG78" s="61">
        <f t="shared" si="15"/>
        <v>0</v>
      </c>
      <c r="AH78" s="61">
        <f t="shared" si="16"/>
        <v>0</v>
      </c>
    </row>
    <row r="79" spans="1:34">
      <c r="A79" s="273"/>
      <c r="B79" s="102" t="s">
        <v>42</v>
      </c>
      <c r="C79" s="35" t="s">
        <v>13</v>
      </c>
      <c r="D79" s="35" t="s">
        <v>10</v>
      </c>
      <c r="E79" s="35" t="s">
        <v>100</v>
      </c>
      <c r="F79" s="73" t="s">
        <v>320</v>
      </c>
      <c r="G79" s="101" t="s">
        <v>40</v>
      </c>
      <c r="H79" s="61"/>
      <c r="I79" s="61"/>
      <c r="J79" s="61"/>
      <c r="K79" s="61">
        <v>3827400</v>
      </c>
      <c r="L79" s="61"/>
      <c r="M79" s="61"/>
      <c r="N79" s="61">
        <f t="shared" si="118"/>
        <v>3827400</v>
      </c>
      <c r="O79" s="61">
        <f t="shared" si="119"/>
        <v>0</v>
      </c>
      <c r="P79" s="61">
        <f t="shared" si="120"/>
        <v>0</v>
      </c>
      <c r="Q79" s="61"/>
      <c r="R79" s="61"/>
      <c r="S79" s="61"/>
      <c r="T79" s="61">
        <f t="shared" si="6"/>
        <v>3827400</v>
      </c>
      <c r="U79" s="61">
        <f t="shared" si="7"/>
        <v>0</v>
      </c>
      <c r="V79" s="61">
        <f t="shared" si="8"/>
        <v>0</v>
      </c>
      <c r="W79" s="61"/>
      <c r="X79" s="61"/>
      <c r="Y79" s="61"/>
      <c r="Z79" s="61">
        <f t="shared" si="10"/>
        <v>3827400</v>
      </c>
      <c r="AA79" s="61">
        <f t="shared" si="11"/>
        <v>0</v>
      </c>
      <c r="AB79" s="61">
        <f t="shared" si="12"/>
        <v>0</v>
      </c>
      <c r="AC79" s="61"/>
      <c r="AD79" s="61"/>
      <c r="AE79" s="61"/>
      <c r="AF79" s="61">
        <f t="shared" si="14"/>
        <v>3827400</v>
      </c>
      <c r="AG79" s="61">
        <f t="shared" si="15"/>
        <v>0</v>
      </c>
      <c r="AH79" s="61">
        <f t="shared" si="16"/>
        <v>0</v>
      </c>
    </row>
    <row r="80" spans="1:34" ht="52.8">
      <c r="A80" s="273"/>
      <c r="B80" s="102" t="s">
        <v>216</v>
      </c>
      <c r="C80" s="35" t="s">
        <v>13</v>
      </c>
      <c r="D80" s="35" t="s">
        <v>10</v>
      </c>
      <c r="E80" s="35" t="s">
        <v>100</v>
      </c>
      <c r="F80" s="35" t="s">
        <v>180</v>
      </c>
      <c r="G80" s="36"/>
      <c r="H80" s="61"/>
      <c r="I80" s="61"/>
      <c r="J80" s="61"/>
      <c r="K80" s="61">
        <f>K81</f>
        <v>199104</v>
      </c>
      <c r="L80" s="61">
        <f t="shared" ref="L80:M81" si="124">L81</f>
        <v>199104</v>
      </c>
      <c r="M80" s="61">
        <f t="shared" si="124"/>
        <v>199104</v>
      </c>
      <c r="N80" s="61">
        <f t="shared" ref="N80:N82" si="125">H80+K80</f>
        <v>199104</v>
      </c>
      <c r="O80" s="61">
        <f t="shared" ref="O80:O82" si="126">I80+L80</f>
        <v>199104</v>
      </c>
      <c r="P80" s="61">
        <f t="shared" ref="P80:P82" si="127">J80+M80</f>
        <v>199104</v>
      </c>
      <c r="Q80" s="61">
        <f>Q81</f>
        <v>199104</v>
      </c>
      <c r="R80" s="61">
        <f t="shared" ref="R80:S81" si="128">R81</f>
        <v>199104</v>
      </c>
      <c r="S80" s="61">
        <f t="shared" si="128"/>
        <v>199104</v>
      </c>
      <c r="T80" s="61">
        <f t="shared" si="6"/>
        <v>398208</v>
      </c>
      <c r="U80" s="61">
        <f t="shared" si="7"/>
        <v>398208</v>
      </c>
      <c r="V80" s="61">
        <f t="shared" si="8"/>
        <v>398208</v>
      </c>
      <c r="W80" s="61">
        <f>W81</f>
        <v>-398208</v>
      </c>
      <c r="X80" s="61">
        <f t="shared" ref="X80:Y81" si="129">X81</f>
        <v>0</v>
      </c>
      <c r="Y80" s="61">
        <f t="shared" si="129"/>
        <v>0</v>
      </c>
      <c r="Z80" s="61">
        <f t="shared" si="10"/>
        <v>0</v>
      </c>
      <c r="AA80" s="61">
        <f t="shared" si="11"/>
        <v>398208</v>
      </c>
      <c r="AB80" s="61">
        <f t="shared" si="12"/>
        <v>398208</v>
      </c>
      <c r="AC80" s="61">
        <f>AC81</f>
        <v>0</v>
      </c>
      <c r="AD80" s="61">
        <f t="shared" ref="AD80:AE81" si="130">AD81</f>
        <v>-398208</v>
      </c>
      <c r="AE80" s="61">
        <f t="shared" si="130"/>
        <v>-398208</v>
      </c>
      <c r="AF80" s="61">
        <f t="shared" si="14"/>
        <v>0</v>
      </c>
      <c r="AG80" s="61">
        <f t="shared" si="15"/>
        <v>0</v>
      </c>
      <c r="AH80" s="61">
        <f t="shared" si="16"/>
        <v>0</v>
      </c>
    </row>
    <row r="81" spans="1:34" ht="26.4">
      <c r="A81" s="273"/>
      <c r="B81" s="74" t="s">
        <v>41</v>
      </c>
      <c r="C81" s="35" t="s">
        <v>13</v>
      </c>
      <c r="D81" s="35" t="s">
        <v>10</v>
      </c>
      <c r="E81" s="35" t="s">
        <v>100</v>
      </c>
      <c r="F81" s="35" t="s">
        <v>180</v>
      </c>
      <c r="G81" s="36" t="s">
        <v>39</v>
      </c>
      <c r="H81" s="61"/>
      <c r="I81" s="61"/>
      <c r="J81" s="61"/>
      <c r="K81" s="61">
        <f>K82</f>
        <v>199104</v>
      </c>
      <c r="L81" s="61">
        <f t="shared" si="124"/>
        <v>199104</v>
      </c>
      <c r="M81" s="61">
        <f t="shared" si="124"/>
        <v>199104</v>
      </c>
      <c r="N81" s="61">
        <f t="shared" si="125"/>
        <v>199104</v>
      </c>
      <c r="O81" s="61">
        <f t="shared" si="126"/>
        <v>199104</v>
      </c>
      <c r="P81" s="61">
        <f t="shared" si="127"/>
        <v>199104</v>
      </c>
      <c r="Q81" s="61">
        <f>Q82</f>
        <v>199104</v>
      </c>
      <c r="R81" s="61">
        <f t="shared" si="128"/>
        <v>199104</v>
      </c>
      <c r="S81" s="61">
        <f t="shared" si="128"/>
        <v>199104</v>
      </c>
      <c r="T81" s="61">
        <f t="shared" si="6"/>
        <v>398208</v>
      </c>
      <c r="U81" s="61">
        <f t="shared" si="7"/>
        <v>398208</v>
      </c>
      <c r="V81" s="61">
        <f t="shared" si="8"/>
        <v>398208</v>
      </c>
      <c r="W81" s="61">
        <f>W82</f>
        <v>-398208</v>
      </c>
      <c r="X81" s="61">
        <f t="shared" si="129"/>
        <v>0</v>
      </c>
      <c r="Y81" s="61">
        <f t="shared" si="129"/>
        <v>0</v>
      </c>
      <c r="Z81" s="61">
        <f t="shared" si="10"/>
        <v>0</v>
      </c>
      <c r="AA81" s="61">
        <f t="shared" si="11"/>
        <v>398208</v>
      </c>
      <c r="AB81" s="61">
        <f t="shared" si="12"/>
        <v>398208</v>
      </c>
      <c r="AC81" s="61">
        <f>AC82</f>
        <v>0</v>
      </c>
      <c r="AD81" s="61">
        <f t="shared" si="130"/>
        <v>-398208</v>
      </c>
      <c r="AE81" s="61">
        <f t="shared" si="130"/>
        <v>-398208</v>
      </c>
      <c r="AF81" s="61">
        <f t="shared" si="14"/>
        <v>0</v>
      </c>
      <c r="AG81" s="61">
        <f t="shared" si="15"/>
        <v>0</v>
      </c>
      <c r="AH81" s="61">
        <f t="shared" si="16"/>
        <v>0</v>
      </c>
    </row>
    <row r="82" spans="1:34">
      <c r="A82" s="273"/>
      <c r="B82" s="102" t="s">
        <v>42</v>
      </c>
      <c r="C82" s="35" t="s">
        <v>13</v>
      </c>
      <c r="D82" s="35" t="s">
        <v>10</v>
      </c>
      <c r="E82" s="35" t="s">
        <v>100</v>
      </c>
      <c r="F82" s="35" t="s">
        <v>180</v>
      </c>
      <c r="G82" s="36" t="s">
        <v>40</v>
      </c>
      <c r="H82" s="61"/>
      <c r="I82" s="61"/>
      <c r="J82" s="61"/>
      <c r="K82" s="61">
        <v>199104</v>
      </c>
      <c r="L82" s="61">
        <v>199104</v>
      </c>
      <c r="M82" s="61">
        <v>199104</v>
      </c>
      <c r="N82" s="61">
        <f t="shared" si="125"/>
        <v>199104</v>
      </c>
      <c r="O82" s="61">
        <f t="shared" si="126"/>
        <v>199104</v>
      </c>
      <c r="P82" s="61">
        <f t="shared" si="127"/>
        <v>199104</v>
      </c>
      <c r="Q82" s="61">
        <v>199104</v>
      </c>
      <c r="R82" s="61">
        <v>199104</v>
      </c>
      <c r="S82" s="61">
        <v>199104</v>
      </c>
      <c r="T82" s="61">
        <f t="shared" si="6"/>
        <v>398208</v>
      </c>
      <c r="U82" s="61">
        <f t="shared" si="7"/>
        <v>398208</v>
      </c>
      <c r="V82" s="61">
        <f t="shared" si="8"/>
        <v>398208</v>
      </c>
      <c r="W82" s="61">
        <f>-199104-199104</f>
        <v>-398208</v>
      </c>
      <c r="X82" s="61"/>
      <c r="Y82" s="61"/>
      <c r="Z82" s="61">
        <f t="shared" si="10"/>
        <v>0</v>
      </c>
      <c r="AA82" s="61">
        <f t="shared" si="11"/>
        <v>398208</v>
      </c>
      <c r="AB82" s="61">
        <f t="shared" si="12"/>
        <v>398208</v>
      </c>
      <c r="AC82" s="61"/>
      <c r="AD82" s="61">
        <v>-398208</v>
      </c>
      <c r="AE82" s="61">
        <v>-398208</v>
      </c>
      <c r="AF82" s="61">
        <f t="shared" si="14"/>
        <v>0</v>
      </c>
      <c r="AG82" s="61">
        <f t="shared" si="15"/>
        <v>0</v>
      </c>
      <c r="AH82" s="61">
        <f t="shared" si="16"/>
        <v>0</v>
      </c>
    </row>
    <row r="83" spans="1:34" ht="39.6">
      <c r="A83" s="273"/>
      <c r="B83" s="102" t="s">
        <v>399</v>
      </c>
      <c r="C83" s="35" t="s">
        <v>13</v>
      </c>
      <c r="D83" s="35" t="s">
        <v>10</v>
      </c>
      <c r="E83" s="35" t="s">
        <v>100</v>
      </c>
      <c r="F83" s="35" t="s">
        <v>400</v>
      </c>
      <c r="G83" s="36"/>
      <c r="H83" s="61"/>
      <c r="I83" s="61"/>
      <c r="J83" s="61"/>
      <c r="K83" s="61"/>
      <c r="L83" s="61"/>
      <c r="M83" s="61"/>
      <c r="N83" s="61"/>
      <c r="O83" s="61"/>
      <c r="P83" s="61"/>
      <c r="Q83" s="61">
        <f>Q84</f>
        <v>791624</v>
      </c>
      <c r="R83" s="61">
        <f t="shared" ref="R83:S84" si="131">R84</f>
        <v>648872</v>
      </c>
      <c r="S83" s="61">
        <f t="shared" si="131"/>
        <v>648872</v>
      </c>
      <c r="T83" s="61">
        <f t="shared" ref="T83:T85" si="132">N83+Q83</f>
        <v>791624</v>
      </c>
      <c r="U83" s="61">
        <f t="shared" ref="U83:U85" si="133">O83+R83</f>
        <v>648872</v>
      </c>
      <c r="V83" s="61">
        <f t="shared" ref="V83:V85" si="134">P83+S83</f>
        <v>648872</v>
      </c>
      <c r="W83" s="61">
        <f>W84</f>
        <v>0</v>
      </c>
      <c r="X83" s="61">
        <f t="shared" ref="X83:Y84" si="135">X84</f>
        <v>0</v>
      </c>
      <c r="Y83" s="61">
        <f t="shared" si="135"/>
        <v>-648872</v>
      </c>
      <c r="Z83" s="61">
        <f t="shared" si="10"/>
        <v>791624</v>
      </c>
      <c r="AA83" s="61">
        <f t="shared" si="11"/>
        <v>648872</v>
      </c>
      <c r="AB83" s="61">
        <f t="shared" si="12"/>
        <v>0</v>
      </c>
      <c r="AC83" s="61">
        <f>AC84</f>
        <v>40263.18</v>
      </c>
      <c r="AD83" s="61">
        <f t="shared" ref="AD83:AE84" si="136">AD84</f>
        <v>0</v>
      </c>
      <c r="AE83" s="61">
        <f t="shared" si="136"/>
        <v>0</v>
      </c>
      <c r="AF83" s="61">
        <f t="shared" si="14"/>
        <v>831887.18</v>
      </c>
      <c r="AG83" s="61">
        <f t="shared" si="15"/>
        <v>648872</v>
      </c>
      <c r="AH83" s="61">
        <f t="shared" si="16"/>
        <v>0</v>
      </c>
    </row>
    <row r="84" spans="1:34" ht="26.4">
      <c r="A84" s="273"/>
      <c r="B84" s="102" t="s">
        <v>41</v>
      </c>
      <c r="C84" s="35" t="s">
        <v>13</v>
      </c>
      <c r="D84" s="35" t="s">
        <v>10</v>
      </c>
      <c r="E84" s="35" t="s">
        <v>100</v>
      </c>
      <c r="F84" s="35" t="s">
        <v>400</v>
      </c>
      <c r="G84" s="36" t="s">
        <v>39</v>
      </c>
      <c r="H84" s="61"/>
      <c r="I84" s="61"/>
      <c r="J84" s="61"/>
      <c r="K84" s="61"/>
      <c r="L84" s="61"/>
      <c r="M84" s="61"/>
      <c r="N84" s="61"/>
      <c r="O84" s="61"/>
      <c r="P84" s="61"/>
      <c r="Q84" s="61">
        <f>Q85</f>
        <v>791624</v>
      </c>
      <c r="R84" s="61">
        <f t="shared" si="131"/>
        <v>648872</v>
      </c>
      <c r="S84" s="61">
        <f t="shared" si="131"/>
        <v>648872</v>
      </c>
      <c r="T84" s="61">
        <f t="shared" si="132"/>
        <v>791624</v>
      </c>
      <c r="U84" s="61">
        <f t="shared" si="133"/>
        <v>648872</v>
      </c>
      <c r="V84" s="61">
        <f t="shared" si="134"/>
        <v>648872</v>
      </c>
      <c r="W84" s="61">
        <f>W85</f>
        <v>0</v>
      </c>
      <c r="X84" s="61">
        <f t="shared" si="135"/>
        <v>0</v>
      </c>
      <c r="Y84" s="61">
        <f t="shared" si="135"/>
        <v>-648872</v>
      </c>
      <c r="Z84" s="61">
        <f t="shared" si="10"/>
        <v>791624</v>
      </c>
      <c r="AA84" s="61">
        <f t="shared" si="11"/>
        <v>648872</v>
      </c>
      <c r="AB84" s="61">
        <f t="shared" si="12"/>
        <v>0</v>
      </c>
      <c r="AC84" s="61">
        <f>AC85</f>
        <v>40263.18</v>
      </c>
      <c r="AD84" s="61">
        <f t="shared" si="136"/>
        <v>0</v>
      </c>
      <c r="AE84" s="61">
        <f t="shared" si="136"/>
        <v>0</v>
      </c>
      <c r="AF84" s="61">
        <f t="shared" si="14"/>
        <v>831887.18</v>
      </c>
      <c r="AG84" s="61">
        <f t="shared" si="15"/>
        <v>648872</v>
      </c>
      <c r="AH84" s="61">
        <f t="shared" si="16"/>
        <v>0</v>
      </c>
    </row>
    <row r="85" spans="1:34">
      <c r="A85" s="273"/>
      <c r="B85" s="102" t="s">
        <v>42</v>
      </c>
      <c r="C85" s="35" t="s">
        <v>13</v>
      </c>
      <c r="D85" s="35" t="s">
        <v>10</v>
      </c>
      <c r="E85" s="35" t="s">
        <v>100</v>
      </c>
      <c r="F85" s="35" t="s">
        <v>400</v>
      </c>
      <c r="G85" s="36" t="s">
        <v>40</v>
      </c>
      <c r="H85" s="61"/>
      <c r="I85" s="61"/>
      <c r="J85" s="61"/>
      <c r="K85" s="61"/>
      <c r="L85" s="61"/>
      <c r="M85" s="61"/>
      <c r="N85" s="61"/>
      <c r="O85" s="61"/>
      <c r="P85" s="61"/>
      <c r="Q85" s="61">
        <f>648872+142752</f>
        <v>791624</v>
      </c>
      <c r="R85" s="61">
        <v>648872</v>
      </c>
      <c r="S85" s="61">
        <v>648872</v>
      </c>
      <c r="T85" s="61">
        <f t="shared" si="132"/>
        <v>791624</v>
      </c>
      <c r="U85" s="61">
        <f t="shared" si="133"/>
        <v>648872</v>
      </c>
      <c r="V85" s="61">
        <f t="shared" si="134"/>
        <v>648872</v>
      </c>
      <c r="W85" s="61"/>
      <c r="X85" s="61"/>
      <c r="Y85" s="61">
        <v>-648872</v>
      </c>
      <c r="Z85" s="61">
        <f t="shared" si="10"/>
        <v>791624</v>
      </c>
      <c r="AA85" s="61">
        <f t="shared" si="11"/>
        <v>648872</v>
      </c>
      <c r="AB85" s="61">
        <f t="shared" si="12"/>
        <v>0</v>
      </c>
      <c r="AC85" s="61">
        <v>40263.18</v>
      </c>
      <c r="AD85" s="61"/>
      <c r="AE85" s="61"/>
      <c r="AF85" s="61">
        <f t="shared" si="14"/>
        <v>831887.18</v>
      </c>
      <c r="AG85" s="61">
        <f t="shared" si="15"/>
        <v>648872</v>
      </c>
      <c r="AH85" s="61">
        <f t="shared" si="16"/>
        <v>0</v>
      </c>
    </row>
    <row r="86" spans="1:34" ht="39.6">
      <c r="A86" s="273"/>
      <c r="B86" s="104" t="s">
        <v>133</v>
      </c>
      <c r="C86" s="5" t="s">
        <v>13</v>
      </c>
      <c r="D86" s="5" t="s">
        <v>10</v>
      </c>
      <c r="E86" s="5" t="s">
        <v>100</v>
      </c>
      <c r="F86" s="54" t="s">
        <v>150</v>
      </c>
      <c r="G86" s="17"/>
      <c r="H86" s="57">
        <f>H87</f>
        <v>657548.56000000006</v>
      </c>
      <c r="I86" s="57">
        <f t="shared" ref="I86:M87" si="137">I87</f>
        <v>657299.92000000004</v>
      </c>
      <c r="J86" s="57">
        <f t="shared" si="137"/>
        <v>643121.89</v>
      </c>
      <c r="K86" s="57">
        <f t="shared" si="137"/>
        <v>0</v>
      </c>
      <c r="L86" s="57">
        <f t="shared" si="137"/>
        <v>0</v>
      </c>
      <c r="M86" s="57">
        <f t="shared" si="137"/>
        <v>0</v>
      </c>
      <c r="N86" s="57">
        <f t="shared" si="2"/>
        <v>657548.56000000006</v>
      </c>
      <c r="O86" s="57">
        <f t="shared" si="3"/>
        <v>657299.92000000004</v>
      </c>
      <c r="P86" s="57">
        <f t="shared" si="4"/>
        <v>643121.89</v>
      </c>
      <c r="Q86" s="57">
        <f t="shared" ref="Q86:S87" si="138">Q87</f>
        <v>0</v>
      </c>
      <c r="R86" s="57">
        <f t="shared" si="138"/>
        <v>0</v>
      </c>
      <c r="S86" s="57">
        <f t="shared" si="138"/>
        <v>0</v>
      </c>
      <c r="T86" s="57">
        <f t="shared" si="6"/>
        <v>657548.56000000006</v>
      </c>
      <c r="U86" s="57">
        <f t="shared" si="7"/>
        <v>657299.92000000004</v>
      </c>
      <c r="V86" s="57">
        <f t="shared" si="8"/>
        <v>643121.89</v>
      </c>
      <c r="W86" s="57">
        <f t="shared" ref="W86:Y87" si="139">W87</f>
        <v>0</v>
      </c>
      <c r="X86" s="57">
        <f t="shared" si="139"/>
        <v>0</v>
      </c>
      <c r="Y86" s="57">
        <f t="shared" si="139"/>
        <v>0</v>
      </c>
      <c r="Z86" s="57">
        <f t="shared" si="10"/>
        <v>657548.56000000006</v>
      </c>
      <c r="AA86" s="57">
        <f t="shared" si="11"/>
        <v>657299.92000000004</v>
      </c>
      <c r="AB86" s="57">
        <f t="shared" si="12"/>
        <v>643121.89</v>
      </c>
      <c r="AC86" s="57">
        <f t="shared" ref="AC86:AE87" si="140">AC87</f>
        <v>0</v>
      </c>
      <c r="AD86" s="57">
        <f t="shared" si="140"/>
        <v>0</v>
      </c>
      <c r="AE86" s="57">
        <f t="shared" si="140"/>
        <v>0</v>
      </c>
      <c r="AF86" s="57">
        <f t="shared" si="14"/>
        <v>657548.56000000006</v>
      </c>
      <c r="AG86" s="57">
        <f t="shared" si="15"/>
        <v>657299.92000000004</v>
      </c>
      <c r="AH86" s="57">
        <f t="shared" si="16"/>
        <v>643121.89</v>
      </c>
    </row>
    <row r="87" spans="1:34" ht="26.4">
      <c r="A87" s="273"/>
      <c r="B87" s="74" t="s">
        <v>41</v>
      </c>
      <c r="C87" s="5" t="s">
        <v>13</v>
      </c>
      <c r="D87" s="5" t="s">
        <v>10</v>
      </c>
      <c r="E87" s="5" t="s">
        <v>100</v>
      </c>
      <c r="F87" s="54" t="s">
        <v>150</v>
      </c>
      <c r="G87" s="55" t="s">
        <v>39</v>
      </c>
      <c r="H87" s="57">
        <f>H88</f>
        <v>657548.56000000006</v>
      </c>
      <c r="I87" s="57">
        <f t="shared" si="137"/>
        <v>657299.92000000004</v>
      </c>
      <c r="J87" s="57">
        <f t="shared" si="137"/>
        <v>643121.89</v>
      </c>
      <c r="K87" s="57">
        <f t="shared" si="137"/>
        <v>0</v>
      </c>
      <c r="L87" s="57">
        <f t="shared" si="137"/>
        <v>0</v>
      </c>
      <c r="M87" s="57">
        <f t="shared" si="137"/>
        <v>0</v>
      </c>
      <c r="N87" s="57">
        <f t="shared" si="2"/>
        <v>657548.56000000006</v>
      </c>
      <c r="O87" s="57">
        <f t="shared" si="3"/>
        <v>657299.92000000004</v>
      </c>
      <c r="P87" s="57">
        <f t="shared" si="4"/>
        <v>643121.89</v>
      </c>
      <c r="Q87" s="57">
        <f t="shared" si="138"/>
        <v>0</v>
      </c>
      <c r="R87" s="57">
        <f t="shared" si="138"/>
        <v>0</v>
      </c>
      <c r="S87" s="57">
        <f t="shared" si="138"/>
        <v>0</v>
      </c>
      <c r="T87" s="57">
        <f t="shared" si="6"/>
        <v>657548.56000000006</v>
      </c>
      <c r="U87" s="57">
        <f t="shared" si="7"/>
        <v>657299.92000000004</v>
      </c>
      <c r="V87" s="57">
        <f t="shared" si="8"/>
        <v>643121.89</v>
      </c>
      <c r="W87" s="57">
        <f t="shared" si="139"/>
        <v>0</v>
      </c>
      <c r="X87" s="57">
        <f t="shared" si="139"/>
        <v>0</v>
      </c>
      <c r="Y87" s="57">
        <f t="shared" si="139"/>
        <v>0</v>
      </c>
      <c r="Z87" s="57">
        <f t="shared" si="10"/>
        <v>657548.56000000006</v>
      </c>
      <c r="AA87" s="57">
        <f t="shared" si="11"/>
        <v>657299.92000000004</v>
      </c>
      <c r="AB87" s="57">
        <f t="shared" si="12"/>
        <v>643121.89</v>
      </c>
      <c r="AC87" s="57">
        <f t="shared" si="140"/>
        <v>0</v>
      </c>
      <c r="AD87" s="57">
        <f t="shared" si="140"/>
        <v>0</v>
      </c>
      <c r="AE87" s="57">
        <f t="shared" si="140"/>
        <v>0</v>
      </c>
      <c r="AF87" s="57">
        <f t="shared" si="14"/>
        <v>657548.56000000006</v>
      </c>
      <c r="AG87" s="57">
        <f t="shared" si="15"/>
        <v>657299.92000000004</v>
      </c>
      <c r="AH87" s="57">
        <f t="shared" si="16"/>
        <v>643121.89</v>
      </c>
    </row>
    <row r="88" spans="1:34">
      <c r="A88" s="274"/>
      <c r="B88" s="85" t="s">
        <v>42</v>
      </c>
      <c r="C88" s="5" t="s">
        <v>13</v>
      </c>
      <c r="D88" s="5" t="s">
        <v>10</v>
      </c>
      <c r="E88" s="5" t="s">
        <v>100</v>
      </c>
      <c r="F88" s="54" t="s">
        <v>150</v>
      </c>
      <c r="G88" s="55" t="s">
        <v>40</v>
      </c>
      <c r="H88" s="187">
        <f>157548.56+500000</f>
        <v>657548.56000000006</v>
      </c>
      <c r="I88" s="187">
        <f>157299.92+500000</f>
        <v>657299.92000000004</v>
      </c>
      <c r="J88" s="187">
        <f>143121.89+500000</f>
        <v>643121.89</v>
      </c>
      <c r="K88" s="187"/>
      <c r="L88" s="187"/>
      <c r="M88" s="187"/>
      <c r="N88" s="187">
        <f t="shared" si="2"/>
        <v>657548.56000000006</v>
      </c>
      <c r="O88" s="187">
        <f t="shared" si="3"/>
        <v>657299.92000000004</v>
      </c>
      <c r="P88" s="187">
        <f t="shared" si="4"/>
        <v>643121.89</v>
      </c>
      <c r="Q88" s="187"/>
      <c r="R88" s="187"/>
      <c r="S88" s="187"/>
      <c r="T88" s="187">
        <f t="shared" si="6"/>
        <v>657548.56000000006</v>
      </c>
      <c r="U88" s="187">
        <f t="shared" si="7"/>
        <v>657299.92000000004</v>
      </c>
      <c r="V88" s="187">
        <f t="shared" si="8"/>
        <v>643121.89</v>
      </c>
      <c r="W88" s="187"/>
      <c r="X88" s="187"/>
      <c r="Y88" s="187"/>
      <c r="Z88" s="187">
        <f t="shared" si="10"/>
        <v>657548.56000000006</v>
      </c>
      <c r="AA88" s="187">
        <f t="shared" si="11"/>
        <v>657299.92000000004</v>
      </c>
      <c r="AB88" s="187">
        <f t="shared" si="12"/>
        <v>643121.89</v>
      </c>
      <c r="AC88" s="187"/>
      <c r="AD88" s="187"/>
      <c r="AE88" s="187"/>
      <c r="AF88" s="187">
        <f t="shared" si="14"/>
        <v>657548.56000000006</v>
      </c>
      <c r="AG88" s="187">
        <f t="shared" si="15"/>
        <v>657299.92000000004</v>
      </c>
      <c r="AH88" s="187">
        <f t="shared" si="16"/>
        <v>643121.89</v>
      </c>
    </row>
    <row r="89" spans="1:34" ht="39.6">
      <c r="A89" s="72"/>
      <c r="B89" s="190" t="s">
        <v>217</v>
      </c>
      <c r="C89" s="35" t="s">
        <v>13</v>
      </c>
      <c r="D89" s="35" t="s">
        <v>10</v>
      </c>
      <c r="E89" s="35" t="s">
        <v>100</v>
      </c>
      <c r="F89" s="35" t="s">
        <v>168</v>
      </c>
      <c r="G89" s="113"/>
      <c r="H89" s="61">
        <f>H90</f>
        <v>4724184.6999999993</v>
      </c>
      <c r="I89" s="61">
        <f t="shared" ref="I89:M90" si="141">I90</f>
        <v>4372986.38</v>
      </c>
      <c r="J89" s="61">
        <f t="shared" si="141"/>
        <v>4026732</v>
      </c>
      <c r="K89" s="61">
        <f t="shared" si="141"/>
        <v>-50154.91</v>
      </c>
      <c r="L89" s="61">
        <f t="shared" si="141"/>
        <v>-233860.77</v>
      </c>
      <c r="M89" s="61">
        <f t="shared" si="141"/>
        <v>-324425.31</v>
      </c>
      <c r="N89" s="61">
        <f t="shared" si="2"/>
        <v>4674029.7899999991</v>
      </c>
      <c r="O89" s="61">
        <f t="shared" si="3"/>
        <v>4139125.61</v>
      </c>
      <c r="P89" s="61">
        <f t="shared" si="4"/>
        <v>3702306.69</v>
      </c>
      <c r="Q89" s="61">
        <f t="shared" ref="Q89:S90" si="142">Q90</f>
        <v>0</v>
      </c>
      <c r="R89" s="61">
        <f t="shared" si="142"/>
        <v>0</v>
      </c>
      <c r="S89" s="61">
        <f t="shared" si="142"/>
        <v>0</v>
      </c>
      <c r="T89" s="61">
        <f t="shared" si="6"/>
        <v>4674029.7899999991</v>
      </c>
      <c r="U89" s="61">
        <f t="shared" si="7"/>
        <v>4139125.61</v>
      </c>
      <c r="V89" s="61">
        <f t="shared" si="8"/>
        <v>3702306.69</v>
      </c>
      <c r="W89" s="61">
        <f t="shared" ref="W89:Y90" si="143">W90</f>
        <v>0</v>
      </c>
      <c r="X89" s="61">
        <f t="shared" si="143"/>
        <v>0</v>
      </c>
      <c r="Y89" s="61">
        <f t="shared" si="143"/>
        <v>0</v>
      </c>
      <c r="Z89" s="61">
        <f t="shared" si="10"/>
        <v>4674029.7899999991</v>
      </c>
      <c r="AA89" s="61">
        <f t="shared" si="11"/>
        <v>4139125.61</v>
      </c>
      <c r="AB89" s="61">
        <f t="shared" si="12"/>
        <v>3702306.69</v>
      </c>
      <c r="AC89" s="61">
        <f t="shared" ref="AC89:AE90" si="144">AC90</f>
        <v>0</v>
      </c>
      <c r="AD89" s="61">
        <f t="shared" si="144"/>
        <v>0</v>
      </c>
      <c r="AE89" s="61">
        <f t="shared" si="144"/>
        <v>0</v>
      </c>
      <c r="AF89" s="61">
        <f t="shared" si="14"/>
        <v>4674029.7899999991</v>
      </c>
      <c r="AG89" s="61">
        <f t="shared" si="15"/>
        <v>4139125.61</v>
      </c>
      <c r="AH89" s="61">
        <f t="shared" si="16"/>
        <v>3702306.69</v>
      </c>
    </row>
    <row r="90" spans="1:34" ht="26.4">
      <c r="A90" s="72"/>
      <c r="B90" s="74" t="s">
        <v>41</v>
      </c>
      <c r="C90" s="35" t="s">
        <v>13</v>
      </c>
      <c r="D90" s="35" t="s">
        <v>10</v>
      </c>
      <c r="E90" s="35" t="s">
        <v>100</v>
      </c>
      <c r="F90" s="35" t="s">
        <v>168</v>
      </c>
      <c r="G90" s="113" t="s">
        <v>39</v>
      </c>
      <c r="H90" s="61">
        <f>H91</f>
        <v>4724184.6999999993</v>
      </c>
      <c r="I90" s="61">
        <f t="shared" si="141"/>
        <v>4372986.38</v>
      </c>
      <c r="J90" s="61">
        <f t="shared" si="141"/>
        <v>4026732</v>
      </c>
      <c r="K90" s="61">
        <f t="shared" si="141"/>
        <v>-50154.91</v>
      </c>
      <c r="L90" s="61">
        <f t="shared" si="141"/>
        <v>-233860.77</v>
      </c>
      <c r="M90" s="61">
        <f t="shared" si="141"/>
        <v>-324425.31</v>
      </c>
      <c r="N90" s="61">
        <f t="shared" si="2"/>
        <v>4674029.7899999991</v>
      </c>
      <c r="O90" s="61">
        <f t="shared" si="3"/>
        <v>4139125.61</v>
      </c>
      <c r="P90" s="61">
        <f t="shared" si="4"/>
        <v>3702306.69</v>
      </c>
      <c r="Q90" s="61">
        <f t="shared" si="142"/>
        <v>0</v>
      </c>
      <c r="R90" s="61">
        <f t="shared" si="142"/>
        <v>0</v>
      </c>
      <c r="S90" s="61">
        <f t="shared" si="142"/>
        <v>0</v>
      </c>
      <c r="T90" s="61">
        <f t="shared" si="6"/>
        <v>4674029.7899999991</v>
      </c>
      <c r="U90" s="61">
        <f t="shared" si="7"/>
        <v>4139125.61</v>
      </c>
      <c r="V90" s="61">
        <f t="shared" si="8"/>
        <v>3702306.69</v>
      </c>
      <c r="W90" s="61">
        <f t="shared" si="143"/>
        <v>0</v>
      </c>
      <c r="X90" s="61">
        <f t="shared" si="143"/>
        <v>0</v>
      </c>
      <c r="Y90" s="61">
        <f t="shared" si="143"/>
        <v>0</v>
      </c>
      <c r="Z90" s="61">
        <f t="shared" si="10"/>
        <v>4674029.7899999991</v>
      </c>
      <c r="AA90" s="61">
        <f t="shared" si="11"/>
        <v>4139125.61</v>
      </c>
      <c r="AB90" s="61">
        <f t="shared" si="12"/>
        <v>3702306.69</v>
      </c>
      <c r="AC90" s="61">
        <f t="shared" si="144"/>
        <v>0</v>
      </c>
      <c r="AD90" s="61">
        <f t="shared" si="144"/>
        <v>0</v>
      </c>
      <c r="AE90" s="61">
        <f t="shared" si="144"/>
        <v>0</v>
      </c>
      <c r="AF90" s="61">
        <f t="shared" si="14"/>
        <v>4674029.7899999991</v>
      </c>
      <c r="AG90" s="61">
        <f t="shared" si="15"/>
        <v>4139125.61</v>
      </c>
      <c r="AH90" s="61">
        <f t="shared" si="16"/>
        <v>3702306.69</v>
      </c>
    </row>
    <row r="91" spans="1:34">
      <c r="A91" s="180"/>
      <c r="B91" s="102" t="s">
        <v>42</v>
      </c>
      <c r="C91" s="35" t="s">
        <v>13</v>
      </c>
      <c r="D91" s="35" t="s">
        <v>10</v>
      </c>
      <c r="E91" s="35" t="s">
        <v>100</v>
      </c>
      <c r="F91" s="35" t="s">
        <v>168</v>
      </c>
      <c r="G91" s="113" t="s">
        <v>40</v>
      </c>
      <c r="H91" s="187">
        <f>4719460.52+4724.18</f>
        <v>4724184.6999999993</v>
      </c>
      <c r="I91" s="187">
        <f>4368262.2+4724.18</f>
        <v>4372986.38</v>
      </c>
      <c r="J91" s="187">
        <f>4022007.82+4724.18</f>
        <v>4026732</v>
      </c>
      <c r="K91" s="187">
        <f>-50104.75-50.16</f>
        <v>-50154.91</v>
      </c>
      <c r="L91" s="187">
        <f>-233275.71-585.06</f>
        <v>-233860.77</v>
      </c>
      <c r="M91" s="187">
        <f>-323403.43-1021.88</f>
        <v>-324425.31</v>
      </c>
      <c r="N91" s="187">
        <f t="shared" si="2"/>
        <v>4674029.7899999991</v>
      </c>
      <c r="O91" s="187">
        <f t="shared" si="3"/>
        <v>4139125.61</v>
      </c>
      <c r="P91" s="187">
        <f t="shared" si="4"/>
        <v>3702306.69</v>
      </c>
      <c r="Q91" s="187"/>
      <c r="R91" s="187"/>
      <c r="S91" s="187"/>
      <c r="T91" s="187">
        <f t="shared" si="6"/>
        <v>4674029.7899999991</v>
      </c>
      <c r="U91" s="187">
        <f t="shared" si="7"/>
        <v>4139125.61</v>
      </c>
      <c r="V91" s="187">
        <f t="shared" si="8"/>
        <v>3702306.69</v>
      </c>
      <c r="W91" s="187"/>
      <c r="X91" s="187"/>
      <c r="Y91" s="187"/>
      <c r="Z91" s="187">
        <f t="shared" si="10"/>
        <v>4674029.7899999991</v>
      </c>
      <c r="AA91" s="187">
        <f t="shared" si="11"/>
        <v>4139125.61</v>
      </c>
      <c r="AB91" s="187">
        <f t="shared" si="12"/>
        <v>3702306.69</v>
      </c>
      <c r="AC91" s="187"/>
      <c r="AD91" s="187"/>
      <c r="AE91" s="187"/>
      <c r="AF91" s="187">
        <f t="shared" si="14"/>
        <v>4674029.7899999991</v>
      </c>
      <c r="AG91" s="187">
        <f t="shared" si="15"/>
        <v>4139125.61</v>
      </c>
      <c r="AH91" s="187">
        <f t="shared" si="16"/>
        <v>3702306.69</v>
      </c>
    </row>
    <row r="92" spans="1:34">
      <c r="A92" s="180"/>
      <c r="B92" s="102" t="s">
        <v>366</v>
      </c>
      <c r="C92" s="35" t="s">
        <v>13</v>
      </c>
      <c r="D92" s="35" t="s">
        <v>10</v>
      </c>
      <c r="E92" s="35" t="s">
        <v>100</v>
      </c>
      <c r="F92" s="35" t="s">
        <v>365</v>
      </c>
      <c r="G92" s="36"/>
      <c r="H92" s="187"/>
      <c r="I92" s="187"/>
      <c r="J92" s="187"/>
      <c r="K92" s="187">
        <f>K93</f>
        <v>0</v>
      </c>
      <c r="L92" s="187">
        <f t="shared" ref="L92:M93" si="145">L93</f>
        <v>0</v>
      </c>
      <c r="M92" s="187">
        <f t="shared" si="145"/>
        <v>79629534.879999995</v>
      </c>
      <c r="N92" s="187">
        <f t="shared" ref="N92:N94" si="146">H92+K92</f>
        <v>0</v>
      </c>
      <c r="O92" s="187">
        <f t="shared" ref="O92:O94" si="147">I92+L92</f>
        <v>0</v>
      </c>
      <c r="P92" s="187">
        <f t="shared" ref="P92:P94" si="148">J92+M92</f>
        <v>79629534.879999995</v>
      </c>
      <c r="Q92" s="187">
        <f>Q93</f>
        <v>0</v>
      </c>
      <c r="R92" s="187">
        <f t="shared" ref="R92:S93" si="149">R93</f>
        <v>0</v>
      </c>
      <c r="S92" s="187">
        <f t="shared" si="149"/>
        <v>0</v>
      </c>
      <c r="T92" s="187">
        <f t="shared" si="6"/>
        <v>0</v>
      </c>
      <c r="U92" s="187">
        <f t="shared" si="7"/>
        <v>0</v>
      </c>
      <c r="V92" s="187">
        <f t="shared" si="8"/>
        <v>79629534.879999995</v>
      </c>
      <c r="W92" s="187">
        <f>W93</f>
        <v>0</v>
      </c>
      <c r="X92" s="187">
        <f t="shared" ref="X92:Y93" si="150">X93</f>
        <v>0</v>
      </c>
      <c r="Y92" s="187">
        <f t="shared" si="150"/>
        <v>0</v>
      </c>
      <c r="Z92" s="187">
        <f t="shared" si="10"/>
        <v>0</v>
      </c>
      <c r="AA92" s="187">
        <f t="shared" si="11"/>
        <v>0</v>
      </c>
      <c r="AB92" s="187">
        <f t="shared" si="12"/>
        <v>79629534.879999995</v>
      </c>
      <c r="AC92" s="187">
        <f>AC93</f>
        <v>0</v>
      </c>
      <c r="AD92" s="187">
        <f t="shared" ref="AD92:AE93" si="151">AD93</f>
        <v>0</v>
      </c>
      <c r="AE92" s="187">
        <f t="shared" si="151"/>
        <v>0</v>
      </c>
      <c r="AF92" s="187">
        <f t="shared" si="14"/>
        <v>0</v>
      </c>
      <c r="AG92" s="187">
        <f t="shared" si="15"/>
        <v>0</v>
      </c>
      <c r="AH92" s="187">
        <f t="shared" si="16"/>
        <v>79629534.879999995</v>
      </c>
    </row>
    <row r="93" spans="1:34" ht="26.4">
      <c r="A93" s="180"/>
      <c r="B93" s="74" t="s">
        <v>41</v>
      </c>
      <c r="C93" s="35" t="s">
        <v>13</v>
      </c>
      <c r="D93" s="35" t="s">
        <v>10</v>
      </c>
      <c r="E93" s="35" t="s">
        <v>100</v>
      </c>
      <c r="F93" s="35" t="s">
        <v>365</v>
      </c>
      <c r="G93" s="36" t="s">
        <v>39</v>
      </c>
      <c r="H93" s="187"/>
      <c r="I93" s="187"/>
      <c r="J93" s="187"/>
      <c r="K93" s="187">
        <f>K94</f>
        <v>0</v>
      </c>
      <c r="L93" s="187">
        <f t="shared" si="145"/>
        <v>0</v>
      </c>
      <c r="M93" s="187">
        <f t="shared" si="145"/>
        <v>79629534.879999995</v>
      </c>
      <c r="N93" s="187">
        <f t="shared" si="146"/>
        <v>0</v>
      </c>
      <c r="O93" s="187">
        <f t="shared" si="147"/>
        <v>0</v>
      </c>
      <c r="P93" s="187">
        <f t="shared" si="148"/>
        <v>79629534.879999995</v>
      </c>
      <c r="Q93" s="187">
        <f>Q94</f>
        <v>0</v>
      </c>
      <c r="R93" s="187">
        <f t="shared" si="149"/>
        <v>0</v>
      </c>
      <c r="S93" s="187">
        <f t="shared" si="149"/>
        <v>0</v>
      </c>
      <c r="T93" s="187">
        <f t="shared" si="6"/>
        <v>0</v>
      </c>
      <c r="U93" s="187">
        <f t="shared" si="7"/>
        <v>0</v>
      </c>
      <c r="V93" s="187">
        <f t="shared" si="8"/>
        <v>79629534.879999995</v>
      </c>
      <c r="W93" s="187">
        <f>W94</f>
        <v>0</v>
      </c>
      <c r="X93" s="187">
        <f t="shared" si="150"/>
        <v>0</v>
      </c>
      <c r="Y93" s="187">
        <f t="shared" si="150"/>
        <v>0</v>
      </c>
      <c r="Z93" s="187">
        <f t="shared" si="10"/>
        <v>0</v>
      </c>
      <c r="AA93" s="187">
        <f t="shared" si="11"/>
        <v>0</v>
      </c>
      <c r="AB93" s="187">
        <f t="shared" si="12"/>
        <v>79629534.879999995</v>
      </c>
      <c r="AC93" s="187">
        <f>AC94</f>
        <v>0</v>
      </c>
      <c r="AD93" s="187">
        <f t="shared" si="151"/>
        <v>0</v>
      </c>
      <c r="AE93" s="187">
        <f t="shared" si="151"/>
        <v>0</v>
      </c>
      <c r="AF93" s="187">
        <f t="shared" si="14"/>
        <v>0</v>
      </c>
      <c r="AG93" s="187">
        <f t="shared" si="15"/>
        <v>0</v>
      </c>
      <c r="AH93" s="187">
        <f t="shared" si="16"/>
        <v>79629534.879999995</v>
      </c>
    </row>
    <row r="94" spans="1:34">
      <c r="A94" s="180"/>
      <c r="B94" s="102" t="s">
        <v>42</v>
      </c>
      <c r="C94" s="35" t="s">
        <v>13</v>
      </c>
      <c r="D94" s="35" t="s">
        <v>10</v>
      </c>
      <c r="E94" s="35" t="s">
        <v>100</v>
      </c>
      <c r="F94" s="35" t="s">
        <v>365</v>
      </c>
      <c r="G94" s="36" t="s">
        <v>40</v>
      </c>
      <c r="H94" s="187"/>
      <c r="I94" s="187"/>
      <c r="J94" s="187"/>
      <c r="K94" s="187"/>
      <c r="L94" s="187"/>
      <c r="M94" s="61">
        <v>79629534.879999995</v>
      </c>
      <c r="N94" s="187">
        <f t="shared" si="146"/>
        <v>0</v>
      </c>
      <c r="O94" s="187">
        <f t="shared" si="147"/>
        <v>0</v>
      </c>
      <c r="P94" s="187">
        <f t="shared" si="148"/>
        <v>79629534.879999995</v>
      </c>
      <c r="Q94" s="187"/>
      <c r="R94" s="187"/>
      <c r="S94" s="61"/>
      <c r="T94" s="187">
        <f t="shared" si="6"/>
        <v>0</v>
      </c>
      <c r="U94" s="187">
        <f t="shared" si="7"/>
        <v>0</v>
      </c>
      <c r="V94" s="187">
        <f t="shared" si="8"/>
        <v>79629534.879999995</v>
      </c>
      <c r="W94" s="187"/>
      <c r="X94" s="187"/>
      <c r="Y94" s="61"/>
      <c r="Z94" s="187">
        <f t="shared" si="10"/>
        <v>0</v>
      </c>
      <c r="AA94" s="187">
        <f t="shared" si="11"/>
        <v>0</v>
      </c>
      <c r="AB94" s="187">
        <f t="shared" si="12"/>
        <v>79629534.879999995</v>
      </c>
      <c r="AC94" s="187"/>
      <c r="AD94" s="187"/>
      <c r="AE94" s="61"/>
      <c r="AF94" s="187">
        <f t="shared" si="14"/>
        <v>0</v>
      </c>
      <c r="AG94" s="187">
        <f t="shared" si="15"/>
        <v>0</v>
      </c>
      <c r="AH94" s="187">
        <f t="shared" si="16"/>
        <v>79629534.879999995</v>
      </c>
    </row>
    <row r="95" spans="1:34" ht="105.6">
      <c r="A95" s="180"/>
      <c r="B95" s="102" t="s">
        <v>401</v>
      </c>
      <c r="C95" s="35" t="s">
        <v>13</v>
      </c>
      <c r="D95" s="35" t="s">
        <v>10</v>
      </c>
      <c r="E95" s="35" t="s">
        <v>402</v>
      </c>
      <c r="F95" s="35" t="s">
        <v>403</v>
      </c>
      <c r="G95" s="36"/>
      <c r="H95" s="187"/>
      <c r="I95" s="187"/>
      <c r="J95" s="187"/>
      <c r="K95" s="187"/>
      <c r="L95" s="187"/>
      <c r="M95" s="187"/>
      <c r="N95" s="187"/>
      <c r="O95" s="187"/>
      <c r="P95" s="187"/>
      <c r="Q95" s="187">
        <f>Q96</f>
        <v>76341</v>
      </c>
      <c r="R95" s="187">
        <f t="shared" ref="R95:S96" si="152">R96</f>
        <v>0</v>
      </c>
      <c r="S95" s="187">
        <f t="shared" si="152"/>
        <v>0</v>
      </c>
      <c r="T95" s="187">
        <f t="shared" ref="T95:T97" si="153">N95+Q95</f>
        <v>76341</v>
      </c>
      <c r="U95" s="187">
        <f t="shared" ref="U95:U97" si="154">O95+R95</f>
        <v>0</v>
      </c>
      <c r="V95" s="187">
        <f t="shared" ref="V95:V97" si="155">P95+S95</f>
        <v>0</v>
      </c>
      <c r="W95" s="187">
        <f>W96</f>
        <v>0</v>
      </c>
      <c r="X95" s="187">
        <f t="shared" ref="X95:Y96" si="156">X96</f>
        <v>0</v>
      </c>
      <c r="Y95" s="187">
        <f t="shared" si="156"/>
        <v>0</v>
      </c>
      <c r="Z95" s="187">
        <f t="shared" si="10"/>
        <v>76341</v>
      </c>
      <c r="AA95" s="187">
        <f t="shared" si="11"/>
        <v>0</v>
      </c>
      <c r="AB95" s="187">
        <f t="shared" si="12"/>
        <v>0</v>
      </c>
      <c r="AC95" s="187">
        <f>AC96</f>
        <v>0</v>
      </c>
      <c r="AD95" s="187">
        <f t="shared" ref="AD95:AE96" si="157">AD96</f>
        <v>0</v>
      </c>
      <c r="AE95" s="187">
        <f t="shared" si="157"/>
        <v>0</v>
      </c>
      <c r="AF95" s="187">
        <f t="shared" si="14"/>
        <v>76341</v>
      </c>
      <c r="AG95" s="187">
        <f t="shared" si="15"/>
        <v>0</v>
      </c>
      <c r="AH95" s="187">
        <f t="shared" si="16"/>
        <v>0</v>
      </c>
    </row>
    <row r="96" spans="1:34" ht="26.4">
      <c r="A96" s="180"/>
      <c r="B96" s="102" t="s">
        <v>41</v>
      </c>
      <c r="C96" s="35" t="s">
        <v>13</v>
      </c>
      <c r="D96" s="35" t="s">
        <v>10</v>
      </c>
      <c r="E96" s="35" t="s">
        <v>402</v>
      </c>
      <c r="F96" s="35" t="s">
        <v>403</v>
      </c>
      <c r="G96" s="36" t="s">
        <v>39</v>
      </c>
      <c r="H96" s="187"/>
      <c r="I96" s="187"/>
      <c r="J96" s="187"/>
      <c r="K96" s="187"/>
      <c r="L96" s="187"/>
      <c r="M96" s="187"/>
      <c r="N96" s="187"/>
      <c r="O96" s="187"/>
      <c r="P96" s="187"/>
      <c r="Q96" s="187">
        <f>Q97</f>
        <v>76341</v>
      </c>
      <c r="R96" s="187">
        <f t="shared" si="152"/>
        <v>0</v>
      </c>
      <c r="S96" s="187">
        <f t="shared" si="152"/>
        <v>0</v>
      </c>
      <c r="T96" s="187">
        <f t="shared" si="153"/>
        <v>76341</v>
      </c>
      <c r="U96" s="187">
        <f t="shared" si="154"/>
        <v>0</v>
      </c>
      <c r="V96" s="187">
        <f t="shared" si="155"/>
        <v>0</v>
      </c>
      <c r="W96" s="187">
        <f>W97</f>
        <v>0</v>
      </c>
      <c r="X96" s="187">
        <f t="shared" si="156"/>
        <v>0</v>
      </c>
      <c r="Y96" s="187">
        <f t="shared" si="156"/>
        <v>0</v>
      </c>
      <c r="Z96" s="187">
        <f t="shared" si="10"/>
        <v>76341</v>
      </c>
      <c r="AA96" s="187">
        <f t="shared" si="11"/>
        <v>0</v>
      </c>
      <c r="AB96" s="187">
        <f t="shared" si="12"/>
        <v>0</v>
      </c>
      <c r="AC96" s="187">
        <f>AC97</f>
        <v>0</v>
      </c>
      <c r="AD96" s="187">
        <f t="shared" si="157"/>
        <v>0</v>
      </c>
      <c r="AE96" s="187">
        <f t="shared" si="157"/>
        <v>0</v>
      </c>
      <c r="AF96" s="187">
        <f t="shared" si="14"/>
        <v>76341</v>
      </c>
      <c r="AG96" s="187">
        <f t="shared" si="15"/>
        <v>0</v>
      </c>
      <c r="AH96" s="187">
        <f t="shared" si="16"/>
        <v>0</v>
      </c>
    </row>
    <row r="97" spans="1:34">
      <c r="A97" s="180"/>
      <c r="B97" s="102" t="s">
        <v>42</v>
      </c>
      <c r="C97" s="35" t="s">
        <v>13</v>
      </c>
      <c r="D97" s="35" t="s">
        <v>10</v>
      </c>
      <c r="E97" s="35" t="s">
        <v>402</v>
      </c>
      <c r="F97" s="35" t="s">
        <v>403</v>
      </c>
      <c r="G97" s="36" t="s">
        <v>40</v>
      </c>
      <c r="H97" s="187"/>
      <c r="I97" s="187"/>
      <c r="J97" s="187"/>
      <c r="K97" s="187"/>
      <c r="L97" s="187"/>
      <c r="M97" s="187"/>
      <c r="N97" s="187"/>
      <c r="O97" s="187"/>
      <c r="P97" s="187"/>
      <c r="Q97" s="187">
        <v>76341</v>
      </c>
      <c r="R97" s="187"/>
      <c r="S97" s="187"/>
      <c r="T97" s="187">
        <f t="shared" si="153"/>
        <v>76341</v>
      </c>
      <c r="U97" s="187">
        <f t="shared" si="154"/>
        <v>0</v>
      </c>
      <c r="V97" s="187">
        <f t="shared" si="155"/>
        <v>0</v>
      </c>
      <c r="W97" s="187"/>
      <c r="X97" s="187"/>
      <c r="Y97" s="187"/>
      <c r="Z97" s="187">
        <f t="shared" si="10"/>
        <v>76341</v>
      </c>
      <c r="AA97" s="187">
        <f t="shared" si="11"/>
        <v>0</v>
      </c>
      <c r="AB97" s="187">
        <f t="shared" si="12"/>
        <v>0</v>
      </c>
      <c r="AC97" s="187"/>
      <c r="AD97" s="187"/>
      <c r="AE97" s="187"/>
      <c r="AF97" s="187">
        <f t="shared" si="14"/>
        <v>76341</v>
      </c>
      <c r="AG97" s="187">
        <f t="shared" si="15"/>
        <v>0</v>
      </c>
      <c r="AH97" s="187">
        <f t="shared" si="16"/>
        <v>0</v>
      </c>
    </row>
    <row r="98" spans="1:34" ht="52.8">
      <c r="A98" s="180"/>
      <c r="B98" s="102" t="s">
        <v>364</v>
      </c>
      <c r="C98" s="35" t="s">
        <v>13</v>
      </c>
      <c r="D98" s="35" t="s">
        <v>10</v>
      </c>
      <c r="E98" s="35" t="s">
        <v>362</v>
      </c>
      <c r="F98" s="35" t="s">
        <v>363</v>
      </c>
      <c r="G98" s="36"/>
      <c r="H98" s="187"/>
      <c r="I98" s="187"/>
      <c r="J98" s="187"/>
      <c r="K98" s="187">
        <f>K99</f>
        <v>1598897.66</v>
      </c>
      <c r="L98" s="187">
        <f t="shared" ref="L98:M99" si="158">L99</f>
        <v>1598897.66</v>
      </c>
      <c r="M98" s="187">
        <f t="shared" si="158"/>
        <v>1932907.54</v>
      </c>
      <c r="N98" s="187">
        <f t="shared" ref="N98:N100" si="159">H98+K98</f>
        <v>1598897.66</v>
      </c>
      <c r="O98" s="187">
        <f t="shared" ref="O98:O100" si="160">I98+L98</f>
        <v>1598897.66</v>
      </c>
      <c r="P98" s="187">
        <f t="shared" ref="P98:P100" si="161">J98+M98</f>
        <v>1932907.54</v>
      </c>
      <c r="Q98" s="187">
        <f>Q99</f>
        <v>0</v>
      </c>
      <c r="R98" s="187">
        <f t="shared" ref="R98:S99" si="162">R99</f>
        <v>0</v>
      </c>
      <c r="S98" s="187">
        <f t="shared" si="162"/>
        <v>0</v>
      </c>
      <c r="T98" s="187">
        <f t="shared" si="6"/>
        <v>1598897.66</v>
      </c>
      <c r="U98" s="187">
        <f t="shared" si="7"/>
        <v>1598897.66</v>
      </c>
      <c r="V98" s="187">
        <f t="shared" si="8"/>
        <v>1932907.54</v>
      </c>
      <c r="W98" s="187">
        <f>W99</f>
        <v>0</v>
      </c>
      <c r="X98" s="187">
        <f t="shared" ref="X98:Y99" si="163">X99</f>
        <v>0</v>
      </c>
      <c r="Y98" s="187">
        <f t="shared" si="163"/>
        <v>0</v>
      </c>
      <c r="Z98" s="187">
        <f t="shared" si="10"/>
        <v>1598897.66</v>
      </c>
      <c r="AA98" s="187">
        <f t="shared" si="11"/>
        <v>1598897.66</v>
      </c>
      <c r="AB98" s="187">
        <f t="shared" si="12"/>
        <v>1932907.54</v>
      </c>
      <c r="AC98" s="187">
        <f>AC99</f>
        <v>0</v>
      </c>
      <c r="AD98" s="187">
        <f t="shared" ref="AD98:AE99" si="164">AD99</f>
        <v>0</v>
      </c>
      <c r="AE98" s="187">
        <f t="shared" si="164"/>
        <v>0</v>
      </c>
      <c r="AF98" s="187">
        <f t="shared" si="14"/>
        <v>1598897.66</v>
      </c>
      <c r="AG98" s="187">
        <f t="shared" si="15"/>
        <v>1598897.66</v>
      </c>
      <c r="AH98" s="187">
        <f t="shared" si="16"/>
        <v>1932907.54</v>
      </c>
    </row>
    <row r="99" spans="1:34" ht="26.4">
      <c r="A99" s="180"/>
      <c r="B99" s="74" t="s">
        <v>41</v>
      </c>
      <c r="C99" s="35" t="s">
        <v>13</v>
      </c>
      <c r="D99" s="35" t="s">
        <v>10</v>
      </c>
      <c r="E99" s="35" t="s">
        <v>362</v>
      </c>
      <c r="F99" s="35" t="s">
        <v>363</v>
      </c>
      <c r="G99" s="36" t="s">
        <v>39</v>
      </c>
      <c r="H99" s="187"/>
      <c r="I99" s="187"/>
      <c r="J99" s="187"/>
      <c r="K99" s="187">
        <f>K100</f>
        <v>1598897.66</v>
      </c>
      <c r="L99" s="187">
        <f t="shared" si="158"/>
        <v>1598897.66</v>
      </c>
      <c r="M99" s="187">
        <f t="shared" si="158"/>
        <v>1932907.54</v>
      </c>
      <c r="N99" s="187">
        <f t="shared" si="159"/>
        <v>1598897.66</v>
      </c>
      <c r="O99" s="187">
        <f t="shared" si="160"/>
        <v>1598897.66</v>
      </c>
      <c r="P99" s="187">
        <f t="shared" si="161"/>
        <v>1932907.54</v>
      </c>
      <c r="Q99" s="187">
        <f>Q100</f>
        <v>0</v>
      </c>
      <c r="R99" s="187">
        <f t="shared" si="162"/>
        <v>0</v>
      </c>
      <c r="S99" s="187">
        <f t="shared" si="162"/>
        <v>0</v>
      </c>
      <c r="T99" s="187">
        <f t="shared" si="6"/>
        <v>1598897.66</v>
      </c>
      <c r="U99" s="187">
        <f t="shared" si="7"/>
        <v>1598897.66</v>
      </c>
      <c r="V99" s="187">
        <f t="shared" si="8"/>
        <v>1932907.54</v>
      </c>
      <c r="W99" s="187">
        <f>W100</f>
        <v>0</v>
      </c>
      <c r="X99" s="187">
        <f t="shared" si="163"/>
        <v>0</v>
      </c>
      <c r="Y99" s="187">
        <f t="shared" si="163"/>
        <v>0</v>
      </c>
      <c r="Z99" s="187">
        <f t="shared" si="10"/>
        <v>1598897.66</v>
      </c>
      <c r="AA99" s="187">
        <f t="shared" si="11"/>
        <v>1598897.66</v>
      </c>
      <c r="AB99" s="187">
        <f t="shared" si="12"/>
        <v>1932907.54</v>
      </c>
      <c r="AC99" s="187">
        <f>AC100</f>
        <v>0</v>
      </c>
      <c r="AD99" s="187">
        <f t="shared" si="164"/>
        <v>0</v>
      </c>
      <c r="AE99" s="187">
        <f t="shared" si="164"/>
        <v>0</v>
      </c>
      <c r="AF99" s="187">
        <f t="shared" si="14"/>
        <v>1598897.66</v>
      </c>
      <c r="AG99" s="187">
        <f t="shared" si="15"/>
        <v>1598897.66</v>
      </c>
      <c r="AH99" s="187">
        <f t="shared" si="16"/>
        <v>1932907.54</v>
      </c>
    </row>
    <row r="100" spans="1:34">
      <c r="A100" s="180"/>
      <c r="B100" s="102" t="s">
        <v>42</v>
      </c>
      <c r="C100" s="35" t="s">
        <v>13</v>
      </c>
      <c r="D100" s="35" t="s">
        <v>10</v>
      </c>
      <c r="E100" s="35" t="s">
        <v>362</v>
      </c>
      <c r="F100" s="35" t="s">
        <v>363</v>
      </c>
      <c r="G100" s="36" t="s">
        <v>40</v>
      </c>
      <c r="H100" s="187"/>
      <c r="I100" s="187"/>
      <c r="J100" s="187"/>
      <c r="K100" s="61">
        <v>1598897.66</v>
      </c>
      <c r="L100" s="61">
        <v>1598897.66</v>
      </c>
      <c r="M100" s="61">
        <v>1932907.54</v>
      </c>
      <c r="N100" s="187">
        <f t="shared" si="159"/>
        <v>1598897.66</v>
      </c>
      <c r="O100" s="187">
        <f t="shared" si="160"/>
        <v>1598897.66</v>
      </c>
      <c r="P100" s="187">
        <f t="shared" si="161"/>
        <v>1932907.54</v>
      </c>
      <c r="Q100" s="61"/>
      <c r="R100" s="61"/>
      <c r="S100" s="61"/>
      <c r="T100" s="187">
        <f t="shared" si="6"/>
        <v>1598897.66</v>
      </c>
      <c r="U100" s="187">
        <f t="shared" si="7"/>
        <v>1598897.66</v>
      </c>
      <c r="V100" s="187">
        <f t="shared" si="8"/>
        <v>1932907.54</v>
      </c>
      <c r="W100" s="61"/>
      <c r="X100" s="61"/>
      <c r="Y100" s="61"/>
      <c r="Z100" s="187">
        <f t="shared" si="10"/>
        <v>1598897.66</v>
      </c>
      <c r="AA100" s="187">
        <f t="shared" si="11"/>
        <v>1598897.66</v>
      </c>
      <c r="AB100" s="187">
        <f t="shared" si="12"/>
        <v>1932907.54</v>
      </c>
      <c r="AC100" s="61"/>
      <c r="AD100" s="61"/>
      <c r="AE100" s="61"/>
      <c r="AF100" s="187">
        <f t="shared" si="14"/>
        <v>1598897.66</v>
      </c>
      <c r="AG100" s="187">
        <f t="shared" si="15"/>
        <v>1598897.66</v>
      </c>
      <c r="AH100" s="187">
        <f t="shared" si="16"/>
        <v>1932907.54</v>
      </c>
    </row>
    <row r="101" spans="1:34" ht="39.6">
      <c r="A101" s="180"/>
      <c r="B101" s="222" t="s">
        <v>433</v>
      </c>
      <c r="C101" s="35" t="s">
        <v>13</v>
      </c>
      <c r="D101" s="35" t="s">
        <v>10</v>
      </c>
      <c r="E101" s="35" t="s">
        <v>431</v>
      </c>
      <c r="F101" s="35" t="s">
        <v>432</v>
      </c>
      <c r="G101" s="36"/>
      <c r="H101" s="187"/>
      <c r="I101" s="187"/>
      <c r="J101" s="187"/>
      <c r="K101" s="61"/>
      <c r="L101" s="61"/>
      <c r="M101" s="61"/>
      <c r="N101" s="187"/>
      <c r="O101" s="187"/>
      <c r="P101" s="187"/>
      <c r="Q101" s="61"/>
      <c r="R101" s="61"/>
      <c r="S101" s="61"/>
      <c r="T101" s="187"/>
      <c r="U101" s="187"/>
      <c r="V101" s="187"/>
      <c r="W101" s="61">
        <f>W102</f>
        <v>1220000</v>
      </c>
      <c r="X101" s="61">
        <f t="shared" ref="X101:Y102" si="165">X102</f>
        <v>0</v>
      </c>
      <c r="Y101" s="61">
        <f t="shared" si="165"/>
        <v>0</v>
      </c>
      <c r="Z101" s="187">
        <f t="shared" ref="Z101:Z103" si="166">T101+W101</f>
        <v>1220000</v>
      </c>
      <c r="AA101" s="187">
        <f t="shared" ref="AA101:AA103" si="167">U101+X101</f>
        <v>0</v>
      </c>
      <c r="AB101" s="187">
        <f t="shared" ref="AB101:AB103" si="168">V101+Y101</f>
        <v>0</v>
      </c>
      <c r="AC101" s="61">
        <f>AC102</f>
        <v>0</v>
      </c>
      <c r="AD101" s="61">
        <f t="shared" ref="AD101:AE102" si="169">AD102</f>
        <v>0</v>
      </c>
      <c r="AE101" s="61">
        <f t="shared" si="169"/>
        <v>0</v>
      </c>
      <c r="AF101" s="187">
        <f t="shared" si="14"/>
        <v>1220000</v>
      </c>
      <c r="AG101" s="187">
        <f t="shared" si="15"/>
        <v>0</v>
      </c>
      <c r="AH101" s="187">
        <f t="shared" si="16"/>
        <v>0</v>
      </c>
    </row>
    <row r="102" spans="1:34" ht="26.4">
      <c r="A102" s="180"/>
      <c r="B102" s="223" t="s">
        <v>41</v>
      </c>
      <c r="C102" s="35" t="s">
        <v>13</v>
      </c>
      <c r="D102" s="35" t="s">
        <v>10</v>
      </c>
      <c r="E102" s="35" t="s">
        <v>431</v>
      </c>
      <c r="F102" s="35" t="s">
        <v>432</v>
      </c>
      <c r="G102" s="36" t="s">
        <v>39</v>
      </c>
      <c r="H102" s="187"/>
      <c r="I102" s="187"/>
      <c r="J102" s="187"/>
      <c r="K102" s="61"/>
      <c r="L102" s="61"/>
      <c r="M102" s="61"/>
      <c r="N102" s="187"/>
      <c r="O102" s="187"/>
      <c r="P102" s="187"/>
      <c r="Q102" s="61"/>
      <c r="R102" s="61"/>
      <c r="S102" s="61"/>
      <c r="T102" s="187"/>
      <c r="U102" s="187"/>
      <c r="V102" s="187"/>
      <c r="W102" s="61">
        <f>W103</f>
        <v>1220000</v>
      </c>
      <c r="X102" s="61">
        <f t="shared" si="165"/>
        <v>0</v>
      </c>
      <c r="Y102" s="61">
        <f t="shared" si="165"/>
        <v>0</v>
      </c>
      <c r="Z102" s="187">
        <f t="shared" si="166"/>
        <v>1220000</v>
      </c>
      <c r="AA102" s="187">
        <f t="shared" si="167"/>
        <v>0</v>
      </c>
      <c r="AB102" s="187">
        <f t="shared" si="168"/>
        <v>0</v>
      </c>
      <c r="AC102" s="61">
        <f>AC103</f>
        <v>0</v>
      </c>
      <c r="AD102" s="61">
        <f t="shared" si="169"/>
        <v>0</v>
      </c>
      <c r="AE102" s="61">
        <f t="shared" si="169"/>
        <v>0</v>
      </c>
      <c r="AF102" s="187">
        <f t="shared" si="14"/>
        <v>1220000</v>
      </c>
      <c r="AG102" s="187">
        <f t="shared" si="15"/>
        <v>0</v>
      </c>
      <c r="AH102" s="187">
        <f t="shared" si="16"/>
        <v>0</v>
      </c>
    </row>
    <row r="103" spans="1:34">
      <c r="A103" s="180"/>
      <c r="B103" s="222" t="s">
        <v>42</v>
      </c>
      <c r="C103" s="35" t="s">
        <v>13</v>
      </c>
      <c r="D103" s="35" t="s">
        <v>10</v>
      </c>
      <c r="E103" s="35" t="s">
        <v>431</v>
      </c>
      <c r="F103" s="35" t="s">
        <v>432</v>
      </c>
      <c r="G103" s="36" t="s">
        <v>40</v>
      </c>
      <c r="H103" s="187"/>
      <c r="I103" s="187"/>
      <c r="J103" s="187"/>
      <c r="K103" s="61"/>
      <c r="L103" s="61"/>
      <c r="M103" s="61"/>
      <c r="N103" s="187"/>
      <c r="O103" s="187"/>
      <c r="P103" s="187"/>
      <c r="Q103" s="61"/>
      <c r="R103" s="61"/>
      <c r="S103" s="61"/>
      <c r="T103" s="187"/>
      <c r="U103" s="187"/>
      <c r="V103" s="187"/>
      <c r="W103" s="61">
        <v>1220000</v>
      </c>
      <c r="X103" s="61"/>
      <c r="Y103" s="61"/>
      <c r="Z103" s="187">
        <f t="shared" si="166"/>
        <v>1220000</v>
      </c>
      <c r="AA103" s="187">
        <f t="shared" si="167"/>
        <v>0</v>
      </c>
      <c r="AB103" s="187">
        <f t="shared" si="168"/>
        <v>0</v>
      </c>
      <c r="AC103" s="61"/>
      <c r="AD103" s="61"/>
      <c r="AE103" s="61"/>
      <c r="AF103" s="187">
        <f t="shared" si="14"/>
        <v>1220000</v>
      </c>
      <c r="AG103" s="187">
        <f t="shared" si="15"/>
        <v>0</v>
      </c>
      <c r="AH103" s="187">
        <f t="shared" si="16"/>
        <v>0</v>
      </c>
    </row>
    <row r="104" spans="1:34" ht="25.5" customHeight="1">
      <c r="A104" s="184" t="s">
        <v>25</v>
      </c>
      <c r="B104" s="81" t="s">
        <v>91</v>
      </c>
      <c r="C104" s="6" t="s">
        <v>13</v>
      </c>
      <c r="D104" s="6" t="s">
        <v>14</v>
      </c>
      <c r="E104" s="6" t="s">
        <v>100</v>
      </c>
      <c r="F104" s="6" t="s">
        <v>101</v>
      </c>
      <c r="G104" s="17"/>
      <c r="H104" s="58">
        <f>+H112+H121+H105+H124+H127</f>
        <v>22767451</v>
      </c>
      <c r="I104" s="58">
        <f t="shared" ref="I104:J104" si="170">+I112+I121+I105+I124+I127</f>
        <v>23448795.66</v>
      </c>
      <c r="J104" s="58">
        <f t="shared" si="170"/>
        <v>23872661.300000001</v>
      </c>
      <c r="K104" s="58">
        <f t="shared" ref="K104:M104" si="171">+K112+K121+K105+K124+K127</f>
        <v>0</v>
      </c>
      <c r="L104" s="58">
        <f t="shared" si="171"/>
        <v>0</v>
      </c>
      <c r="M104" s="58">
        <f t="shared" si="171"/>
        <v>0</v>
      </c>
      <c r="N104" s="58">
        <f t="shared" si="2"/>
        <v>22767451</v>
      </c>
      <c r="O104" s="58">
        <f t="shared" si="3"/>
        <v>23448795.66</v>
      </c>
      <c r="P104" s="58">
        <f t="shared" si="4"/>
        <v>23872661.300000001</v>
      </c>
      <c r="Q104" s="58">
        <f>+Q112+Q121+Q105+Q124+Q127+Q133+Q115+Q118</f>
        <v>201779.64</v>
      </c>
      <c r="R104" s="58">
        <f t="shared" ref="R104:S104" si="172">+R112+R121+R105+R124+R127+R133+R115+R118</f>
        <v>0</v>
      </c>
      <c r="S104" s="58">
        <f t="shared" si="172"/>
        <v>0</v>
      </c>
      <c r="T104" s="58">
        <f t="shared" si="6"/>
        <v>22969230.640000001</v>
      </c>
      <c r="U104" s="58">
        <f t="shared" si="7"/>
        <v>23448795.66</v>
      </c>
      <c r="V104" s="58">
        <f t="shared" si="8"/>
        <v>23872661.300000001</v>
      </c>
      <c r="W104" s="58">
        <f>+W112+W121+W105+W124+W127+W133+W115+W118+W130</f>
        <v>13191.74</v>
      </c>
      <c r="X104" s="58">
        <f t="shared" ref="X104:Y104" si="173">+X112+X121+X105+X124+X127+X133+X115+X118+X130</f>
        <v>0</v>
      </c>
      <c r="Y104" s="58">
        <f t="shared" si="173"/>
        <v>648872</v>
      </c>
      <c r="Z104" s="58">
        <f t="shared" si="10"/>
        <v>22982422.379999999</v>
      </c>
      <c r="AA104" s="58">
        <f t="shared" si="11"/>
        <v>23448795.66</v>
      </c>
      <c r="AB104" s="58">
        <f t="shared" si="12"/>
        <v>24521533.300000001</v>
      </c>
      <c r="AC104" s="58">
        <f>+AC112+AC121+AC105+AC124+AC127+AC133+AC115+AC118+AC130</f>
        <v>428089</v>
      </c>
      <c r="AD104" s="58">
        <f t="shared" ref="AD104:AE104" si="174">+AD112+AD121+AD105+AD124+AD127+AD133+AD115+AD118+AD130</f>
        <v>0</v>
      </c>
      <c r="AE104" s="58">
        <f t="shared" si="174"/>
        <v>0</v>
      </c>
      <c r="AF104" s="58">
        <f t="shared" si="14"/>
        <v>23410511.379999999</v>
      </c>
      <c r="AG104" s="58">
        <f t="shared" si="15"/>
        <v>23448795.66</v>
      </c>
      <c r="AH104" s="58">
        <f t="shared" si="16"/>
        <v>24521533.300000001</v>
      </c>
    </row>
    <row r="105" spans="1:34" ht="25.5" customHeight="1">
      <c r="A105" s="179"/>
      <c r="B105" s="82" t="s">
        <v>174</v>
      </c>
      <c r="C105" s="35" t="s">
        <v>13</v>
      </c>
      <c r="D105" s="35" t="s">
        <v>14</v>
      </c>
      <c r="E105" s="35" t="s">
        <v>100</v>
      </c>
      <c r="F105" s="35" t="s">
        <v>171</v>
      </c>
      <c r="G105" s="36"/>
      <c r="H105" s="61">
        <f>H106+H110</f>
        <v>3058090</v>
      </c>
      <c r="I105" s="61">
        <f t="shared" ref="I105:J105" si="175">I106+I110</f>
        <v>3088150</v>
      </c>
      <c r="J105" s="61">
        <f t="shared" si="175"/>
        <v>3213570</v>
      </c>
      <c r="K105" s="61">
        <f t="shared" ref="K105:M105" si="176">K106+K110</f>
        <v>0</v>
      </c>
      <c r="L105" s="61">
        <f t="shared" si="176"/>
        <v>0</v>
      </c>
      <c r="M105" s="61">
        <f t="shared" si="176"/>
        <v>0</v>
      </c>
      <c r="N105" s="61">
        <f t="shared" si="2"/>
        <v>3058090</v>
      </c>
      <c r="O105" s="61">
        <f t="shared" si="3"/>
        <v>3088150</v>
      </c>
      <c r="P105" s="61">
        <f t="shared" si="4"/>
        <v>3213570</v>
      </c>
      <c r="Q105" s="61">
        <f t="shared" ref="Q105:S105" si="177">Q106+Q110</f>
        <v>0</v>
      </c>
      <c r="R105" s="61">
        <f t="shared" si="177"/>
        <v>0</v>
      </c>
      <c r="S105" s="61">
        <f t="shared" si="177"/>
        <v>0</v>
      </c>
      <c r="T105" s="61">
        <f t="shared" si="6"/>
        <v>3058090</v>
      </c>
      <c r="U105" s="61">
        <f t="shared" si="7"/>
        <v>3088150</v>
      </c>
      <c r="V105" s="61">
        <f t="shared" si="8"/>
        <v>3213570</v>
      </c>
      <c r="W105" s="61">
        <f t="shared" ref="W105:Y105" si="178">W106+W110</f>
        <v>0</v>
      </c>
      <c r="X105" s="61">
        <f t="shared" si="178"/>
        <v>0</v>
      </c>
      <c r="Y105" s="61">
        <f t="shared" si="178"/>
        <v>0</v>
      </c>
      <c r="Z105" s="61">
        <f t="shared" si="10"/>
        <v>3058090</v>
      </c>
      <c r="AA105" s="61">
        <f t="shared" si="11"/>
        <v>3088150</v>
      </c>
      <c r="AB105" s="61">
        <f t="shared" si="12"/>
        <v>3213570</v>
      </c>
      <c r="AC105" s="61">
        <f t="shared" ref="AC105:AE105" si="179">AC106+AC110</f>
        <v>0</v>
      </c>
      <c r="AD105" s="61">
        <f t="shared" si="179"/>
        <v>0</v>
      </c>
      <c r="AE105" s="61">
        <f t="shared" si="179"/>
        <v>0</v>
      </c>
      <c r="AF105" s="61">
        <f t="shared" si="14"/>
        <v>3058090</v>
      </c>
      <c r="AG105" s="61">
        <f t="shared" si="15"/>
        <v>3088150</v>
      </c>
      <c r="AH105" s="61">
        <f t="shared" si="16"/>
        <v>3213570</v>
      </c>
    </row>
    <row r="106" spans="1:34" ht="26.4">
      <c r="A106" s="183"/>
      <c r="B106" s="74" t="s">
        <v>41</v>
      </c>
      <c r="C106" s="35" t="s">
        <v>13</v>
      </c>
      <c r="D106" s="35" t="s">
        <v>14</v>
      </c>
      <c r="E106" s="35" t="s">
        <v>100</v>
      </c>
      <c r="F106" s="35" t="s">
        <v>171</v>
      </c>
      <c r="G106" s="36" t="s">
        <v>39</v>
      </c>
      <c r="H106" s="61">
        <f>H107+H108+H109</f>
        <v>3021587</v>
      </c>
      <c r="I106" s="61">
        <f t="shared" ref="I106:J106" si="180">I107+I108+I109</f>
        <v>3050326</v>
      </c>
      <c r="J106" s="61">
        <f t="shared" si="180"/>
        <v>3174452</v>
      </c>
      <c r="K106" s="61">
        <f t="shared" ref="K106:M106" si="181">K107+K108+K109</f>
        <v>0</v>
      </c>
      <c r="L106" s="61">
        <f t="shared" si="181"/>
        <v>0</v>
      </c>
      <c r="M106" s="61">
        <f t="shared" si="181"/>
        <v>0</v>
      </c>
      <c r="N106" s="61">
        <f t="shared" si="2"/>
        <v>3021587</v>
      </c>
      <c r="O106" s="61">
        <f t="shared" si="3"/>
        <v>3050326</v>
      </c>
      <c r="P106" s="61">
        <f t="shared" si="4"/>
        <v>3174452</v>
      </c>
      <c r="Q106" s="61">
        <f t="shared" ref="Q106:S106" si="182">Q107+Q108+Q109</f>
        <v>0</v>
      </c>
      <c r="R106" s="61">
        <f t="shared" si="182"/>
        <v>0</v>
      </c>
      <c r="S106" s="61">
        <f t="shared" si="182"/>
        <v>0</v>
      </c>
      <c r="T106" s="61">
        <f t="shared" si="6"/>
        <v>3021587</v>
      </c>
      <c r="U106" s="61">
        <f t="shared" si="7"/>
        <v>3050326</v>
      </c>
      <c r="V106" s="61">
        <f t="shared" si="8"/>
        <v>3174452</v>
      </c>
      <c r="W106" s="61">
        <f t="shared" ref="W106:Y106" si="183">W107+W108+W109</f>
        <v>0</v>
      </c>
      <c r="X106" s="61">
        <f t="shared" si="183"/>
        <v>0</v>
      </c>
      <c r="Y106" s="61">
        <f t="shared" si="183"/>
        <v>0</v>
      </c>
      <c r="Z106" s="61">
        <f t="shared" si="10"/>
        <v>3021587</v>
      </c>
      <c r="AA106" s="61">
        <f t="shared" si="11"/>
        <v>3050326</v>
      </c>
      <c r="AB106" s="61">
        <f t="shared" si="12"/>
        <v>3174452</v>
      </c>
      <c r="AC106" s="61">
        <f t="shared" ref="AC106:AE106" si="184">AC107+AC108+AC109</f>
        <v>0</v>
      </c>
      <c r="AD106" s="61">
        <f t="shared" si="184"/>
        <v>0</v>
      </c>
      <c r="AE106" s="61">
        <f t="shared" si="184"/>
        <v>0</v>
      </c>
      <c r="AF106" s="61">
        <f t="shared" si="14"/>
        <v>3021587</v>
      </c>
      <c r="AG106" s="61">
        <f t="shared" si="15"/>
        <v>3050326</v>
      </c>
      <c r="AH106" s="61">
        <f t="shared" si="16"/>
        <v>3174452</v>
      </c>
    </row>
    <row r="107" spans="1:34">
      <c r="A107" s="183"/>
      <c r="B107" s="102" t="s">
        <v>42</v>
      </c>
      <c r="C107" s="35" t="s">
        <v>13</v>
      </c>
      <c r="D107" s="35" t="s">
        <v>14</v>
      </c>
      <c r="E107" s="35" t="s">
        <v>100</v>
      </c>
      <c r="F107" s="35" t="s">
        <v>171</v>
      </c>
      <c r="G107" s="36" t="s">
        <v>40</v>
      </c>
      <c r="H107" s="61">
        <v>2948581</v>
      </c>
      <c r="I107" s="61">
        <v>2974678</v>
      </c>
      <c r="J107" s="61">
        <v>3096216</v>
      </c>
      <c r="K107" s="61"/>
      <c r="L107" s="61"/>
      <c r="M107" s="61"/>
      <c r="N107" s="61">
        <f t="shared" si="2"/>
        <v>2948581</v>
      </c>
      <c r="O107" s="61">
        <f t="shared" si="3"/>
        <v>2974678</v>
      </c>
      <c r="P107" s="61">
        <f t="shared" si="4"/>
        <v>3096216</v>
      </c>
      <c r="Q107" s="61"/>
      <c r="R107" s="61"/>
      <c r="S107" s="61"/>
      <c r="T107" s="61">
        <f t="shared" si="6"/>
        <v>2948581</v>
      </c>
      <c r="U107" s="61">
        <f t="shared" si="7"/>
        <v>2974678</v>
      </c>
      <c r="V107" s="61">
        <f t="shared" si="8"/>
        <v>3096216</v>
      </c>
      <c r="W107" s="61"/>
      <c r="X107" s="61"/>
      <c r="Y107" s="61"/>
      <c r="Z107" s="61">
        <f t="shared" si="10"/>
        <v>2948581</v>
      </c>
      <c r="AA107" s="61">
        <f t="shared" si="11"/>
        <v>2974678</v>
      </c>
      <c r="AB107" s="61">
        <f t="shared" si="12"/>
        <v>3096216</v>
      </c>
      <c r="AC107" s="61"/>
      <c r="AD107" s="61"/>
      <c r="AE107" s="61"/>
      <c r="AF107" s="61">
        <f t="shared" si="14"/>
        <v>2948581</v>
      </c>
      <c r="AG107" s="61">
        <f t="shared" si="15"/>
        <v>2974678</v>
      </c>
      <c r="AH107" s="61">
        <f t="shared" si="16"/>
        <v>3096216</v>
      </c>
    </row>
    <row r="108" spans="1:34">
      <c r="A108" s="183"/>
      <c r="B108" s="82" t="s">
        <v>175</v>
      </c>
      <c r="C108" s="35" t="s">
        <v>13</v>
      </c>
      <c r="D108" s="35" t="s">
        <v>14</v>
      </c>
      <c r="E108" s="35" t="s">
        <v>100</v>
      </c>
      <c r="F108" s="35" t="s">
        <v>171</v>
      </c>
      <c r="G108" s="36" t="s">
        <v>172</v>
      </c>
      <c r="H108" s="61">
        <v>36503</v>
      </c>
      <c r="I108" s="61">
        <v>37824</v>
      </c>
      <c r="J108" s="61">
        <v>39118</v>
      </c>
      <c r="K108" s="61"/>
      <c r="L108" s="61"/>
      <c r="M108" s="61"/>
      <c r="N108" s="61">
        <f t="shared" si="2"/>
        <v>36503</v>
      </c>
      <c r="O108" s="61">
        <f t="shared" si="3"/>
        <v>37824</v>
      </c>
      <c r="P108" s="61">
        <f t="shared" si="4"/>
        <v>39118</v>
      </c>
      <c r="Q108" s="61"/>
      <c r="R108" s="61"/>
      <c r="S108" s="61"/>
      <c r="T108" s="61">
        <f t="shared" si="6"/>
        <v>36503</v>
      </c>
      <c r="U108" s="61">
        <f t="shared" si="7"/>
        <v>37824</v>
      </c>
      <c r="V108" s="61">
        <f t="shared" si="8"/>
        <v>39118</v>
      </c>
      <c r="W108" s="61"/>
      <c r="X108" s="61"/>
      <c r="Y108" s="61"/>
      <c r="Z108" s="61">
        <f t="shared" si="10"/>
        <v>36503</v>
      </c>
      <c r="AA108" s="61">
        <f t="shared" si="11"/>
        <v>37824</v>
      </c>
      <c r="AB108" s="61">
        <f t="shared" si="12"/>
        <v>39118</v>
      </c>
      <c r="AC108" s="61"/>
      <c r="AD108" s="61"/>
      <c r="AE108" s="61"/>
      <c r="AF108" s="61">
        <f t="shared" si="14"/>
        <v>36503</v>
      </c>
      <c r="AG108" s="61">
        <f t="shared" si="15"/>
        <v>37824</v>
      </c>
      <c r="AH108" s="61">
        <f t="shared" si="16"/>
        <v>39118</v>
      </c>
    </row>
    <row r="109" spans="1:34" ht="26.4">
      <c r="A109" s="183"/>
      <c r="B109" s="82" t="s">
        <v>176</v>
      </c>
      <c r="C109" s="35" t="s">
        <v>13</v>
      </c>
      <c r="D109" s="35" t="s">
        <v>14</v>
      </c>
      <c r="E109" s="35" t="s">
        <v>100</v>
      </c>
      <c r="F109" s="35" t="s">
        <v>171</v>
      </c>
      <c r="G109" s="36" t="s">
        <v>173</v>
      </c>
      <c r="H109" s="61">
        <v>36503</v>
      </c>
      <c r="I109" s="61">
        <v>37824</v>
      </c>
      <c r="J109" s="61">
        <v>39118</v>
      </c>
      <c r="K109" s="61"/>
      <c r="L109" s="61"/>
      <c r="M109" s="61"/>
      <c r="N109" s="61">
        <f t="shared" si="2"/>
        <v>36503</v>
      </c>
      <c r="O109" s="61">
        <f t="shared" si="3"/>
        <v>37824</v>
      </c>
      <c r="P109" s="61">
        <f t="shared" si="4"/>
        <v>39118</v>
      </c>
      <c r="Q109" s="61"/>
      <c r="R109" s="61"/>
      <c r="S109" s="61"/>
      <c r="T109" s="61">
        <f t="shared" si="6"/>
        <v>36503</v>
      </c>
      <c r="U109" s="61">
        <f t="shared" si="7"/>
        <v>37824</v>
      </c>
      <c r="V109" s="61">
        <f t="shared" si="8"/>
        <v>39118</v>
      </c>
      <c r="W109" s="61"/>
      <c r="X109" s="61"/>
      <c r="Y109" s="61"/>
      <c r="Z109" s="61">
        <f t="shared" si="10"/>
        <v>36503</v>
      </c>
      <c r="AA109" s="61">
        <f t="shared" si="11"/>
        <v>37824</v>
      </c>
      <c r="AB109" s="61">
        <f t="shared" si="12"/>
        <v>39118</v>
      </c>
      <c r="AC109" s="61"/>
      <c r="AD109" s="61"/>
      <c r="AE109" s="61"/>
      <c r="AF109" s="61">
        <f t="shared" si="14"/>
        <v>36503</v>
      </c>
      <c r="AG109" s="61">
        <f t="shared" si="15"/>
        <v>37824</v>
      </c>
      <c r="AH109" s="61">
        <f t="shared" si="16"/>
        <v>39118</v>
      </c>
    </row>
    <row r="110" spans="1:34">
      <c r="A110" s="183"/>
      <c r="B110" s="82" t="s">
        <v>47</v>
      </c>
      <c r="C110" s="35" t="s">
        <v>13</v>
      </c>
      <c r="D110" s="35" t="s">
        <v>14</v>
      </c>
      <c r="E110" s="35" t="s">
        <v>100</v>
      </c>
      <c r="F110" s="35" t="s">
        <v>171</v>
      </c>
      <c r="G110" s="36" t="s">
        <v>45</v>
      </c>
      <c r="H110" s="61">
        <f>H111</f>
        <v>36503</v>
      </c>
      <c r="I110" s="61">
        <f t="shared" ref="I110:M110" si="185">I111</f>
        <v>37824</v>
      </c>
      <c r="J110" s="61">
        <f t="shared" si="185"/>
        <v>39118</v>
      </c>
      <c r="K110" s="61">
        <f t="shared" si="185"/>
        <v>0</v>
      </c>
      <c r="L110" s="61">
        <f t="shared" si="185"/>
        <v>0</v>
      </c>
      <c r="M110" s="61">
        <f t="shared" si="185"/>
        <v>0</v>
      </c>
      <c r="N110" s="61">
        <f t="shared" si="2"/>
        <v>36503</v>
      </c>
      <c r="O110" s="61">
        <f t="shared" si="3"/>
        <v>37824</v>
      </c>
      <c r="P110" s="61">
        <f t="shared" si="4"/>
        <v>39118</v>
      </c>
      <c r="Q110" s="61">
        <f t="shared" ref="Q110:S110" si="186">Q111</f>
        <v>0</v>
      </c>
      <c r="R110" s="61">
        <f t="shared" si="186"/>
        <v>0</v>
      </c>
      <c r="S110" s="61">
        <f t="shared" si="186"/>
        <v>0</v>
      </c>
      <c r="T110" s="61">
        <f t="shared" si="6"/>
        <v>36503</v>
      </c>
      <c r="U110" s="61">
        <f t="shared" si="7"/>
        <v>37824</v>
      </c>
      <c r="V110" s="61">
        <f t="shared" si="8"/>
        <v>39118</v>
      </c>
      <c r="W110" s="61">
        <f t="shared" ref="W110:Y110" si="187">W111</f>
        <v>0</v>
      </c>
      <c r="X110" s="61">
        <f t="shared" si="187"/>
        <v>0</v>
      </c>
      <c r="Y110" s="61">
        <f t="shared" si="187"/>
        <v>0</v>
      </c>
      <c r="Z110" s="61">
        <f t="shared" si="10"/>
        <v>36503</v>
      </c>
      <c r="AA110" s="61">
        <f t="shared" si="11"/>
        <v>37824</v>
      </c>
      <c r="AB110" s="61">
        <f t="shared" si="12"/>
        <v>39118</v>
      </c>
      <c r="AC110" s="61">
        <f t="shared" ref="AC110:AE110" si="188">AC111</f>
        <v>0</v>
      </c>
      <c r="AD110" s="61">
        <f t="shared" si="188"/>
        <v>0</v>
      </c>
      <c r="AE110" s="61">
        <f t="shared" si="188"/>
        <v>0</v>
      </c>
      <c r="AF110" s="61">
        <f t="shared" si="14"/>
        <v>36503</v>
      </c>
      <c r="AG110" s="61">
        <f t="shared" si="15"/>
        <v>37824</v>
      </c>
      <c r="AH110" s="61">
        <f t="shared" si="16"/>
        <v>39118</v>
      </c>
    </row>
    <row r="111" spans="1:34" ht="39.6">
      <c r="A111" s="183"/>
      <c r="B111" s="82" t="s">
        <v>177</v>
      </c>
      <c r="C111" s="35" t="s">
        <v>13</v>
      </c>
      <c r="D111" s="35" t="s">
        <v>14</v>
      </c>
      <c r="E111" s="35" t="s">
        <v>100</v>
      </c>
      <c r="F111" s="35" t="s">
        <v>171</v>
      </c>
      <c r="G111" s="36" t="s">
        <v>46</v>
      </c>
      <c r="H111" s="61">
        <v>36503</v>
      </c>
      <c r="I111" s="61">
        <v>37824</v>
      </c>
      <c r="J111" s="61">
        <v>39118</v>
      </c>
      <c r="K111" s="61"/>
      <c r="L111" s="61"/>
      <c r="M111" s="61"/>
      <c r="N111" s="61">
        <f t="shared" si="2"/>
        <v>36503</v>
      </c>
      <c r="O111" s="61">
        <f t="shared" si="3"/>
        <v>37824</v>
      </c>
      <c r="P111" s="61">
        <f t="shared" si="4"/>
        <v>39118</v>
      </c>
      <c r="Q111" s="61"/>
      <c r="R111" s="61"/>
      <c r="S111" s="61"/>
      <c r="T111" s="61">
        <f t="shared" si="6"/>
        <v>36503</v>
      </c>
      <c r="U111" s="61">
        <f t="shared" si="7"/>
        <v>37824</v>
      </c>
      <c r="V111" s="61">
        <f t="shared" si="8"/>
        <v>39118</v>
      </c>
      <c r="W111" s="61"/>
      <c r="X111" s="61"/>
      <c r="Y111" s="61"/>
      <c r="Z111" s="61">
        <f t="shared" si="10"/>
        <v>36503</v>
      </c>
      <c r="AA111" s="61">
        <f t="shared" si="11"/>
        <v>37824</v>
      </c>
      <c r="AB111" s="61">
        <f t="shared" si="12"/>
        <v>39118</v>
      </c>
      <c r="AC111" s="61"/>
      <c r="AD111" s="61"/>
      <c r="AE111" s="61"/>
      <c r="AF111" s="61">
        <f t="shared" si="14"/>
        <v>36503</v>
      </c>
      <c r="AG111" s="61">
        <f t="shared" si="15"/>
        <v>37824</v>
      </c>
      <c r="AH111" s="61">
        <f t="shared" si="16"/>
        <v>39118</v>
      </c>
    </row>
    <row r="112" spans="1:34" ht="26.4">
      <c r="A112" s="281"/>
      <c r="B112" s="56" t="s">
        <v>92</v>
      </c>
      <c r="C112" s="5" t="s">
        <v>13</v>
      </c>
      <c r="D112" s="5" t="s">
        <v>14</v>
      </c>
      <c r="E112" s="5" t="s">
        <v>100</v>
      </c>
      <c r="F112" s="5" t="s">
        <v>106</v>
      </c>
      <c r="G112" s="17"/>
      <c r="H112" s="57">
        <f>H113</f>
        <v>12199361</v>
      </c>
      <c r="I112" s="57">
        <f t="shared" ref="I112:M113" si="189">I113</f>
        <v>12380645.66</v>
      </c>
      <c r="J112" s="57">
        <f t="shared" si="189"/>
        <v>12379091.300000001</v>
      </c>
      <c r="K112" s="57">
        <f t="shared" si="189"/>
        <v>0</v>
      </c>
      <c r="L112" s="57">
        <f t="shared" si="189"/>
        <v>0</v>
      </c>
      <c r="M112" s="57">
        <f t="shared" si="189"/>
        <v>0</v>
      </c>
      <c r="N112" s="57">
        <f t="shared" si="2"/>
        <v>12199361</v>
      </c>
      <c r="O112" s="57">
        <f t="shared" si="3"/>
        <v>12380645.66</v>
      </c>
      <c r="P112" s="57">
        <f t="shared" si="4"/>
        <v>12379091.300000001</v>
      </c>
      <c r="Q112" s="57">
        <f t="shared" ref="Q112:S113" si="190">Q113</f>
        <v>0</v>
      </c>
      <c r="R112" s="57">
        <f t="shared" si="190"/>
        <v>0</v>
      </c>
      <c r="S112" s="57">
        <f t="shared" si="190"/>
        <v>0</v>
      </c>
      <c r="T112" s="57">
        <f t="shared" si="6"/>
        <v>12199361</v>
      </c>
      <c r="U112" s="57">
        <f t="shared" si="7"/>
        <v>12380645.66</v>
      </c>
      <c r="V112" s="57">
        <f t="shared" si="8"/>
        <v>12379091.300000001</v>
      </c>
      <c r="W112" s="57">
        <f t="shared" ref="W112:Y113" si="191">W113</f>
        <v>0</v>
      </c>
      <c r="X112" s="57">
        <f t="shared" si="191"/>
        <v>0</v>
      </c>
      <c r="Y112" s="57">
        <f t="shared" si="191"/>
        <v>0</v>
      </c>
      <c r="Z112" s="57">
        <f t="shared" si="10"/>
        <v>12199361</v>
      </c>
      <c r="AA112" s="57">
        <f t="shared" si="11"/>
        <v>12380645.66</v>
      </c>
      <c r="AB112" s="57">
        <f t="shared" si="12"/>
        <v>12379091.300000001</v>
      </c>
      <c r="AC112" s="57">
        <f t="shared" ref="AC112:AE113" si="192">AC113</f>
        <v>45000</v>
      </c>
      <c r="AD112" s="57">
        <f t="shared" si="192"/>
        <v>0</v>
      </c>
      <c r="AE112" s="57">
        <f t="shared" si="192"/>
        <v>0</v>
      </c>
      <c r="AF112" s="57">
        <f t="shared" si="14"/>
        <v>12244361</v>
      </c>
      <c r="AG112" s="57">
        <f t="shared" si="15"/>
        <v>12380645.66</v>
      </c>
      <c r="AH112" s="57">
        <f t="shared" si="16"/>
        <v>12379091.300000001</v>
      </c>
    </row>
    <row r="113" spans="1:34" ht="26.4">
      <c r="A113" s="282"/>
      <c r="B113" s="74" t="s">
        <v>41</v>
      </c>
      <c r="C113" s="5" t="s">
        <v>13</v>
      </c>
      <c r="D113" s="5" t="s">
        <v>14</v>
      </c>
      <c r="E113" s="5" t="s">
        <v>100</v>
      </c>
      <c r="F113" s="5" t="s">
        <v>106</v>
      </c>
      <c r="G113" s="17" t="s">
        <v>39</v>
      </c>
      <c r="H113" s="57">
        <f>H114</f>
        <v>12199361</v>
      </c>
      <c r="I113" s="57">
        <f t="shared" si="189"/>
        <v>12380645.66</v>
      </c>
      <c r="J113" s="57">
        <f t="shared" si="189"/>
        <v>12379091.300000001</v>
      </c>
      <c r="K113" s="57">
        <f t="shared" si="189"/>
        <v>0</v>
      </c>
      <c r="L113" s="57">
        <f t="shared" si="189"/>
        <v>0</v>
      </c>
      <c r="M113" s="57">
        <f t="shared" si="189"/>
        <v>0</v>
      </c>
      <c r="N113" s="57">
        <f t="shared" si="2"/>
        <v>12199361</v>
      </c>
      <c r="O113" s="57">
        <f t="shared" si="3"/>
        <v>12380645.66</v>
      </c>
      <c r="P113" s="57">
        <f t="shared" si="4"/>
        <v>12379091.300000001</v>
      </c>
      <c r="Q113" s="57">
        <f t="shared" si="190"/>
        <v>0</v>
      </c>
      <c r="R113" s="57">
        <f t="shared" si="190"/>
        <v>0</v>
      </c>
      <c r="S113" s="57">
        <f t="shared" si="190"/>
        <v>0</v>
      </c>
      <c r="T113" s="57">
        <f t="shared" si="6"/>
        <v>12199361</v>
      </c>
      <c r="U113" s="57">
        <f t="shared" si="7"/>
        <v>12380645.66</v>
      </c>
      <c r="V113" s="57">
        <f t="shared" si="8"/>
        <v>12379091.300000001</v>
      </c>
      <c r="W113" s="57">
        <f t="shared" si="191"/>
        <v>0</v>
      </c>
      <c r="X113" s="57">
        <f t="shared" si="191"/>
        <v>0</v>
      </c>
      <c r="Y113" s="57">
        <f t="shared" si="191"/>
        <v>0</v>
      </c>
      <c r="Z113" s="57">
        <f t="shared" si="10"/>
        <v>12199361</v>
      </c>
      <c r="AA113" s="57">
        <f t="shared" si="11"/>
        <v>12380645.66</v>
      </c>
      <c r="AB113" s="57">
        <f t="shared" si="12"/>
        <v>12379091.300000001</v>
      </c>
      <c r="AC113" s="57">
        <f t="shared" si="192"/>
        <v>45000</v>
      </c>
      <c r="AD113" s="57">
        <f t="shared" si="192"/>
        <v>0</v>
      </c>
      <c r="AE113" s="57">
        <f t="shared" si="192"/>
        <v>0</v>
      </c>
      <c r="AF113" s="57">
        <f t="shared" si="14"/>
        <v>12244361</v>
      </c>
      <c r="AG113" s="57">
        <f t="shared" si="15"/>
        <v>12380645.66</v>
      </c>
      <c r="AH113" s="57">
        <f t="shared" si="16"/>
        <v>12379091.300000001</v>
      </c>
    </row>
    <row r="114" spans="1:34">
      <c r="A114" s="282"/>
      <c r="B114" s="85" t="s">
        <v>42</v>
      </c>
      <c r="C114" s="5" t="s">
        <v>13</v>
      </c>
      <c r="D114" s="5" t="s">
        <v>14</v>
      </c>
      <c r="E114" s="5" t="s">
        <v>100</v>
      </c>
      <c r="F114" s="5" t="s">
        <v>106</v>
      </c>
      <c r="G114" s="17" t="s">
        <v>40</v>
      </c>
      <c r="H114" s="61">
        <v>12199361</v>
      </c>
      <c r="I114" s="61">
        <v>12380645.66</v>
      </c>
      <c r="J114" s="61">
        <v>12379091.300000001</v>
      </c>
      <c r="K114" s="61"/>
      <c r="L114" s="61"/>
      <c r="M114" s="61"/>
      <c r="N114" s="61">
        <f t="shared" si="2"/>
        <v>12199361</v>
      </c>
      <c r="O114" s="61">
        <f t="shared" si="3"/>
        <v>12380645.66</v>
      </c>
      <c r="P114" s="61">
        <f t="shared" si="4"/>
        <v>12379091.300000001</v>
      </c>
      <c r="Q114" s="61"/>
      <c r="R114" s="61"/>
      <c r="S114" s="61"/>
      <c r="T114" s="61">
        <f t="shared" si="6"/>
        <v>12199361</v>
      </c>
      <c r="U114" s="61">
        <f t="shared" si="7"/>
        <v>12380645.66</v>
      </c>
      <c r="V114" s="61">
        <f t="shared" si="8"/>
        <v>12379091.300000001</v>
      </c>
      <c r="W114" s="61"/>
      <c r="X114" s="61"/>
      <c r="Y114" s="61"/>
      <c r="Z114" s="61">
        <f t="shared" si="10"/>
        <v>12199361</v>
      </c>
      <c r="AA114" s="61">
        <f t="shared" si="11"/>
        <v>12380645.66</v>
      </c>
      <c r="AB114" s="61">
        <f t="shared" si="12"/>
        <v>12379091.300000001</v>
      </c>
      <c r="AC114" s="61">
        <v>45000</v>
      </c>
      <c r="AD114" s="61"/>
      <c r="AE114" s="61"/>
      <c r="AF114" s="61">
        <f t="shared" si="14"/>
        <v>12244361</v>
      </c>
      <c r="AG114" s="61">
        <f t="shared" si="15"/>
        <v>12380645.66</v>
      </c>
      <c r="AH114" s="61">
        <f t="shared" si="16"/>
        <v>12379091.300000001</v>
      </c>
    </row>
    <row r="115" spans="1:34" ht="26.4">
      <c r="A115" s="281"/>
      <c r="B115" s="82" t="s">
        <v>213</v>
      </c>
      <c r="C115" s="5" t="s">
        <v>13</v>
      </c>
      <c r="D115" s="5" t="s">
        <v>14</v>
      </c>
      <c r="E115" s="5" t="s">
        <v>100</v>
      </c>
      <c r="F115" s="54" t="s">
        <v>163</v>
      </c>
      <c r="G115" s="17"/>
      <c r="H115" s="61"/>
      <c r="I115" s="61"/>
      <c r="J115" s="61"/>
      <c r="K115" s="61"/>
      <c r="L115" s="61"/>
      <c r="M115" s="61"/>
      <c r="N115" s="61"/>
      <c r="O115" s="61"/>
      <c r="P115" s="61"/>
      <c r="Q115" s="61">
        <f>Q116</f>
        <v>110000</v>
      </c>
      <c r="R115" s="61">
        <f t="shared" ref="R115:S116" si="193">R116</f>
        <v>0</v>
      </c>
      <c r="S115" s="61">
        <f t="shared" si="193"/>
        <v>0</v>
      </c>
      <c r="T115" s="61">
        <f t="shared" ref="T115:T117" si="194">N115+Q115</f>
        <v>110000</v>
      </c>
      <c r="U115" s="61">
        <f t="shared" ref="U115:U117" si="195">O115+R115</f>
        <v>0</v>
      </c>
      <c r="V115" s="61">
        <f t="shared" ref="V115:V117" si="196">P115+S115</f>
        <v>0</v>
      </c>
      <c r="W115" s="61">
        <f>W116</f>
        <v>0</v>
      </c>
      <c r="X115" s="61">
        <f t="shared" ref="X115:Y116" si="197">X116</f>
        <v>0</v>
      </c>
      <c r="Y115" s="61">
        <f t="shared" si="197"/>
        <v>0</v>
      </c>
      <c r="Z115" s="61">
        <f t="shared" si="10"/>
        <v>110000</v>
      </c>
      <c r="AA115" s="61">
        <f t="shared" si="11"/>
        <v>0</v>
      </c>
      <c r="AB115" s="61">
        <f t="shared" si="12"/>
        <v>0</v>
      </c>
      <c r="AC115" s="61">
        <f>AC116</f>
        <v>50000</v>
      </c>
      <c r="AD115" s="61">
        <f t="shared" ref="AD115:AE116" si="198">AD116</f>
        <v>0</v>
      </c>
      <c r="AE115" s="61">
        <f t="shared" si="198"/>
        <v>0</v>
      </c>
      <c r="AF115" s="61">
        <f t="shared" si="14"/>
        <v>160000</v>
      </c>
      <c r="AG115" s="61">
        <f t="shared" si="15"/>
        <v>0</v>
      </c>
      <c r="AH115" s="61">
        <f t="shared" si="16"/>
        <v>0</v>
      </c>
    </row>
    <row r="116" spans="1:34" ht="26.4">
      <c r="A116" s="281"/>
      <c r="B116" s="74" t="s">
        <v>41</v>
      </c>
      <c r="C116" s="5" t="s">
        <v>13</v>
      </c>
      <c r="D116" s="5" t="s">
        <v>14</v>
      </c>
      <c r="E116" s="5" t="s">
        <v>100</v>
      </c>
      <c r="F116" s="54" t="s">
        <v>163</v>
      </c>
      <c r="G116" s="55" t="s">
        <v>39</v>
      </c>
      <c r="H116" s="61"/>
      <c r="I116" s="61"/>
      <c r="J116" s="61"/>
      <c r="K116" s="61"/>
      <c r="L116" s="61"/>
      <c r="M116" s="61"/>
      <c r="N116" s="61"/>
      <c r="O116" s="61"/>
      <c r="P116" s="61"/>
      <c r="Q116" s="61">
        <f>Q117</f>
        <v>110000</v>
      </c>
      <c r="R116" s="61">
        <f t="shared" si="193"/>
        <v>0</v>
      </c>
      <c r="S116" s="61">
        <f t="shared" si="193"/>
        <v>0</v>
      </c>
      <c r="T116" s="61">
        <f t="shared" si="194"/>
        <v>110000</v>
      </c>
      <c r="U116" s="61">
        <f t="shared" si="195"/>
        <v>0</v>
      </c>
      <c r="V116" s="61">
        <f t="shared" si="196"/>
        <v>0</v>
      </c>
      <c r="W116" s="61">
        <f>W117</f>
        <v>0</v>
      </c>
      <c r="X116" s="61">
        <f t="shared" si="197"/>
        <v>0</v>
      </c>
      <c r="Y116" s="61">
        <f t="shared" si="197"/>
        <v>0</v>
      </c>
      <c r="Z116" s="61">
        <f t="shared" si="10"/>
        <v>110000</v>
      </c>
      <c r="AA116" s="61">
        <f t="shared" si="11"/>
        <v>0</v>
      </c>
      <c r="AB116" s="61">
        <f t="shared" si="12"/>
        <v>0</v>
      </c>
      <c r="AC116" s="61">
        <f>AC117</f>
        <v>50000</v>
      </c>
      <c r="AD116" s="61">
        <f t="shared" si="198"/>
        <v>0</v>
      </c>
      <c r="AE116" s="61">
        <f t="shared" si="198"/>
        <v>0</v>
      </c>
      <c r="AF116" s="61">
        <f t="shared" si="14"/>
        <v>160000</v>
      </c>
      <c r="AG116" s="61">
        <f t="shared" si="15"/>
        <v>0</v>
      </c>
      <c r="AH116" s="61">
        <f t="shared" si="16"/>
        <v>0</v>
      </c>
    </row>
    <row r="117" spans="1:34">
      <c r="A117" s="281"/>
      <c r="B117" s="85" t="s">
        <v>42</v>
      </c>
      <c r="C117" s="5" t="s">
        <v>13</v>
      </c>
      <c r="D117" s="5" t="s">
        <v>14</v>
      </c>
      <c r="E117" s="5" t="s">
        <v>100</v>
      </c>
      <c r="F117" s="54" t="s">
        <v>163</v>
      </c>
      <c r="G117" s="55" t="s">
        <v>40</v>
      </c>
      <c r="H117" s="61"/>
      <c r="I117" s="61"/>
      <c r="J117" s="61"/>
      <c r="K117" s="61"/>
      <c r="L117" s="61"/>
      <c r="M117" s="61"/>
      <c r="N117" s="61"/>
      <c r="O117" s="61"/>
      <c r="P117" s="61"/>
      <c r="Q117" s="61">
        <v>110000</v>
      </c>
      <c r="R117" s="61"/>
      <c r="S117" s="61"/>
      <c r="T117" s="61">
        <f t="shared" si="194"/>
        <v>110000</v>
      </c>
      <c r="U117" s="61">
        <f t="shared" si="195"/>
        <v>0</v>
      </c>
      <c r="V117" s="61">
        <f t="shared" si="196"/>
        <v>0</v>
      </c>
      <c r="W117" s="61"/>
      <c r="X117" s="61"/>
      <c r="Y117" s="61"/>
      <c r="Z117" s="61">
        <f t="shared" si="10"/>
        <v>110000</v>
      </c>
      <c r="AA117" s="61">
        <f t="shared" si="11"/>
        <v>0</v>
      </c>
      <c r="AB117" s="61">
        <f t="shared" si="12"/>
        <v>0</v>
      </c>
      <c r="AC117" s="61">
        <v>50000</v>
      </c>
      <c r="AD117" s="61"/>
      <c r="AE117" s="61"/>
      <c r="AF117" s="61">
        <f t="shared" si="14"/>
        <v>160000</v>
      </c>
      <c r="AG117" s="61">
        <f t="shared" si="15"/>
        <v>0</v>
      </c>
      <c r="AH117" s="61">
        <f t="shared" si="16"/>
        <v>0</v>
      </c>
    </row>
    <row r="118" spans="1:34">
      <c r="A118" s="281"/>
      <c r="B118" s="82" t="s">
        <v>170</v>
      </c>
      <c r="C118" s="35" t="s">
        <v>13</v>
      </c>
      <c r="D118" s="5" t="s">
        <v>14</v>
      </c>
      <c r="E118" s="35" t="s">
        <v>100</v>
      </c>
      <c r="F118" s="35" t="s">
        <v>169</v>
      </c>
      <c r="G118" s="55"/>
      <c r="H118" s="61"/>
      <c r="I118" s="61"/>
      <c r="J118" s="61"/>
      <c r="K118" s="61"/>
      <c r="L118" s="61"/>
      <c r="M118" s="61"/>
      <c r="N118" s="61"/>
      <c r="O118" s="61"/>
      <c r="P118" s="61"/>
      <c r="Q118" s="61">
        <f>Q119</f>
        <v>60000</v>
      </c>
      <c r="R118" s="61">
        <f t="shared" ref="R118:S119" si="199">R119</f>
        <v>0</v>
      </c>
      <c r="S118" s="61">
        <f t="shared" si="199"/>
        <v>0</v>
      </c>
      <c r="T118" s="61">
        <f t="shared" ref="T118:T120" si="200">N118+Q118</f>
        <v>60000</v>
      </c>
      <c r="U118" s="61">
        <f t="shared" ref="U118:U120" si="201">O118+R118</f>
        <v>0</v>
      </c>
      <c r="V118" s="61">
        <f t="shared" ref="V118:V120" si="202">P118+S118</f>
        <v>0</v>
      </c>
      <c r="W118" s="61">
        <f>W119</f>
        <v>0</v>
      </c>
      <c r="X118" s="61">
        <f t="shared" ref="X118:Y119" si="203">X119</f>
        <v>0</v>
      </c>
      <c r="Y118" s="61">
        <f t="shared" si="203"/>
        <v>0</v>
      </c>
      <c r="Z118" s="61">
        <f t="shared" si="10"/>
        <v>60000</v>
      </c>
      <c r="AA118" s="61">
        <f t="shared" si="11"/>
        <v>0</v>
      </c>
      <c r="AB118" s="61">
        <f t="shared" si="12"/>
        <v>0</v>
      </c>
      <c r="AC118" s="61">
        <f>AC119</f>
        <v>372089</v>
      </c>
      <c r="AD118" s="61">
        <f t="shared" ref="AD118:AE119" si="204">AD119</f>
        <v>0</v>
      </c>
      <c r="AE118" s="61">
        <f t="shared" si="204"/>
        <v>0</v>
      </c>
      <c r="AF118" s="61">
        <f t="shared" si="14"/>
        <v>432089</v>
      </c>
      <c r="AG118" s="61">
        <f t="shared" si="15"/>
        <v>0</v>
      </c>
      <c r="AH118" s="61">
        <f t="shared" si="16"/>
        <v>0</v>
      </c>
    </row>
    <row r="119" spans="1:34" ht="26.4">
      <c r="A119" s="281"/>
      <c r="B119" s="74" t="s">
        <v>41</v>
      </c>
      <c r="C119" s="35" t="s">
        <v>13</v>
      </c>
      <c r="D119" s="5" t="s">
        <v>14</v>
      </c>
      <c r="E119" s="35" t="s">
        <v>100</v>
      </c>
      <c r="F119" s="35" t="s">
        <v>169</v>
      </c>
      <c r="G119" s="55" t="s">
        <v>39</v>
      </c>
      <c r="H119" s="61"/>
      <c r="I119" s="61"/>
      <c r="J119" s="61"/>
      <c r="K119" s="61"/>
      <c r="L119" s="61"/>
      <c r="M119" s="61"/>
      <c r="N119" s="61"/>
      <c r="O119" s="61"/>
      <c r="P119" s="61"/>
      <c r="Q119" s="61">
        <f>Q120</f>
        <v>60000</v>
      </c>
      <c r="R119" s="61">
        <f t="shared" si="199"/>
        <v>0</v>
      </c>
      <c r="S119" s="61">
        <f t="shared" si="199"/>
        <v>0</v>
      </c>
      <c r="T119" s="61">
        <f t="shared" si="200"/>
        <v>60000</v>
      </c>
      <c r="U119" s="61">
        <f t="shared" si="201"/>
        <v>0</v>
      </c>
      <c r="V119" s="61">
        <f t="shared" si="202"/>
        <v>0</v>
      </c>
      <c r="W119" s="61">
        <f>W120</f>
        <v>0</v>
      </c>
      <c r="X119" s="61">
        <f t="shared" si="203"/>
        <v>0</v>
      </c>
      <c r="Y119" s="61">
        <f t="shared" si="203"/>
        <v>0</v>
      </c>
      <c r="Z119" s="61">
        <f t="shared" si="10"/>
        <v>60000</v>
      </c>
      <c r="AA119" s="61">
        <f t="shared" si="11"/>
        <v>0</v>
      </c>
      <c r="AB119" s="61">
        <f t="shared" si="12"/>
        <v>0</v>
      </c>
      <c r="AC119" s="61">
        <f>AC120</f>
        <v>372089</v>
      </c>
      <c r="AD119" s="61">
        <f t="shared" si="204"/>
        <v>0</v>
      </c>
      <c r="AE119" s="61">
        <f t="shared" si="204"/>
        <v>0</v>
      </c>
      <c r="AF119" s="61">
        <f t="shared" si="14"/>
        <v>432089</v>
      </c>
      <c r="AG119" s="61">
        <f t="shared" si="15"/>
        <v>0</v>
      </c>
      <c r="AH119" s="61">
        <f t="shared" si="16"/>
        <v>0</v>
      </c>
    </row>
    <row r="120" spans="1:34">
      <c r="A120" s="281"/>
      <c r="B120" s="85" t="s">
        <v>42</v>
      </c>
      <c r="C120" s="35" t="s">
        <v>13</v>
      </c>
      <c r="D120" s="5" t="s">
        <v>14</v>
      </c>
      <c r="E120" s="35" t="s">
        <v>100</v>
      </c>
      <c r="F120" s="35" t="s">
        <v>169</v>
      </c>
      <c r="G120" s="55" t="s">
        <v>40</v>
      </c>
      <c r="H120" s="61"/>
      <c r="I120" s="61"/>
      <c r="J120" s="61"/>
      <c r="K120" s="61"/>
      <c r="L120" s="61"/>
      <c r="M120" s="61"/>
      <c r="N120" s="61"/>
      <c r="O120" s="61"/>
      <c r="P120" s="61"/>
      <c r="Q120" s="61">
        <v>60000</v>
      </c>
      <c r="R120" s="61"/>
      <c r="S120" s="61"/>
      <c r="T120" s="61">
        <f t="shared" si="200"/>
        <v>60000</v>
      </c>
      <c r="U120" s="61">
        <f t="shared" si="201"/>
        <v>0</v>
      </c>
      <c r="V120" s="61">
        <f t="shared" si="202"/>
        <v>0</v>
      </c>
      <c r="W120" s="61"/>
      <c r="X120" s="61"/>
      <c r="Y120" s="61"/>
      <c r="Z120" s="61">
        <f t="shared" si="10"/>
        <v>60000</v>
      </c>
      <c r="AA120" s="61">
        <f t="shared" si="11"/>
        <v>0</v>
      </c>
      <c r="AB120" s="61">
        <f t="shared" si="12"/>
        <v>0</v>
      </c>
      <c r="AC120" s="61">
        <f>111089+261000</f>
        <v>372089</v>
      </c>
      <c r="AD120" s="61"/>
      <c r="AE120" s="61"/>
      <c r="AF120" s="61">
        <f t="shared" si="14"/>
        <v>432089</v>
      </c>
      <c r="AG120" s="61">
        <f t="shared" si="15"/>
        <v>0</v>
      </c>
      <c r="AH120" s="61">
        <f t="shared" si="16"/>
        <v>0</v>
      </c>
    </row>
    <row r="121" spans="1:34" ht="52.8">
      <c r="A121" s="281"/>
      <c r="B121" s="111" t="s">
        <v>214</v>
      </c>
      <c r="C121" s="5" t="s">
        <v>13</v>
      </c>
      <c r="D121" s="5" t="s">
        <v>14</v>
      </c>
      <c r="E121" s="5" t="s">
        <v>100</v>
      </c>
      <c r="F121" s="73" t="s">
        <v>313</v>
      </c>
      <c r="G121" s="17"/>
      <c r="H121" s="57">
        <f>H122</f>
        <v>170000</v>
      </c>
      <c r="I121" s="57">
        <f t="shared" ref="I121:M122" si="205">I122</f>
        <v>180000</v>
      </c>
      <c r="J121" s="57">
        <f t="shared" si="205"/>
        <v>180000</v>
      </c>
      <c r="K121" s="57">
        <f t="shared" si="205"/>
        <v>0</v>
      </c>
      <c r="L121" s="57">
        <f t="shared" si="205"/>
        <v>0</v>
      </c>
      <c r="M121" s="57">
        <f t="shared" si="205"/>
        <v>0</v>
      </c>
      <c r="N121" s="57">
        <f t="shared" si="2"/>
        <v>170000</v>
      </c>
      <c r="O121" s="57">
        <f t="shared" si="3"/>
        <v>180000</v>
      </c>
      <c r="P121" s="57">
        <f t="shared" si="4"/>
        <v>180000</v>
      </c>
      <c r="Q121" s="57">
        <f t="shared" ref="Q121:S122" si="206">Q122</f>
        <v>0</v>
      </c>
      <c r="R121" s="57">
        <f t="shared" si="206"/>
        <v>0</v>
      </c>
      <c r="S121" s="57">
        <f t="shared" si="206"/>
        <v>0</v>
      </c>
      <c r="T121" s="57">
        <f t="shared" si="6"/>
        <v>170000</v>
      </c>
      <c r="U121" s="57">
        <f t="shared" si="7"/>
        <v>180000</v>
      </c>
      <c r="V121" s="57">
        <f t="shared" si="8"/>
        <v>180000</v>
      </c>
      <c r="W121" s="57">
        <f t="shared" ref="W121:Y122" si="207">W122</f>
        <v>0</v>
      </c>
      <c r="X121" s="57">
        <f t="shared" si="207"/>
        <v>0</v>
      </c>
      <c r="Y121" s="57">
        <f t="shared" si="207"/>
        <v>0</v>
      </c>
      <c r="Z121" s="57">
        <f t="shared" si="10"/>
        <v>170000</v>
      </c>
      <c r="AA121" s="57">
        <f t="shared" si="11"/>
        <v>180000</v>
      </c>
      <c r="AB121" s="57">
        <f t="shared" si="12"/>
        <v>180000</v>
      </c>
      <c r="AC121" s="57">
        <f t="shared" ref="AC121:AE122" si="208">AC122</f>
        <v>-39000</v>
      </c>
      <c r="AD121" s="57">
        <f t="shared" si="208"/>
        <v>0</v>
      </c>
      <c r="AE121" s="57">
        <f t="shared" si="208"/>
        <v>0</v>
      </c>
      <c r="AF121" s="57">
        <f t="shared" si="14"/>
        <v>131000</v>
      </c>
      <c r="AG121" s="57">
        <f t="shared" si="15"/>
        <v>180000</v>
      </c>
      <c r="AH121" s="57">
        <f t="shared" si="16"/>
        <v>180000</v>
      </c>
    </row>
    <row r="122" spans="1:34" ht="26.4">
      <c r="A122" s="282"/>
      <c r="B122" s="74" t="s">
        <v>41</v>
      </c>
      <c r="C122" s="5" t="s">
        <v>13</v>
      </c>
      <c r="D122" s="5" t="s">
        <v>14</v>
      </c>
      <c r="E122" s="5" t="s">
        <v>100</v>
      </c>
      <c r="F122" s="73" t="s">
        <v>313</v>
      </c>
      <c r="G122" s="55" t="s">
        <v>39</v>
      </c>
      <c r="H122" s="57">
        <f>H123</f>
        <v>170000</v>
      </c>
      <c r="I122" s="57">
        <f t="shared" si="205"/>
        <v>180000</v>
      </c>
      <c r="J122" s="57">
        <f t="shared" si="205"/>
        <v>180000</v>
      </c>
      <c r="K122" s="57">
        <f t="shared" si="205"/>
        <v>0</v>
      </c>
      <c r="L122" s="57">
        <f t="shared" si="205"/>
        <v>0</v>
      </c>
      <c r="M122" s="57">
        <f t="shared" si="205"/>
        <v>0</v>
      </c>
      <c r="N122" s="57">
        <f t="shared" si="2"/>
        <v>170000</v>
      </c>
      <c r="O122" s="57">
        <f t="shared" si="3"/>
        <v>180000</v>
      </c>
      <c r="P122" s="57">
        <f t="shared" si="4"/>
        <v>180000</v>
      </c>
      <c r="Q122" s="57">
        <f t="shared" si="206"/>
        <v>0</v>
      </c>
      <c r="R122" s="57">
        <f t="shared" si="206"/>
        <v>0</v>
      </c>
      <c r="S122" s="57">
        <f t="shared" si="206"/>
        <v>0</v>
      </c>
      <c r="T122" s="57">
        <f t="shared" si="6"/>
        <v>170000</v>
      </c>
      <c r="U122" s="57">
        <f t="shared" si="7"/>
        <v>180000</v>
      </c>
      <c r="V122" s="57">
        <f t="shared" si="8"/>
        <v>180000</v>
      </c>
      <c r="W122" s="57">
        <f t="shared" si="207"/>
        <v>0</v>
      </c>
      <c r="X122" s="57">
        <f t="shared" si="207"/>
        <v>0</v>
      </c>
      <c r="Y122" s="57">
        <f t="shared" si="207"/>
        <v>0</v>
      </c>
      <c r="Z122" s="57">
        <f t="shared" si="10"/>
        <v>170000</v>
      </c>
      <c r="AA122" s="57">
        <f t="shared" si="11"/>
        <v>180000</v>
      </c>
      <c r="AB122" s="57">
        <f t="shared" si="12"/>
        <v>180000</v>
      </c>
      <c r="AC122" s="57">
        <f t="shared" si="208"/>
        <v>-39000</v>
      </c>
      <c r="AD122" s="57">
        <f t="shared" si="208"/>
        <v>0</v>
      </c>
      <c r="AE122" s="57">
        <f t="shared" si="208"/>
        <v>0</v>
      </c>
      <c r="AF122" s="57">
        <f t="shared" si="14"/>
        <v>131000</v>
      </c>
      <c r="AG122" s="57">
        <f t="shared" si="15"/>
        <v>180000</v>
      </c>
      <c r="AH122" s="57">
        <f t="shared" si="16"/>
        <v>180000</v>
      </c>
    </row>
    <row r="123" spans="1:34">
      <c r="A123" s="282"/>
      <c r="B123" s="85" t="s">
        <v>42</v>
      </c>
      <c r="C123" s="5" t="s">
        <v>13</v>
      </c>
      <c r="D123" s="5" t="s">
        <v>14</v>
      </c>
      <c r="E123" s="5" t="s">
        <v>100</v>
      </c>
      <c r="F123" s="73" t="s">
        <v>313</v>
      </c>
      <c r="G123" s="55" t="s">
        <v>40</v>
      </c>
      <c r="H123" s="61">
        <v>170000</v>
      </c>
      <c r="I123" s="61">
        <v>180000</v>
      </c>
      <c r="J123" s="61">
        <v>180000</v>
      </c>
      <c r="K123" s="61"/>
      <c r="L123" s="61"/>
      <c r="M123" s="61"/>
      <c r="N123" s="61">
        <f t="shared" si="2"/>
        <v>170000</v>
      </c>
      <c r="O123" s="61">
        <f t="shared" si="3"/>
        <v>180000</v>
      </c>
      <c r="P123" s="61">
        <f t="shared" si="4"/>
        <v>180000</v>
      </c>
      <c r="Q123" s="61"/>
      <c r="R123" s="61"/>
      <c r="S123" s="61"/>
      <c r="T123" s="61">
        <f t="shared" si="6"/>
        <v>170000</v>
      </c>
      <c r="U123" s="61">
        <f t="shared" si="7"/>
        <v>180000</v>
      </c>
      <c r="V123" s="61">
        <f t="shared" si="8"/>
        <v>180000</v>
      </c>
      <c r="W123" s="61"/>
      <c r="X123" s="61"/>
      <c r="Y123" s="61"/>
      <c r="Z123" s="61">
        <f t="shared" si="10"/>
        <v>170000</v>
      </c>
      <c r="AA123" s="61">
        <f t="shared" si="11"/>
        <v>180000</v>
      </c>
      <c r="AB123" s="61">
        <f t="shared" si="12"/>
        <v>180000</v>
      </c>
      <c r="AC123" s="61">
        <f>-41000+2000</f>
        <v>-39000</v>
      </c>
      <c r="AD123" s="61"/>
      <c r="AE123" s="61"/>
      <c r="AF123" s="61">
        <f t="shared" si="14"/>
        <v>131000</v>
      </c>
      <c r="AG123" s="61">
        <f t="shared" si="15"/>
        <v>180000</v>
      </c>
      <c r="AH123" s="61">
        <f t="shared" si="16"/>
        <v>180000</v>
      </c>
    </row>
    <row r="124" spans="1:34" ht="26.4">
      <c r="A124" s="31"/>
      <c r="B124" s="74" t="s">
        <v>279</v>
      </c>
      <c r="C124" s="35" t="s">
        <v>13</v>
      </c>
      <c r="D124" s="35" t="s">
        <v>14</v>
      </c>
      <c r="E124" s="35" t="s">
        <v>100</v>
      </c>
      <c r="F124" s="35" t="s">
        <v>314</v>
      </c>
      <c r="G124" s="36"/>
      <c r="H124" s="61">
        <f>H125</f>
        <v>4040000</v>
      </c>
      <c r="I124" s="61">
        <f t="shared" ref="I124:M125" si="209">I125</f>
        <v>4300000</v>
      </c>
      <c r="J124" s="61">
        <f t="shared" si="209"/>
        <v>4500000</v>
      </c>
      <c r="K124" s="61">
        <f t="shared" si="209"/>
        <v>0</v>
      </c>
      <c r="L124" s="61">
        <f t="shared" si="209"/>
        <v>0</v>
      </c>
      <c r="M124" s="61">
        <f t="shared" si="209"/>
        <v>0</v>
      </c>
      <c r="N124" s="61">
        <f t="shared" si="2"/>
        <v>4040000</v>
      </c>
      <c r="O124" s="61">
        <f t="shared" si="3"/>
        <v>4300000</v>
      </c>
      <c r="P124" s="61">
        <f t="shared" si="4"/>
        <v>4500000</v>
      </c>
      <c r="Q124" s="61">
        <f t="shared" ref="Q124:S125" si="210">Q125</f>
        <v>0</v>
      </c>
      <c r="R124" s="61">
        <f t="shared" si="210"/>
        <v>0</v>
      </c>
      <c r="S124" s="61">
        <f t="shared" si="210"/>
        <v>0</v>
      </c>
      <c r="T124" s="61">
        <f t="shared" si="6"/>
        <v>4040000</v>
      </c>
      <c r="U124" s="61">
        <f t="shared" si="7"/>
        <v>4300000</v>
      </c>
      <c r="V124" s="61">
        <f t="shared" si="8"/>
        <v>4500000</v>
      </c>
      <c r="W124" s="61">
        <f t="shared" ref="W124:Y125" si="211">W125</f>
        <v>13191.74</v>
      </c>
      <c r="X124" s="61">
        <f t="shared" si="211"/>
        <v>0</v>
      </c>
      <c r="Y124" s="61">
        <f t="shared" si="211"/>
        <v>0</v>
      </c>
      <c r="Z124" s="61">
        <f t="shared" si="10"/>
        <v>4053191.74</v>
      </c>
      <c r="AA124" s="61">
        <f t="shared" si="11"/>
        <v>4300000</v>
      </c>
      <c r="AB124" s="61">
        <f t="shared" si="12"/>
        <v>4500000</v>
      </c>
      <c r="AC124" s="61">
        <f t="shared" ref="AC124:AE125" si="212">AC125</f>
        <v>0</v>
      </c>
      <c r="AD124" s="61">
        <f t="shared" si="212"/>
        <v>0</v>
      </c>
      <c r="AE124" s="61">
        <f t="shared" si="212"/>
        <v>0</v>
      </c>
      <c r="AF124" s="61">
        <f t="shared" si="14"/>
        <v>4053191.74</v>
      </c>
      <c r="AG124" s="61">
        <f t="shared" si="15"/>
        <v>4300000</v>
      </c>
      <c r="AH124" s="61">
        <f t="shared" si="16"/>
        <v>4500000</v>
      </c>
    </row>
    <row r="125" spans="1:34" ht="26.4">
      <c r="A125" s="31"/>
      <c r="B125" s="74" t="s">
        <v>41</v>
      </c>
      <c r="C125" s="35" t="s">
        <v>13</v>
      </c>
      <c r="D125" s="35" t="s">
        <v>14</v>
      </c>
      <c r="E125" s="35" t="s">
        <v>100</v>
      </c>
      <c r="F125" s="35" t="s">
        <v>314</v>
      </c>
      <c r="G125" s="36" t="s">
        <v>39</v>
      </c>
      <c r="H125" s="61">
        <f>H126</f>
        <v>4040000</v>
      </c>
      <c r="I125" s="61">
        <f t="shared" si="209"/>
        <v>4300000</v>
      </c>
      <c r="J125" s="61">
        <f t="shared" si="209"/>
        <v>4500000</v>
      </c>
      <c r="K125" s="61">
        <f t="shared" si="209"/>
        <v>0</v>
      </c>
      <c r="L125" s="61">
        <f t="shared" si="209"/>
        <v>0</v>
      </c>
      <c r="M125" s="61">
        <f t="shared" si="209"/>
        <v>0</v>
      </c>
      <c r="N125" s="61">
        <f t="shared" si="2"/>
        <v>4040000</v>
      </c>
      <c r="O125" s="61">
        <f t="shared" si="3"/>
        <v>4300000</v>
      </c>
      <c r="P125" s="61">
        <f t="shared" si="4"/>
        <v>4500000</v>
      </c>
      <c r="Q125" s="61">
        <f t="shared" si="210"/>
        <v>0</v>
      </c>
      <c r="R125" s="61">
        <f t="shared" si="210"/>
        <v>0</v>
      </c>
      <c r="S125" s="61">
        <f t="shared" si="210"/>
        <v>0</v>
      </c>
      <c r="T125" s="61">
        <f t="shared" si="6"/>
        <v>4040000</v>
      </c>
      <c r="U125" s="61">
        <f t="shared" si="7"/>
        <v>4300000</v>
      </c>
      <c r="V125" s="61">
        <f t="shared" si="8"/>
        <v>4500000</v>
      </c>
      <c r="W125" s="61">
        <f t="shared" si="211"/>
        <v>13191.74</v>
      </c>
      <c r="X125" s="61">
        <f t="shared" si="211"/>
        <v>0</v>
      </c>
      <c r="Y125" s="61">
        <f t="shared" si="211"/>
        <v>0</v>
      </c>
      <c r="Z125" s="61">
        <f t="shared" si="10"/>
        <v>4053191.74</v>
      </c>
      <c r="AA125" s="61">
        <f t="shared" si="11"/>
        <v>4300000</v>
      </c>
      <c r="AB125" s="61">
        <f t="shared" si="12"/>
        <v>4500000</v>
      </c>
      <c r="AC125" s="61">
        <f t="shared" si="212"/>
        <v>0</v>
      </c>
      <c r="AD125" s="61">
        <f t="shared" si="212"/>
        <v>0</v>
      </c>
      <c r="AE125" s="61">
        <f t="shared" si="212"/>
        <v>0</v>
      </c>
      <c r="AF125" s="61">
        <f t="shared" si="14"/>
        <v>4053191.74</v>
      </c>
      <c r="AG125" s="61">
        <f t="shared" si="15"/>
        <v>4300000</v>
      </c>
      <c r="AH125" s="61">
        <f t="shared" si="16"/>
        <v>4500000</v>
      </c>
    </row>
    <row r="126" spans="1:34">
      <c r="A126" s="31"/>
      <c r="B126" s="102" t="s">
        <v>42</v>
      </c>
      <c r="C126" s="35" t="s">
        <v>13</v>
      </c>
      <c r="D126" s="35" t="s">
        <v>14</v>
      </c>
      <c r="E126" s="35" t="s">
        <v>100</v>
      </c>
      <c r="F126" s="35" t="s">
        <v>314</v>
      </c>
      <c r="G126" s="36" t="s">
        <v>40</v>
      </c>
      <c r="H126" s="61">
        <v>4040000</v>
      </c>
      <c r="I126" s="61">
        <v>4300000</v>
      </c>
      <c r="J126" s="61">
        <v>4500000</v>
      </c>
      <c r="K126" s="61"/>
      <c r="L126" s="61"/>
      <c r="M126" s="61"/>
      <c r="N126" s="61">
        <f t="shared" si="2"/>
        <v>4040000</v>
      </c>
      <c r="O126" s="61">
        <f t="shared" si="3"/>
        <v>4300000</v>
      </c>
      <c r="P126" s="61">
        <f t="shared" si="4"/>
        <v>4500000</v>
      </c>
      <c r="Q126" s="61"/>
      <c r="R126" s="61"/>
      <c r="S126" s="61"/>
      <c r="T126" s="61">
        <f t="shared" si="6"/>
        <v>4040000</v>
      </c>
      <c r="U126" s="61">
        <f t="shared" si="7"/>
        <v>4300000</v>
      </c>
      <c r="V126" s="61">
        <f t="shared" si="8"/>
        <v>4500000</v>
      </c>
      <c r="W126" s="61">
        <v>13191.74</v>
      </c>
      <c r="X126" s="61"/>
      <c r="Y126" s="61"/>
      <c r="Z126" s="61">
        <f t="shared" si="10"/>
        <v>4053191.74</v>
      </c>
      <c r="AA126" s="61">
        <f t="shared" si="11"/>
        <v>4300000</v>
      </c>
      <c r="AB126" s="61">
        <f t="shared" si="12"/>
        <v>4500000</v>
      </c>
      <c r="AC126" s="61"/>
      <c r="AD126" s="61"/>
      <c r="AE126" s="61"/>
      <c r="AF126" s="61">
        <f t="shared" si="14"/>
        <v>4053191.74</v>
      </c>
      <c r="AG126" s="61">
        <f t="shared" si="15"/>
        <v>4300000</v>
      </c>
      <c r="AH126" s="61">
        <f t="shared" si="16"/>
        <v>4500000</v>
      </c>
    </row>
    <row r="127" spans="1:34" ht="26.4">
      <c r="A127" s="184"/>
      <c r="B127" s="74" t="s">
        <v>280</v>
      </c>
      <c r="C127" s="35" t="s">
        <v>13</v>
      </c>
      <c r="D127" s="35" t="s">
        <v>14</v>
      </c>
      <c r="E127" s="35" t="s">
        <v>100</v>
      </c>
      <c r="F127" s="35" t="s">
        <v>318</v>
      </c>
      <c r="G127" s="36"/>
      <c r="H127" s="61">
        <f>H128</f>
        <v>3300000</v>
      </c>
      <c r="I127" s="61">
        <f t="shared" ref="I127:M128" si="213">I128</f>
        <v>3500000</v>
      </c>
      <c r="J127" s="61">
        <f t="shared" si="213"/>
        <v>3600000</v>
      </c>
      <c r="K127" s="61">
        <f t="shared" si="213"/>
        <v>0</v>
      </c>
      <c r="L127" s="61">
        <f t="shared" si="213"/>
        <v>0</v>
      </c>
      <c r="M127" s="61">
        <f t="shared" si="213"/>
        <v>0</v>
      </c>
      <c r="N127" s="61">
        <f t="shared" si="2"/>
        <v>3300000</v>
      </c>
      <c r="O127" s="61">
        <f t="shared" si="3"/>
        <v>3500000</v>
      </c>
      <c r="P127" s="61">
        <f t="shared" si="4"/>
        <v>3600000</v>
      </c>
      <c r="Q127" s="61">
        <f t="shared" ref="Q127:S128" si="214">Q128</f>
        <v>0</v>
      </c>
      <c r="R127" s="61">
        <f t="shared" si="214"/>
        <v>0</v>
      </c>
      <c r="S127" s="61">
        <f t="shared" si="214"/>
        <v>0</v>
      </c>
      <c r="T127" s="61">
        <f t="shared" si="6"/>
        <v>3300000</v>
      </c>
      <c r="U127" s="61">
        <f t="shared" si="7"/>
        <v>3500000</v>
      </c>
      <c r="V127" s="61">
        <f t="shared" si="8"/>
        <v>3600000</v>
      </c>
      <c r="W127" s="61">
        <f t="shared" ref="W127:Y128" si="215">W128</f>
        <v>0</v>
      </c>
      <c r="X127" s="61">
        <f t="shared" si="215"/>
        <v>0</v>
      </c>
      <c r="Y127" s="61">
        <f t="shared" si="215"/>
        <v>0</v>
      </c>
      <c r="Z127" s="61">
        <f t="shared" si="10"/>
        <v>3300000</v>
      </c>
      <c r="AA127" s="61">
        <f t="shared" si="11"/>
        <v>3500000</v>
      </c>
      <c r="AB127" s="61">
        <f t="shared" si="12"/>
        <v>3600000</v>
      </c>
      <c r="AC127" s="61">
        <f t="shared" ref="AC127:AE128" si="216">AC128</f>
        <v>0</v>
      </c>
      <c r="AD127" s="61">
        <f t="shared" si="216"/>
        <v>0</v>
      </c>
      <c r="AE127" s="61">
        <f t="shared" si="216"/>
        <v>0</v>
      </c>
      <c r="AF127" s="61">
        <f t="shared" si="14"/>
        <v>3300000</v>
      </c>
      <c r="AG127" s="61">
        <f t="shared" si="15"/>
        <v>3500000</v>
      </c>
      <c r="AH127" s="61">
        <f t="shared" si="16"/>
        <v>3600000</v>
      </c>
    </row>
    <row r="128" spans="1:34" ht="26.4">
      <c r="A128" s="31"/>
      <c r="B128" s="74" t="s">
        <v>41</v>
      </c>
      <c r="C128" s="35" t="s">
        <v>13</v>
      </c>
      <c r="D128" s="35" t="s">
        <v>14</v>
      </c>
      <c r="E128" s="35" t="s">
        <v>100</v>
      </c>
      <c r="F128" s="35" t="s">
        <v>318</v>
      </c>
      <c r="G128" s="36" t="s">
        <v>39</v>
      </c>
      <c r="H128" s="61">
        <f>H129</f>
        <v>3300000</v>
      </c>
      <c r="I128" s="61">
        <f t="shared" si="213"/>
        <v>3500000</v>
      </c>
      <c r="J128" s="61">
        <f t="shared" si="213"/>
        <v>3600000</v>
      </c>
      <c r="K128" s="61">
        <f t="shared" si="213"/>
        <v>0</v>
      </c>
      <c r="L128" s="61">
        <f t="shared" si="213"/>
        <v>0</v>
      </c>
      <c r="M128" s="61">
        <f t="shared" si="213"/>
        <v>0</v>
      </c>
      <c r="N128" s="61">
        <f t="shared" si="2"/>
        <v>3300000</v>
      </c>
      <c r="O128" s="61">
        <f t="shared" si="3"/>
        <v>3500000</v>
      </c>
      <c r="P128" s="61">
        <f t="shared" si="4"/>
        <v>3600000</v>
      </c>
      <c r="Q128" s="61">
        <f t="shared" si="214"/>
        <v>0</v>
      </c>
      <c r="R128" s="61">
        <f t="shared" si="214"/>
        <v>0</v>
      </c>
      <c r="S128" s="61">
        <f t="shared" si="214"/>
        <v>0</v>
      </c>
      <c r="T128" s="61">
        <f t="shared" si="6"/>
        <v>3300000</v>
      </c>
      <c r="U128" s="61">
        <f t="shared" si="7"/>
        <v>3500000</v>
      </c>
      <c r="V128" s="61">
        <f t="shared" si="8"/>
        <v>3600000</v>
      </c>
      <c r="W128" s="61">
        <f t="shared" si="215"/>
        <v>0</v>
      </c>
      <c r="X128" s="61">
        <f t="shared" si="215"/>
        <v>0</v>
      </c>
      <c r="Y128" s="61">
        <f t="shared" si="215"/>
        <v>0</v>
      </c>
      <c r="Z128" s="61">
        <f t="shared" si="10"/>
        <v>3300000</v>
      </c>
      <c r="AA128" s="61">
        <f t="shared" si="11"/>
        <v>3500000</v>
      </c>
      <c r="AB128" s="61">
        <f t="shared" si="12"/>
        <v>3600000</v>
      </c>
      <c r="AC128" s="61">
        <f t="shared" si="216"/>
        <v>0</v>
      </c>
      <c r="AD128" s="61">
        <f t="shared" si="216"/>
        <v>0</v>
      </c>
      <c r="AE128" s="61">
        <f t="shared" si="216"/>
        <v>0</v>
      </c>
      <c r="AF128" s="61">
        <f t="shared" si="14"/>
        <v>3300000</v>
      </c>
      <c r="AG128" s="61">
        <f t="shared" si="15"/>
        <v>3500000</v>
      </c>
      <c r="AH128" s="61">
        <f t="shared" si="16"/>
        <v>3600000</v>
      </c>
    </row>
    <row r="129" spans="1:34">
      <c r="A129" s="31"/>
      <c r="B129" s="102" t="s">
        <v>42</v>
      </c>
      <c r="C129" s="35" t="s">
        <v>13</v>
      </c>
      <c r="D129" s="35" t="s">
        <v>14</v>
      </c>
      <c r="E129" s="35" t="s">
        <v>100</v>
      </c>
      <c r="F129" s="35" t="s">
        <v>318</v>
      </c>
      <c r="G129" s="36" t="s">
        <v>40</v>
      </c>
      <c r="H129" s="61">
        <v>3300000</v>
      </c>
      <c r="I129" s="61">
        <v>3500000</v>
      </c>
      <c r="J129" s="61">
        <v>3600000</v>
      </c>
      <c r="K129" s="61"/>
      <c r="L129" s="61"/>
      <c r="M129" s="61"/>
      <c r="N129" s="61">
        <f t="shared" ref="N129:N210" si="217">H129+K129</f>
        <v>3300000</v>
      </c>
      <c r="O129" s="61">
        <f t="shared" ref="O129:O210" si="218">I129+L129</f>
        <v>3500000</v>
      </c>
      <c r="P129" s="61">
        <f t="shared" ref="P129:P210" si="219">J129+M129</f>
        <v>3600000</v>
      </c>
      <c r="Q129" s="61"/>
      <c r="R129" s="61"/>
      <c r="S129" s="61"/>
      <c r="T129" s="61">
        <f t="shared" ref="T129:T201" si="220">N129+Q129</f>
        <v>3300000</v>
      </c>
      <c r="U129" s="61">
        <f t="shared" ref="U129:U201" si="221">O129+R129</f>
        <v>3500000</v>
      </c>
      <c r="V129" s="61">
        <f t="shared" ref="V129:V201" si="222">P129+S129</f>
        <v>3600000</v>
      </c>
      <c r="W129" s="61"/>
      <c r="X129" s="61"/>
      <c r="Y129" s="61"/>
      <c r="Z129" s="61">
        <f t="shared" ref="Z129:Z201" si="223">T129+W129</f>
        <v>3300000</v>
      </c>
      <c r="AA129" s="61">
        <f t="shared" ref="AA129:AA201" si="224">U129+X129</f>
        <v>3500000</v>
      </c>
      <c r="AB129" s="61">
        <f t="shared" ref="AB129:AB201" si="225">V129+Y129</f>
        <v>3600000</v>
      </c>
      <c r="AC129" s="61"/>
      <c r="AD129" s="61"/>
      <c r="AE129" s="61"/>
      <c r="AF129" s="61">
        <f t="shared" ref="AF129:AF147" si="226">Z129+AC129</f>
        <v>3300000</v>
      </c>
      <c r="AG129" s="61">
        <f t="shared" ref="AG129:AG147" si="227">AA129+AD129</f>
        <v>3500000</v>
      </c>
      <c r="AH129" s="61">
        <f t="shared" ref="AH129:AH147" si="228">AB129+AE129</f>
        <v>3600000</v>
      </c>
    </row>
    <row r="130" spans="1:34" ht="39.6">
      <c r="A130" s="31"/>
      <c r="B130" s="222" t="s">
        <v>399</v>
      </c>
      <c r="C130" s="35" t="s">
        <v>13</v>
      </c>
      <c r="D130" s="35" t="s">
        <v>14</v>
      </c>
      <c r="E130" s="35" t="s">
        <v>100</v>
      </c>
      <c r="F130" s="35" t="s">
        <v>400</v>
      </c>
      <c r="G130" s="36"/>
      <c r="H130" s="187"/>
      <c r="I130" s="187"/>
      <c r="J130" s="187"/>
      <c r="K130" s="187"/>
      <c r="L130" s="187"/>
      <c r="M130" s="187"/>
      <c r="N130" s="187"/>
      <c r="O130" s="187"/>
      <c r="P130" s="187"/>
      <c r="Q130" s="187"/>
      <c r="R130" s="187"/>
      <c r="S130" s="187"/>
      <c r="T130" s="187"/>
      <c r="U130" s="187"/>
      <c r="V130" s="187"/>
      <c r="W130" s="187">
        <f>W131</f>
        <v>0</v>
      </c>
      <c r="X130" s="187">
        <f t="shared" ref="X130:Y131" si="229">X131</f>
        <v>0</v>
      </c>
      <c r="Y130" s="187">
        <f t="shared" si="229"/>
        <v>648872</v>
      </c>
      <c r="Z130" s="61">
        <f t="shared" ref="Z130:Z132" si="230">T130+W130</f>
        <v>0</v>
      </c>
      <c r="AA130" s="61">
        <f t="shared" ref="AA130:AA132" si="231">U130+X130</f>
        <v>0</v>
      </c>
      <c r="AB130" s="61">
        <f t="shared" ref="AB130:AB132" si="232">V130+Y130</f>
        <v>648872</v>
      </c>
      <c r="AC130" s="187">
        <f>AC131</f>
        <v>0</v>
      </c>
      <c r="AD130" s="187">
        <f t="shared" ref="AD130:AE131" si="233">AD131</f>
        <v>0</v>
      </c>
      <c r="AE130" s="187">
        <f t="shared" si="233"/>
        <v>0</v>
      </c>
      <c r="AF130" s="61">
        <f t="shared" si="226"/>
        <v>0</v>
      </c>
      <c r="AG130" s="61">
        <f t="shared" si="227"/>
        <v>0</v>
      </c>
      <c r="AH130" s="61">
        <f t="shared" si="228"/>
        <v>648872</v>
      </c>
    </row>
    <row r="131" spans="1:34" ht="26.4">
      <c r="A131" s="31"/>
      <c r="B131" s="223" t="s">
        <v>41</v>
      </c>
      <c r="C131" s="35" t="s">
        <v>13</v>
      </c>
      <c r="D131" s="35" t="s">
        <v>14</v>
      </c>
      <c r="E131" s="35" t="s">
        <v>100</v>
      </c>
      <c r="F131" s="35" t="s">
        <v>400</v>
      </c>
      <c r="G131" s="36" t="s">
        <v>39</v>
      </c>
      <c r="H131" s="187"/>
      <c r="I131" s="187"/>
      <c r="J131" s="187"/>
      <c r="K131" s="187"/>
      <c r="L131" s="187"/>
      <c r="M131" s="187"/>
      <c r="N131" s="187"/>
      <c r="O131" s="187"/>
      <c r="P131" s="187"/>
      <c r="Q131" s="187"/>
      <c r="R131" s="187"/>
      <c r="S131" s="187"/>
      <c r="T131" s="187"/>
      <c r="U131" s="187"/>
      <c r="V131" s="187"/>
      <c r="W131" s="187">
        <f>W132</f>
        <v>0</v>
      </c>
      <c r="X131" s="187">
        <f t="shared" si="229"/>
        <v>0</v>
      </c>
      <c r="Y131" s="187">
        <f t="shared" si="229"/>
        <v>648872</v>
      </c>
      <c r="Z131" s="61">
        <f t="shared" si="230"/>
        <v>0</v>
      </c>
      <c r="AA131" s="61">
        <f t="shared" si="231"/>
        <v>0</v>
      </c>
      <c r="AB131" s="61">
        <f t="shared" si="232"/>
        <v>648872</v>
      </c>
      <c r="AC131" s="187">
        <f>AC132</f>
        <v>0</v>
      </c>
      <c r="AD131" s="187">
        <f t="shared" si="233"/>
        <v>0</v>
      </c>
      <c r="AE131" s="187">
        <f t="shared" si="233"/>
        <v>0</v>
      </c>
      <c r="AF131" s="61">
        <f t="shared" si="226"/>
        <v>0</v>
      </c>
      <c r="AG131" s="61">
        <f t="shared" si="227"/>
        <v>0</v>
      </c>
      <c r="AH131" s="61">
        <f t="shared" si="228"/>
        <v>648872</v>
      </c>
    </row>
    <row r="132" spans="1:34">
      <c r="A132" s="31"/>
      <c r="B132" s="222" t="s">
        <v>42</v>
      </c>
      <c r="C132" s="35" t="s">
        <v>13</v>
      </c>
      <c r="D132" s="35" t="s">
        <v>14</v>
      </c>
      <c r="E132" s="35" t="s">
        <v>100</v>
      </c>
      <c r="F132" s="35" t="s">
        <v>400</v>
      </c>
      <c r="G132" s="36" t="s">
        <v>40</v>
      </c>
      <c r="H132" s="187"/>
      <c r="I132" s="187"/>
      <c r="J132" s="187"/>
      <c r="K132" s="187"/>
      <c r="L132" s="187"/>
      <c r="M132" s="187"/>
      <c r="N132" s="187"/>
      <c r="O132" s="187"/>
      <c r="P132" s="187"/>
      <c r="Q132" s="187"/>
      <c r="R132" s="187"/>
      <c r="S132" s="187"/>
      <c r="T132" s="187"/>
      <c r="U132" s="187"/>
      <c r="V132" s="187"/>
      <c r="W132" s="187"/>
      <c r="X132" s="187"/>
      <c r="Y132" s="61">
        <v>648872</v>
      </c>
      <c r="Z132" s="61">
        <f t="shared" si="230"/>
        <v>0</v>
      </c>
      <c r="AA132" s="61">
        <f t="shared" si="231"/>
        <v>0</v>
      </c>
      <c r="AB132" s="61">
        <f t="shared" si="232"/>
        <v>648872</v>
      </c>
      <c r="AC132" s="187"/>
      <c r="AD132" s="187"/>
      <c r="AE132" s="61"/>
      <c r="AF132" s="61">
        <f t="shared" si="226"/>
        <v>0</v>
      </c>
      <c r="AG132" s="61">
        <f t="shared" si="227"/>
        <v>0</v>
      </c>
      <c r="AH132" s="61">
        <f t="shared" si="228"/>
        <v>648872</v>
      </c>
    </row>
    <row r="133" spans="1:34" ht="105.6">
      <c r="A133" s="180"/>
      <c r="B133" s="102" t="s">
        <v>401</v>
      </c>
      <c r="C133" s="35" t="s">
        <v>13</v>
      </c>
      <c r="D133" s="35" t="s">
        <v>14</v>
      </c>
      <c r="E133" s="35" t="s">
        <v>402</v>
      </c>
      <c r="F133" s="35" t="s">
        <v>403</v>
      </c>
      <c r="G133" s="36"/>
      <c r="H133" s="187"/>
      <c r="I133" s="187"/>
      <c r="J133" s="187"/>
      <c r="K133" s="187"/>
      <c r="L133" s="187"/>
      <c r="M133" s="187"/>
      <c r="N133" s="187"/>
      <c r="O133" s="187"/>
      <c r="P133" s="187"/>
      <c r="Q133" s="187">
        <f>Q134</f>
        <v>31779.64</v>
      </c>
      <c r="R133" s="187">
        <f t="shared" ref="R133:R134" si="234">R134</f>
        <v>0</v>
      </c>
      <c r="S133" s="187">
        <f t="shared" ref="S133:S134" si="235">S134</f>
        <v>0</v>
      </c>
      <c r="T133" s="187">
        <f t="shared" si="220"/>
        <v>31779.64</v>
      </c>
      <c r="U133" s="187">
        <f t="shared" si="221"/>
        <v>0</v>
      </c>
      <c r="V133" s="187">
        <f t="shared" si="222"/>
        <v>0</v>
      </c>
      <c r="W133" s="187">
        <f>W134</f>
        <v>0</v>
      </c>
      <c r="X133" s="187">
        <f t="shared" ref="X133:Y134" si="236">X134</f>
        <v>0</v>
      </c>
      <c r="Y133" s="187">
        <f t="shared" si="236"/>
        <v>0</v>
      </c>
      <c r="Z133" s="187">
        <f t="shared" si="223"/>
        <v>31779.64</v>
      </c>
      <c r="AA133" s="187">
        <f t="shared" si="224"/>
        <v>0</v>
      </c>
      <c r="AB133" s="187">
        <f t="shared" si="225"/>
        <v>0</v>
      </c>
      <c r="AC133" s="187">
        <f>AC134</f>
        <v>0</v>
      </c>
      <c r="AD133" s="187">
        <f t="shared" ref="AD133:AE134" si="237">AD134</f>
        <v>0</v>
      </c>
      <c r="AE133" s="187">
        <f t="shared" si="237"/>
        <v>0</v>
      </c>
      <c r="AF133" s="187">
        <f t="shared" si="226"/>
        <v>31779.64</v>
      </c>
      <c r="AG133" s="187">
        <f t="shared" si="227"/>
        <v>0</v>
      </c>
      <c r="AH133" s="187">
        <f t="shared" si="228"/>
        <v>0</v>
      </c>
    </row>
    <row r="134" spans="1:34" ht="26.4">
      <c r="A134" s="180"/>
      <c r="B134" s="102" t="s">
        <v>41</v>
      </c>
      <c r="C134" s="35" t="s">
        <v>13</v>
      </c>
      <c r="D134" s="35" t="s">
        <v>14</v>
      </c>
      <c r="E134" s="35" t="s">
        <v>402</v>
      </c>
      <c r="F134" s="35" t="s">
        <v>403</v>
      </c>
      <c r="G134" s="36" t="s">
        <v>39</v>
      </c>
      <c r="H134" s="187"/>
      <c r="I134" s="187"/>
      <c r="J134" s="187"/>
      <c r="K134" s="187"/>
      <c r="L134" s="187"/>
      <c r="M134" s="187"/>
      <c r="N134" s="187"/>
      <c r="O134" s="187"/>
      <c r="P134" s="187"/>
      <c r="Q134" s="187">
        <f>Q135</f>
        <v>31779.64</v>
      </c>
      <c r="R134" s="187">
        <f t="shared" si="234"/>
        <v>0</v>
      </c>
      <c r="S134" s="187">
        <f t="shared" si="235"/>
        <v>0</v>
      </c>
      <c r="T134" s="187">
        <f t="shared" si="220"/>
        <v>31779.64</v>
      </c>
      <c r="U134" s="187">
        <f t="shared" si="221"/>
        <v>0</v>
      </c>
      <c r="V134" s="187">
        <f t="shared" si="222"/>
        <v>0</v>
      </c>
      <c r="W134" s="187">
        <f>W135</f>
        <v>0</v>
      </c>
      <c r="X134" s="187">
        <f t="shared" si="236"/>
        <v>0</v>
      </c>
      <c r="Y134" s="187">
        <f t="shared" si="236"/>
        <v>0</v>
      </c>
      <c r="Z134" s="187">
        <f t="shared" si="223"/>
        <v>31779.64</v>
      </c>
      <c r="AA134" s="187">
        <f t="shared" si="224"/>
        <v>0</v>
      </c>
      <c r="AB134" s="187">
        <f t="shared" si="225"/>
        <v>0</v>
      </c>
      <c r="AC134" s="187">
        <f>AC135</f>
        <v>0</v>
      </c>
      <c r="AD134" s="187">
        <f t="shared" si="237"/>
        <v>0</v>
      </c>
      <c r="AE134" s="187">
        <f t="shared" si="237"/>
        <v>0</v>
      </c>
      <c r="AF134" s="187">
        <f t="shared" si="226"/>
        <v>31779.64</v>
      </c>
      <c r="AG134" s="187">
        <f t="shared" si="227"/>
        <v>0</v>
      </c>
      <c r="AH134" s="187">
        <f t="shared" si="228"/>
        <v>0</v>
      </c>
    </row>
    <row r="135" spans="1:34">
      <c r="A135" s="180"/>
      <c r="B135" s="102" t="s">
        <v>42</v>
      </c>
      <c r="C135" s="35" t="s">
        <v>13</v>
      </c>
      <c r="D135" s="35" t="s">
        <v>14</v>
      </c>
      <c r="E135" s="35" t="s">
        <v>402</v>
      </c>
      <c r="F135" s="35" t="s">
        <v>403</v>
      </c>
      <c r="G135" s="36" t="s">
        <v>40</v>
      </c>
      <c r="H135" s="187"/>
      <c r="I135" s="187"/>
      <c r="J135" s="187"/>
      <c r="K135" s="187"/>
      <c r="L135" s="187"/>
      <c r="M135" s="187"/>
      <c r="N135" s="187"/>
      <c r="O135" s="187"/>
      <c r="P135" s="187"/>
      <c r="Q135" s="61">
        <v>31779.64</v>
      </c>
      <c r="R135" s="187"/>
      <c r="S135" s="187"/>
      <c r="T135" s="187">
        <f t="shared" si="220"/>
        <v>31779.64</v>
      </c>
      <c r="U135" s="187">
        <f t="shared" si="221"/>
        <v>0</v>
      </c>
      <c r="V135" s="187">
        <f t="shared" si="222"/>
        <v>0</v>
      </c>
      <c r="W135" s="61"/>
      <c r="X135" s="187"/>
      <c r="Y135" s="187"/>
      <c r="Z135" s="187">
        <f t="shared" si="223"/>
        <v>31779.64</v>
      </c>
      <c r="AA135" s="187">
        <f t="shared" si="224"/>
        <v>0</v>
      </c>
      <c r="AB135" s="187">
        <f t="shared" si="225"/>
        <v>0</v>
      </c>
      <c r="AC135" s="61"/>
      <c r="AD135" s="187"/>
      <c r="AE135" s="187"/>
      <c r="AF135" s="187">
        <f t="shared" si="226"/>
        <v>31779.64</v>
      </c>
      <c r="AG135" s="187">
        <f t="shared" si="227"/>
        <v>0</v>
      </c>
      <c r="AH135" s="187">
        <f t="shared" si="228"/>
        <v>0</v>
      </c>
    </row>
    <row r="136" spans="1:34" ht="26.4">
      <c r="A136" s="184" t="s">
        <v>26</v>
      </c>
      <c r="B136" s="81" t="s">
        <v>93</v>
      </c>
      <c r="C136" s="6" t="s">
        <v>13</v>
      </c>
      <c r="D136" s="6" t="s">
        <v>4</v>
      </c>
      <c r="E136" s="6" t="s">
        <v>100</v>
      </c>
      <c r="F136" s="6" t="s">
        <v>101</v>
      </c>
      <c r="G136" s="17"/>
      <c r="H136" s="58">
        <f>H137</f>
        <v>998000</v>
      </c>
      <c r="I136" s="58">
        <f t="shared" ref="I136:M136" si="238">I137</f>
        <v>998000</v>
      </c>
      <c r="J136" s="58">
        <f t="shared" si="238"/>
        <v>998000</v>
      </c>
      <c r="K136" s="58">
        <f t="shared" si="238"/>
        <v>0</v>
      </c>
      <c r="L136" s="58">
        <f t="shared" si="238"/>
        <v>0</v>
      </c>
      <c r="M136" s="58">
        <f t="shared" si="238"/>
        <v>0</v>
      </c>
      <c r="N136" s="58">
        <f t="shared" si="217"/>
        <v>998000</v>
      </c>
      <c r="O136" s="58">
        <f t="shared" si="218"/>
        <v>998000</v>
      </c>
      <c r="P136" s="58">
        <f t="shared" si="219"/>
        <v>998000</v>
      </c>
      <c r="Q136" s="58">
        <f>Q137+Q145</f>
        <v>68394</v>
      </c>
      <c r="R136" s="58">
        <f t="shared" ref="R136:S136" si="239">R137+R145</f>
        <v>0</v>
      </c>
      <c r="S136" s="58">
        <f t="shared" si="239"/>
        <v>0</v>
      </c>
      <c r="T136" s="58">
        <f t="shared" si="220"/>
        <v>1066394</v>
      </c>
      <c r="U136" s="58">
        <f t="shared" si="221"/>
        <v>998000</v>
      </c>
      <c r="V136" s="58">
        <f t="shared" si="222"/>
        <v>998000</v>
      </c>
      <c r="W136" s="58">
        <f>W137+W145</f>
        <v>-13191.74</v>
      </c>
      <c r="X136" s="58">
        <f t="shared" ref="X136:Y136" si="240">X137+X145</f>
        <v>0</v>
      </c>
      <c r="Y136" s="58">
        <f t="shared" si="240"/>
        <v>0</v>
      </c>
      <c r="Z136" s="58">
        <f t="shared" si="223"/>
        <v>1053202.26</v>
      </c>
      <c r="AA136" s="58">
        <f t="shared" si="224"/>
        <v>998000</v>
      </c>
      <c r="AB136" s="58">
        <f t="shared" si="225"/>
        <v>998000</v>
      </c>
      <c r="AC136" s="58">
        <f>AC137+AC145</f>
        <v>-1334.1</v>
      </c>
      <c r="AD136" s="58">
        <f t="shared" ref="AD136:AE136" si="241">AD137+AD145</f>
        <v>0</v>
      </c>
      <c r="AE136" s="58">
        <f t="shared" si="241"/>
        <v>0</v>
      </c>
      <c r="AF136" s="58">
        <f t="shared" si="226"/>
        <v>1051868.1599999999</v>
      </c>
      <c r="AG136" s="58">
        <f t="shared" si="227"/>
        <v>998000</v>
      </c>
      <c r="AH136" s="58">
        <f t="shared" si="228"/>
        <v>998000</v>
      </c>
    </row>
    <row r="137" spans="1:34">
      <c r="A137" s="283"/>
      <c r="B137" s="56" t="s">
        <v>43</v>
      </c>
      <c r="C137" s="5" t="s">
        <v>13</v>
      </c>
      <c r="D137" s="54" t="s">
        <v>4</v>
      </c>
      <c r="E137" s="5" t="s">
        <v>100</v>
      </c>
      <c r="F137" s="5" t="s">
        <v>103</v>
      </c>
      <c r="G137" s="17"/>
      <c r="H137" s="57">
        <f>+H138+H140+H143</f>
        <v>998000</v>
      </c>
      <c r="I137" s="57">
        <f t="shared" ref="I137:J137" si="242">+I138+I140+I143</f>
        <v>998000</v>
      </c>
      <c r="J137" s="57">
        <f t="shared" si="242"/>
        <v>998000</v>
      </c>
      <c r="K137" s="57">
        <f t="shared" ref="K137:M137" si="243">+K138+K140+K143</f>
        <v>0</v>
      </c>
      <c r="L137" s="57">
        <f t="shared" si="243"/>
        <v>0</v>
      </c>
      <c r="M137" s="57">
        <f t="shared" si="243"/>
        <v>0</v>
      </c>
      <c r="N137" s="57">
        <f t="shared" si="217"/>
        <v>998000</v>
      </c>
      <c r="O137" s="57">
        <f t="shared" si="218"/>
        <v>998000</v>
      </c>
      <c r="P137" s="57">
        <f t="shared" si="219"/>
        <v>998000</v>
      </c>
      <c r="Q137" s="57">
        <f t="shared" ref="Q137:S137" si="244">+Q138+Q140+Q143</f>
        <v>-11606</v>
      </c>
      <c r="R137" s="57">
        <f t="shared" si="244"/>
        <v>0</v>
      </c>
      <c r="S137" s="57">
        <f t="shared" si="244"/>
        <v>0</v>
      </c>
      <c r="T137" s="57">
        <f t="shared" si="220"/>
        <v>986394</v>
      </c>
      <c r="U137" s="57">
        <f t="shared" si="221"/>
        <v>998000</v>
      </c>
      <c r="V137" s="57">
        <f t="shared" si="222"/>
        <v>998000</v>
      </c>
      <c r="W137" s="57">
        <f t="shared" ref="W137:Y137" si="245">+W138+W140+W143</f>
        <v>-13191.74</v>
      </c>
      <c r="X137" s="57">
        <f t="shared" si="245"/>
        <v>0</v>
      </c>
      <c r="Y137" s="57">
        <f t="shared" si="245"/>
        <v>0</v>
      </c>
      <c r="Z137" s="57">
        <f t="shared" si="223"/>
        <v>973202.26</v>
      </c>
      <c r="AA137" s="57">
        <f t="shared" si="224"/>
        <v>998000</v>
      </c>
      <c r="AB137" s="57">
        <f t="shared" si="225"/>
        <v>998000</v>
      </c>
      <c r="AC137" s="57">
        <f t="shared" ref="AC137:AE137" si="246">+AC138+AC140+AC143</f>
        <v>-1334.1</v>
      </c>
      <c r="AD137" s="57">
        <f t="shared" si="246"/>
        <v>0</v>
      </c>
      <c r="AE137" s="57">
        <f t="shared" si="246"/>
        <v>0</v>
      </c>
      <c r="AF137" s="57">
        <f t="shared" si="226"/>
        <v>971868.16000000003</v>
      </c>
      <c r="AG137" s="57">
        <f t="shared" si="227"/>
        <v>998000</v>
      </c>
      <c r="AH137" s="57">
        <f t="shared" si="228"/>
        <v>998000</v>
      </c>
    </row>
    <row r="138" spans="1:34" ht="26.4">
      <c r="A138" s="283"/>
      <c r="B138" s="56" t="s">
        <v>186</v>
      </c>
      <c r="C138" s="5" t="s">
        <v>13</v>
      </c>
      <c r="D138" s="54" t="s">
        <v>4</v>
      </c>
      <c r="E138" s="5" t="s">
        <v>100</v>
      </c>
      <c r="F138" s="5" t="s">
        <v>103</v>
      </c>
      <c r="G138" s="55" t="s">
        <v>32</v>
      </c>
      <c r="H138" s="57">
        <f>H139</f>
        <v>50000</v>
      </c>
      <c r="I138" s="57">
        <f t="shared" ref="I138:M138" si="247">I139</f>
        <v>50000</v>
      </c>
      <c r="J138" s="57">
        <f t="shared" si="247"/>
        <v>50000</v>
      </c>
      <c r="K138" s="57">
        <f t="shared" si="247"/>
        <v>0</v>
      </c>
      <c r="L138" s="57">
        <f t="shared" si="247"/>
        <v>0</v>
      </c>
      <c r="M138" s="57">
        <f t="shared" si="247"/>
        <v>0</v>
      </c>
      <c r="N138" s="57">
        <f t="shared" si="217"/>
        <v>50000</v>
      </c>
      <c r="O138" s="57">
        <f t="shared" si="218"/>
        <v>50000</v>
      </c>
      <c r="P138" s="57">
        <f t="shared" si="219"/>
        <v>50000</v>
      </c>
      <c r="Q138" s="57">
        <f t="shared" ref="Q138:S138" si="248">Q139</f>
        <v>0</v>
      </c>
      <c r="R138" s="57">
        <f t="shared" si="248"/>
        <v>0</v>
      </c>
      <c r="S138" s="57">
        <f t="shared" si="248"/>
        <v>0</v>
      </c>
      <c r="T138" s="57">
        <f t="shared" si="220"/>
        <v>50000</v>
      </c>
      <c r="U138" s="57">
        <f t="shared" si="221"/>
        <v>50000</v>
      </c>
      <c r="V138" s="57">
        <f t="shared" si="222"/>
        <v>50000</v>
      </c>
      <c r="W138" s="57">
        <f t="shared" ref="W138:Y138" si="249">W139</f>
        <v>0</v>
      </c>
      <c r="X138" s="57">
        <f t="shared" si="249"/>
        <v>0</v>
      </c>
      <c r="Y138" s="57">
        <f t="shared" si="249"/>
        <v>0</v>
      </c>
      <c r="Z138" s="57">
        <f t="shared" si="223"/>
        <v>50000</v>
      </c>
      <c r="AA138" s="57">
        <f t="shared" si="224"/>
        <v>50000</v>
      </c>
      <c r="AB138" s="57">
        <f t="shared" si="225"/>
        <v>50000</v>
      </c>
      <c r="AC138" s="57">
        <f t="shared" ref="AC138:AE138" si="250">AC139</f>
        <v>-1334.1</v>
      </c>
      <c r="AD138" s="57">
        <f t="shared" si="250"/>
        <v>0</v>
      </c>
      <c r="AE138" s="57">
        <f t="shared" si="250"/>
        <v>0</v>
      </c>
      <c r="AF138" s="57">
        <f t="shared" si="226"/>
        <v>48665.9</v>
      </c>
      <c r="AG138" s="57">
        <f t="shared" si="227"/>
        <v>50000</v>
      </c>
      <c r="AH138" s="57">
        <f t="shared" si="228"/>
        <v>50000</v>
      </c>
    </row>
    <row r="139" spans="1:34" ht="26.4">
      <c r="A139" s="283"/>
      <c r="B139" s="56" t="s">
        <v>34</v>
      </c>
      <c r="C139" s="5" t="s">
        <v>13</v>
      </c>
      <c r="D139" s="54" t="s">
        <v>4</v>
      </c>
      <c r="E139" s="5" t="s">
        <v>100</v>
      </c>
      <c r="F139" s="5" t="s">
        <v>103</v>
      </c>
      <c r="G139" s="55" t="s">
        <v>33</v>
      </c>
      <c r="H139" s="61">
        <v>50000</v>
      </c>
      <c r="I139" s="61">
        <v>50000</v>
      </c>
      <c r="J139" s="61">
        <v>50000</v>
      </c>
      <c r="K139" s="61"/>
      <c r="L139" s="61"/>
      <c r="M139" s="61"/>
      <c r="N139" s="61">
        <f t="shared" si="217"/>
        <v>50000</v>
      </c>
      <c r="O139" s="61">
        <f t="shared" si="218"/>
        <v>50000</v>
      </c>
      <c r="P139" s="61">
        <f t="shared" si="219"/>
        <v>50000</v>
      </c>
      <c r="Q139" s="61"/>
      <c r="R139" s="61"/>
      <c r="S139" s="61"/>
      <c r="T139" s="61">
        <f t="shared" si="220"/>
        <v>50000</v>
      </c>
      <c r="U139" s="61">
        <f t="shared" si="221"/>
        <v>50000</v>
      </c>
      <c r="V139" s="61">
        <f t="shared" si="222"/>
        <v>50000</v>
      </c>
      <c r="W139" s="61"/>
      <c r="X139" s="61"/>
      <c r="Y139" s="61"/>
      <c r="Z139" s="61">
        <f t="shared" si="223"/>
        <v>50000</v>
      </c>
      <c r="AA139" s="61">
        <f t="shared" si="224"/>
        <v>50000</v>
      </c>
      <c r="AB139" s="61">
        <f t="shared" si="225"/>
        <v>50000</v>
      </c>
      <c r="AC139" s="61">
        <v>-1334.1</v>
      </c>
      <c r="AD139" s="61"/>
      <c r="AE139" s="61"/>
      <c r="AF139" s="61">
        <f t="shared" si="226"/>
        <v>48665.9</v>
      </c>
      <c r="AG139" s="61">
        <f t="shared" si="227"/>
        <v>50000</v>
      </c>
      <c r="AH139" s="61">
        <f t="shared" si="228"/>
        <v>50000</v>
      </c>
    </row>
    <row r="140" spans="1:34">
      <c r="A140" s="283"/>
      <c r="B140" s="56" t="s">
        <v>35</v>
      </c>
      <c r="C140" s="5" t="s">
        <v>13</v>
      </c>
      <c r="D140" s="54" t="s">
        <v>4</v>
      </c>
      <c r="E140" s="5" t="s">
        <v>100</v>
      </c>
      <c r="F140" s="5" t="s">
        <v>103</v>
      </c>
      <c r="G140" s="55" t="s">
        <v>36</v>
      </c>
      <c r="H140" s="57">
        <f>+H141+H142</f>
        <v>100000</v>
      </c>
      <c r="I140" s="57">
        <f t="shared" ref="I140:M140" si="251">+I141+I142</f>
        <v>100000</v>
      </c>
      <c r="J140" s="57">
        <f t="shared" si="251"/>
        <v>100000</v>
      </c>
      <c r="K140" s="57">
        <f t="shared" si="251"/>
        <v>0</v>
      </c>
      <c r="L140" s="57">
        <f t="shared" si="251"/>
        <v>0</v>
      </c>
      <c r="M140" s="57">
        <f t="shared" si="251"/>
        <v>0</v>
      </c>
      <c r="N140" s="57">
        <f t="shared" si="217"/>
        <v>100000</v>
      </c>
      <c r="O140" s="57">
        <f t="shared" si="218"/>
        <v>100000</v>
      </c>
      <c r="P140" s="57">
        <f t="shared" si="219"/>
        <v>100000</v>
      </c>
      <c r="Q140" s="57">
        <f t="shared" ref="Q140:S140" si="252">+Q141+Q142</f>
        <v>-11606</v>
      </c>
      <c r="R140" s="57">
        <f t="shared" si="252"/>
        <v>0</v>
      </c>
      <c r="S140" s="57">
        <f t="shared" si="252"/>
        <v>0</v>
      </c>
      <c r="T140" s="57">
        <f t="shared" si="220"/>
        <v>88394</v>
      </c>
      <c r="U140" s="57">
        <f t="shared" si="221"/>
        <v>100000</v>
      </c>
      <c r="V140" s="57">
        <f t="shared" si="222"/>
        <v>100000</v>
      </c>
      <c r="W140" s="57">
        <f t="shared" ref="W140:Y140" si="253">+W141+W142</f>
        <v>0</v>
      </c>
      <c r="X140" s="57">
        <f t="shared" si="253"/>
        <v>0</v>
      </c>
      <c r="Y140" s="57">
        <f t="shared" si="253"/>
        <v>0</v>
      </c>
      <c r="Z140" s="57">
        <f t="shared" si="223"/>
        <v>88394</v>
      </c>
      <c r="AA140" s="57">
        <f t="shared" si="224"/>
        <v>100000</v>
      </c>
      <c r="AB140" s="57">
        <f t="shared" si="225"/>
        <v>100000</v>
      </c>
      <c r="AC140" s="57">
        <f t="shared" ref="AC140:AE140" si="254">+AC141+AC142</f>
        <v>0</v>
      </c>
      <c r="AD140" s="57">
        <f t="shared" si="254"/>
        <v>0</v>
      </c>
      <c r="AE140" s="57">
        <f t="shared" si="254"/>
        <v>0</v>
      </c>
      <c r="AF140" s="57">
        <f t="shared" si="226"/>
        <v>88394</v>
      </c>
      <c r="AG140" s="57">
        <f t="shared" si="227"/>
        <v>100000</v>
      </c>
      <c r="AH140" s="57">
        <f t="shared" si="228"/>
        <v>100000</v>
      </c>
    </row>
    <row r="141" spans="1:34">
      <c r="A141" s="283"/>
      <c r="B141" s="56" t="s">
        <v>161</v>
      </c>
      <c r="C141" s="5" t="s">
        <v>13</v>
      </c>
      <c r="D141" s="54" t="s">
        <v>4</v>
      </c>
      <c r="E141" s="5" t="s">
        <v>100</v>
      </c>
      <c r="F141" s="5" t="s">
        <v>103</v>
      </c>
      <c r="G141" s="55" t="s">
        <v>162</v>
      </c>
      <c r="H141" s="61">
        <v>50000</v>
      </c>
      <c r="I141" s="61">
        <v>50000</v>
      </c>
      <c r="J141" s="61">
        <v>50000</v>
      </c>
      <c r="K141" s="61"/>
      <c r="L141" s="61"/>
      <c r="M141" s="61"/>
      <c r="N141" s="61">
        <f t="shared" si="217"/>
        <v>50000</v>
      </c>
      <c r="O141" s="61">
        <f t="shared" si="218"/>
        <v>50000</v>
      </c>
      <c r="P141" s="61">
        <f t="shared" si="219"/>
        <v>50000</v>
      </c>
      <c r="Q141" s="61">
        <v>-11606</v>
      </c>
      <c r="R141" s="61"/>
      <c r="S141" s="61"/>
      <c r="T141" s="61">
        <f t="shared" si="220"/>
        <v>38394</v>
      </c>
      <c r="U141" s="61">
        <f t="shared" si="221"/>
        <v>50000</v>
      </c>
      <c r="V141" s="61">
        <f t="shared" si="222"/>
        <v>50000</v>
      </c>
      <c r="W141" s="61"/>
      <c r="X141" s="61"/>
      <c r="Y141" s="61"/>
      <c r="Z141" s="61">
        <f t="shared" si="223"/>
        <v>38394</v>
      </c>
      <c r="AA141" s="61">
        <f t="shared" si="224"/>
        <v>50000</v>
      </c>
      <c r="AB141" s="61">
        <f t="shared" si="225"/>
        <v>50000</v>
      </c>
      <c r="AC141" s="61">
        <v>-25100</v>
      </c>
      <c r="AD141" s="61"/>
      <c r="AE141" s="61"/>
      <c r="AF141" s="61">
        <f t="shared" si="226"/>
        <v>13294</v>
      </c>
      <c r="AG141" s="61">
        <f t="shared" si="227"/>
        <v>50000</v>
      </c>
      <c r="AH141" s="61">
        <f t="shared" si="228"/>
        <v>50000</v>
      </c>
    </row>
    <row r="142" spans="1:34">
      <c r="A142" s="283"/>
      <c r="B142" s="56" t="s">
        <v>67</v>
      </c>
      <c r="C142" s="5" t="s">
        <v>13</v>
      </c>
      <c r="D142" s="54" t="s">
        <v>4</v>
      </c>
      <c r="E142" s="5" t="s">
        <v>100</v>
      </c>
      <c r="F142" s="5" t="s">
        <v>103</v>
      </c>
      <c r="G142" s="55" t="s">
        <v>68</v>
      </c>
      <c r="H142" s="61">
        <v>50000</v>
      </c>
      <c r="I142" s="61">
        <v>50000</v>
      </c>
      <c r="J142" s="61">
        <v>50000</v>
      </c>
      <c r="K142" s="61"/>
      <c r="L142" s="61"/>
      <c r="M142" s="61"/>
      <c r="N142" s="61">
        <f t="shared" si="217"/>
        <v>50000</v>
      </c>
      <c r="O142" s="61">
        <f t="shared" si="218"/>
        <v>50000</v>
      </c>
      <c r="P142" s="61">
        <f t="shared" si="219"/>
        <v>50000</v>
      </c>
      <c r="Q142" s="61"/>
      <c r="R142" s="61"/>
      <c r="S142" s="61"/>
      <c r="T142" s="61">
        <f t="shared" si="220"/>
        <v>50000</v>
      </c>
      <c r="U142" s="61">
        <f t="shared" si="221"/>
        <v>50000</v>
      </c>
      <c r="V142" s="61">
        <f t="shared" si="222"/>
        <v>50000</v>
      </c>
      <c r="W142" s="61"/>
      <c r="X142" s="61"/>
      <c r="Y142" s="61"/>
      <c r="Z142" s="61">
        <f t="shared" si="223"/>
        <v>50000</v>
      </c>
      <c r="AA142" s="61">
        <f t="shared" si="224"/>
        <v>50000</v>
      </c>
      <c r="AB142" s="61">
        <f t="shared" si="225"/>
        <v>50000</v>
      </c>
      <c r="AC142" s="61">
        <v>25100</v>
      </c>
      <c r="AD142" s="61"/>
      <c r="AE142" s="61"/>
      <c r="AF142" s="61">
        <f t="shared" si="226"/>
        <v>75100</v>
      </c>
      <c r="AG142" s="61">
        <f t="shared" si="227"/>
        <v>50000</v>
      </c>
      <c r="AH142" s="61">
        <f t="shared" si="228"/>
        <v>50000</v>
      </c>
    </row>
    <row r="143" spans="1:34" ht="26.4">
      <c r="A143" s="283"/>
      <c r="B143" s="27" t="s">
        <v>41</v>
      </c>
      <c r="C143" s="5" t="s">
        <v>13</v>
      </c>
      <c r="D143" s="54" t="s">
        <v>4</v>
      </c>
      <c r="E143" s="5" t="s">
        <v>100</v>
      </c>
      <c r="F143" s="5" t="s">
        <v>103</v>
      </c>
      <c r="G143" s="17" t="s">
        <v>39</v>
      </c>
      <c r="H143" s="57">
        <f>H144</f>
        <v>848000</v>
      </c>
      <c r="I143" s="57">
        <f t="shared" ref="I143:M143" si="255">I144</f>
        <v>848000</v>
      </c>
      <c r="J143" s="57">
        <f t="shared" si="255"/>
        <v>848000</v>
      </c>
      <c r="K143" s="57">
        <f t="shared" si="255"/>
        <v>0</v>
      </c>
      <c r="L143" s="57">
        <f t="shared" si="255"/>
        <v>0</v>
      </c>
      <c r="M143" s="57">
        <f t="shared" si="255"/>
        <v>0</v>
      </c>
      <c r="N143" s="57">
        <f t="shared" si="217"/>
        <v>848000</v>
      </c>
      <c r="O143" s="57">
        <f t="shared" si="218"/>
        <v>848000</v>
      </c>
      <c r="P143" s="57">
        <f t="shared" si="219"/>
        <v>848000</v>
      </c>
      <c r="Q143" s="57">
        <f t="shared" ref="Q143:S143" si="256">Q144</f>
        <v>0</v>
      </c>
      <c r="R143" s="57">
        <f t="shared" si="256"/>
        <v>0</v>
      </c>
      <c r="S143" s="57">
        <f t="shared" si="256"/>
        <v>0</v>
      </c>
      <c r="T143" s="57">
        <f t="shared" si="220"/>
        <v>848000</v>
      </c>
      <c r="U143" s="57">
        <f t="shared" si="221"/>
        <v>848000</v>
      </c>
      <c r="V143" s="57">
        <f t="shared" si="222"/>
        <v>848000</v>
      </c>
      <c r="W143" s="57">
        <f t="shared" ref="W143:Y143" si="257">W144</f>
        <v>-13191.74</v>
      </c>
      <c r="X143" s="57">
        <f t="shared" si="257"/>
        <v>0</v>
      </c>
      <c r="Y143" s="57">
        <f t="shared" si="257"/>
        <v>0</v>
      </c>
      <c r="Z143" s="57">
        <f t="shared" si="223"/>
        <v>834808.26</v>
      </c>
      <c r="AA143" s="57">
        <f t="shared" si="224"/>
        <v>848000</v>
      </c>
      <c r="AB143" s="57">
        <f t="shared" si="225"/>
        <v>848000</v>
      </c>
      <c r="AC143" s="57">
        <f t="shared" ref="AC143:AE143" si="258">AC144</f>
        <v>0</v>
      </c>
      <c r="AD143" s="57">
        <f t="shared" si="258"/>
        <v>0</v>
      </c>
      <c r="AE143" s="57">
        <f t="shared" si="258"/>
        <v>0</v>
      </c>
      <c r="AF143" s="57">
        <f t="shared" si="226"/>
        <v>834808.26</v>
      </c>
      <c r="AG143" s="57">
        <f t="shared" si="227"/>
        <v>848000</v>
      </c>
      <c r="AH143" s="57">
        <f t="shared" si="228"/>
        <v>848000</v>
      </c>
    </row>
    <row r="144" spans="1:34">
      <c r="A144" s="283"/>
      <c r="B144" s="26" t="s">
        <v>42</v>
      </c>
      <c r="C144" s="5" t="s">
        <v>13</v>
      </c>
      <c r="D144" s="54" t="s">
        <v>4</v>
      </c>
      <c r="E144" s="5" t="s">
        <v>100</v>
      </c>
      <c r="F144" s="5" t="s">
        <v>103</v>
      </c>
      <c r="G144" s="17" t="s">
        <v>40</v>
      </c>
      <c r="H144" s="61">
        <v>848000</v>
      </c>
      <c r="I144" s="61">
        <v>848000</v>
      </c>
      <c r="J144" s="61">
        <v>848000</v>
      </c>
      <c r="K144" s="61"/>
      <c r="L144" s="61"/>
      <c r="M144" s="61"/>
      <c r="N144" s="61">
        <f t="shared" si="217"/>
        <v>848000</v>
      </c>
      <c r="O144" s="61">
        <f t="shared" si="218"/>
        <v>848000</v>
      </c>
      <c r="P144" s="61">
        <f t="shared" si="219"/>
        <v>848000</v>
      </c>
      <c r="Q144" s="61"/>
      <c r="R144" s="61"/>
      <c r="S144" s="61"/>
      <c r="T144" s="61">
        <f t="shared" si="220"/>
        <v>848000</v>
      </c>
      <c r="U144" s="61">
        <f t="shared" si="221"/>
        <v>848000</v>
      </c>
      <c r="V144" s="61">
        <f t="shared" si="222"/>
        <v>848000</v>
      </c>
      <c r="W144" s="61">
        <v>-13191.74</v>
      </c>
      <c r="X144" s="61"/>
      <c r="Y144" s="61"/>
      <c r="Z144" s="61">
        <f t="shared" si="223"/>
        <v>834808.26</v>
      </c>
      <c r="AA144" s="61">
        <f t="shared" si="224"/>
        <v>848000</v>
      </c>
      <c r="AB144" s="61">
        <f t="shared" si="225"/>
        <v>848000</v>
      </c>
      <c r="AC144" s="61"/>
      <c r="AD144" s="61"/>
      <c r="AE144" s="61"/>
      <c r="AF144" s="61">
        <f t="shared" si="226"/>
        <v>834808.26</v>
      </c>
      <c r="AG144" s="61">
        <f t="shared" si="227"/>
        <v>848000</v>
      </c>
      <c r="AH144" s="61">
        <f t="shared" si="228"/>
        <v>848000</v>
      </c>
    </row>
    <row r="145" spans="1:34">
      <c r="A145" s="184"/>
      <c r="B145" s="82" t="s">
        <v>170</v>
      </c>
      <c r="C145" s="35" t="s">
        <v>13</v>
      </c>
      <c r="D145" s="54" t="s">
        <v>4</v>
      </c>
      <c r="E145" s="35" t="s">
        <v>100</v>
      </c>
      <c r="F145" s="35" t="s">
        <v>169</v>
      </c>
      <c r="G145" s="36"/>
      <c r="H145" s="61"/>
      <c r="I145" s="61"/>
      <c r="J145" s="61"/>
      <c r="K145" s="61"/>
      <c r="L145" s="61"/>
      <c r="M145" s="61"/>
      <c r="N145" s="61"/>
      <c r="O145" s="61"/>
      <c r="P145" s="61"/>
      <c r="Q145" s="61">
        <f>Q148+Q150</f>
        <v>80000</v>
      </c>
      <c r="R145" s="61">
        <f t="shared" ref="R145:S145" si="259">R148+R150</f>
        <v>0</v>
      </c>
      <c r="S145" s="61">
        <f t="shared" si="259"/>
        <v>0</v>
      </c>
      <c r="T145" s="61">
        <f t="shared" ref="T145:T151" si="260">N145+Q145</f>
        <v>80000</v>
      </c>
      <c r="U145" s="61">
        <f t="shared" ref="U145:U151" si="261">O145+R145</f>
        <v>0</v>
      </c>
      <c r="V145" s="61">
        <f t="shared" ref="V145:V151" si="262">P145+S145</f>
        <v>0</v>
      </c>
      <c r="W145" s="61">
        <f>W146+W148+W150</f>
        <v>0</v>
      </c>
      <c r="X145" s="61">
        <f t="shared" ref="X145:Y145" si="263">X146+X148+X150</f>
        <v>0</v>
      </c>
      <c r="Y145" s="61">
        <f t="shared" si="263"/>
        <v>0</v>
      </c>
      <c r="Z145" s="61">
        <f t="shared" si="223"/>
        <v>80000</v>
      </c>
      <c r="AA145" s="61">
        <f t="shared" si="224"/>
        <v>0</v>
      </c>
      <c r="AB145" s="61">
        <f t="shared" si="225"/>
        <v>0</v>
      </c>
      <c r="AC145" s="61">
        <f>AC146+AC148+AC150</f>
        <v>0</v>
      </c>
      <c r="AD145" s="61">
        <f t="shared" ref="AD145:AE145" si="264">AD146+AD148+AD150</f>
        <v>0</v>
      </c>
      <c r="AE145" s="61">
        <f t="shared" si="264"/>
        <v>0</v>
      </c>
      <c r="AF145" s="61">
        <f t="shared" si="226"/>
        <v>80000</v>
      </c>
      <c r="AG145" s="61">
        <f t="shared" si="227"/>
        <v>0</v>
      </c>
      <c r="AH145" s="61">
        <f t="shared" si="228"/>
        <v>0</v>
      </c>
    </row>
    <row r="146" spans="1:34" ht="26.4">
      <c r="A146" s="184"/>
      <c r="B146" s="56" t="s">
        <v>186</v>
      </c>
      <c r="C146" s="35" t="s">
        <v>13</v>
      </c>
      <c r="D146" s="54" t="s">
        <v>4</v>
      </c>
      <c r="E146" s="35" t="s">
        <v>100</v>
      </c>
      <c r="F146" s="35" t="s">
        <v>169</v>
      </c>
      <c r="G146" s="36" t="s">
        <v>32</v>
      </c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>
        <f>W147</f>
        <v>10000</v>
      </c>
      <c r="X146" s="61"/>
      <c r="Y146" s="61"/>
      <c r="Z146" s="61">
        <f t="shared" ref="Z146:Z147" si="265">T146+W146</f>
        <v>10000</v>
      </c>
      <c r="AA146" s="61">
        <f t="shared" ref="AA146:AA147" si="266">U146+X146</f>
        <v>0</v>
      </c>
      <c r="AB146" s="61">
        <f t="shared" ref="AB146:AB147" si="267">V146+Y146</f>
        <v>0</v>
      </c>
      <c r="AC146" s="61">
        <f>AC147</f>
        <v>0</v>
      </c>
      <c r="AD146" s="61"/>
      <c r="AE146" s="61"/>
      <c r="AF146" s="61">
        <f t="shared" si="226"/>
        <v>10000</v>
      </c>
      <c r="AG146" s="61">
        <f t="shared" si="227"/>
        <v>0</v>
      </c>
      <c r="AH146" s="61">
        <f t="shared" si="228"/>
        <v>0</v>
      </c>
    </row>
    <row r="147" spans="1:34" ht="26.4">
      <c r="A147" s="184"/>
      <c r="B147" s="56" t="s">
        <v>34</v>
      </c>
      <c r="C147" s="35" t="s">
        <v>13</v>
      </c>
      <c r="D147" s="54" t="s">
        <v>4</v>
      </c>
      <c r="E147" s="35" t="s">
        <v>100</v>
      </c>
      <c r="F147" s="35" t="s">
        <v>169</v>
      </c>
      <c r="G147" s="36" t="s">
        <v>33</v>
      </c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>
        <v>10000</v>
      </c>
      <c r="X147" s="61"/>
      <c r="Y147" s="61"/>
      <c r="Z147" s="61">
        <f t="shared" si="265"/>
        <v>10000</v>
      </c>
      <c r="AA147" s="61">
        <f t="shared" si="266"/>
        <v>0</v>
      </c>
      <c r="AB147" s="61">
        <f t="shared" si="267"/>
        <v>0</v>
      </c>
      <c r="AC147" s="61"/>
      <c r="AD147" s="61"/>
      <c r="AE147" s="61"/>
      <c r="AF147" s="61">
        <f t="shared" si="226"/>
        <v>10000</v>
      </c>
      <c r="AG147" s="61">
        <f t="shared" si="227"/>
        <v>0</v>
      </c>
      <c r="AH147" s="61">
        <f t="shared" si="228"/>
        <v>0</v>
      </c>
    </row>
    <row r="148" spans="1:34">
      <c r="A148" s="184"/>
      <c r="B148" s="56" t="s">
        <v>35</v>
      </c>
      <c r="C148" s="35" t="s">
        <v>13</v>
      </c>
      <c r="D148" s="54" t="s">
        <v>4</v>
      </c>
      <c r="E148" s="35" t="s">
        <v>100</v>
      </c>
      <c r="F148" s="35" t="s">
        <v>169</v>
      </c>
      <c r="G148" s="36" t="s">
        <v>36</v>
      </c>
      <c r="H148" s="61"/>
      <c r="I148" s="61"/>
      <c r="J148" s="61"/>
      <c r="K148" s="61"/>
      <c r="L148" s="61"/>
      <c r="M148" s="61"/>
      <c r="N148" s="61"/>
      <c r="O148" s="61"/>
      <c r="P148" s="61"/>
      <c r="Q148" s="61">
        <f>Q149</f>
        <v>60000</v>
      </c>
      <c r="R148" s="61">
        <f t="shared" ref="R148:S148" si="268">R149</f>
        <v>0</v>
      </c>
      <c r="S148" s="61">
        <f t="shared" si="268"/>
        <v>0</v>
      </c>
      <c r="T148" s="61">
        <f t="shared" ref="T148:T149" si="269">N148+Q148</f>
        <v>60000</v>
      </c>
      <c r="U148" s="61">
        <f t="shared" ref="U148:U149" si="270">O148+R148</f>
        <v>0</v>
      </c>
      <c r="V148" s="61">
        <f t="shared" ref="V148:V149" si="271">P148+S148</f>
        <v>0</v>
      </c>
      <c r="W148" s="61">
        <f>W149</f>
        <v>-10000</v>
      </c>
      <c r="X148" s="61">
        <f t="shared" ref="X148:Y148" si="272">X149</f>
        <v>0</v>
      </c>
      <c r="Y148" s="61">
        <f t="shared" si="272"/>
        <v>0</v>
      </c>
      <c r="Z148" s="61">
        <f t="shared" si="223"/>
        <v>50000</v>
      </c>
      <c r="AA148" s="61">
        <f t="shared" si="224"/>
        <v>0</v>
      </c>
      <c r="AB148" s="61">
        <f t="shared" si="225"/>
        <v>0</v>
      </c>
      <c r="AC148" s="61">
        <f>AC149</f>
        <v>0</v>
      </c>
      <c r="AD148" s="61">
        <f t="shared" ref="AD148:AE148" si="273">AD149</f>
        <v>0</v>
      </c>
      <c r="AE148" s="61">
        <f t="shared" si="273"/>
        <v>0</v>
      </c>
      <c r="AF148" s="61">
        <f t="shared" ref="AF148:AF201" si="274">Z148+AC148</f>
        <v>50000</v>
      </c>
      <c r="AG148" s="61">
        <f t="shared" ref="AG148:AG201" si="275">AA148+AD148</f>
        <v>0</v>
      </c>
      <c r="AH148" s="61">
        <f t="shared" ref="AH148:AH201" si="276">AB148+AE148</f>
        <v>0</v>
      </c>
    </row>
    <row r="149" spans="1:34">
      <c r="A149" s="184"/>
      <c r="B149" s="56" t="s">
        <v>161</v>
      </c>
      <c r="C149" s="35" t="s">
        <v>13</v>
      </c>
      <c r="D149" s="54" t="s">
        <v>4</v>
      </c>
      <c r="E149" s="35" t="s">
        <v>100</v>
      </c>
      <c r="F149" s="35" t="s">
        <v>169</v>
      </c>
      <c r="G149" s="36" t="s">
        <v>162</v>
      </c>
      <c r="H149" s="61"/>
      <c r="I149" s="61"/>
      <c r="J149" s="61"/>
      <c r="K149" s="61"/>
      <c r="L149" s="61"/>
      <c r="M149" s="61"/>
      <c r="N149" s="61"/>
      <c r="O149" s="61"/>
      <c r="P149" s="61"/>
      <c r="Q149" s="61">
        <v>60000</v>
      </c>
      <c r="R149" s="61"/>
      <c r="S149" s="61"/>
      <c r="T149" s="61">
        <f t="shared" si="269"/>
        <v>60000</v>
      </c>
      <c r="U149" s="61">
        <f t="shared" si="270"/>
        <v>0</v>
      </c>
      <c r="V149" s="61">
        <f t="shared" si="271"/>
        <v>0</v>
      </c>
      <c r="W149" s="61">
        <v>-10000</v>
      </c>
      <c r="X149" s="61"/>
      <c r="Y149" s="61"/>
      <c r="Z149" s="61">
        <f t="shared" si="223"/>
        <v>50000</v>
      </c>
      <c r="AA149" s="61">
        <f t="shared" si="224"/>
        <v>0</v>
      </c>
      <c r="AB149" s="61">
        <f t="shared" si="225"/>
        <v>0</v>
      </c>
      <c r="AC149" s="61"/>
      <c r="AD149" s="61"/>
      <c r="AE149" s="61"/>
      <c r="AF149" s="61">
        <f t="shared" si="274"/>
        <v>50000</v>
      </c>
      <c r="AG149" s="61">
        <f t="shared" si="275"/>
        <v>0</v>
      </c>
      <c r="AH149" s="61">
        <f t="shared" si="276"/>
        <v>0</v>
      </c>
    </row>
    <row r="150" spans="1:34" ht="26.4">
      <c r="A150" s="184"/>
      <c r="B150" s="74" t="s">
        <v>41</v>
      </c>
      <c r="C150" s="35" t="s">
        <v>13</v>
      </c>
      <c r="D150" s="54" t="s">
        <v>4</v>
      </c>
      <c r="E150" s="35" t="s">
        <v>100</v>
      </c>
      <c r="F150" s="35" t="s">
        <v>169</v>
      </c>
      <c r="G150" s="36" t="s">
        <v>39</v>
      </c>
      <c r="H150" s="61"/>
      <c r="I150" s="61"/>
      <c r="J150" s="61"/>
      <c r="K150" s="61"/>
      <c r="L150" s="61"/>
      <c r="M150" s="61"/>
      <c r="N150" s="61"/>
      <c r="O150" s="61"/>
      <c r="P150" s="61"/>
      <c r="Q150" s="61">
        <f>Q151</f>
        <v>20000</v>
      </c>
      <c r="R150" s="61">
        <f t="shared" ref="R150:S150" si="277">R151</f>
        <v>0</v>
      </c>
      <c r="S150" s="61">
        <f t="shared" si="277"/>
        <v>0</v>
      </c>
      <c r="T150" s="61">
        <f t="shared" si="260"/>
        <v>20000</v>
      </c>
      <c r="U150" s="61">
        <f t="shared" si="261"/>
        <v>0</v>
      </c>
      <c r="V150" s="61">
        <f t="shared" si="262"/>
        <v>0</v>
      </c>
      <c r="W150" s="61">
        <f>W151</f>
        <v>0</v>
      </c>
      <c r="X150" s="61">
        <f t="shared" ref="X150:Y150" si="278">X151</f>
        <v>0</v>
      </c>
      <c r="Y150" s="61">
        <f t="shared" si="278"/>
        <v>0</v>
      </c>
      <c r="Z150" s="61">
        <f t="shared" si="223"/>
        <v>20000</v>
      </c>
      <c r="AA150" s="61">
        <f t="shared" si="224"/>
        <v>0</v>
      </c>
      <c r="AB150" s="61">
        <f t="shared" si="225"/>
        <v>0</v>
      </c>
      <c r="AC150" s="61">
        <f>AC151</f>
        <v>0</v>
      </c>
      <c r="AD150" s="61">
        <f t="shared" ref="AD150:AE150" si="279">AD151</f>
        <v>0</v>
      </c>
      <c r="AE150" s="61">
        <f t="shared" si="279"/>
        <v>0</v>
      </c>
      <c r="AF150" s="61">
        <f t="shared" si="274"/>
        <v>20000</v>
      </c>
      <c r="AG150" s="61">
        <f t="shared" si="275"/>
        <v>0</v>
      </c>
      <c r="AH150" s="61">
        <f t="shared" si="276"/>
        <v>0</v>
      </c>
    </row>
    <row r="151" spans="1:34">
      <c r="A151" s="184"/>
      <c r="B151" s="85" t="s">
        <v>42</v>
      </c>
      <c r="C151" s="35" t="s">
        <v>13</v>
      </c>
      <c r="D151" s="54" t="s">
        <v>4</v>
      </c>
      <c r="E151" s="35" t="s">
        <v>100</v>
      </c>
      <c r="F151" s="35" t="s">
        <v>169</v>
      </c>
      <c r="G151" s="36" t="s">
        <v>40</v>
      </c>
      <c r="H151" s="61"/>
      <c r="I151" s="61"/>
      <c r="J151" s="61"/>
      <c r="K151" s="61"/>
      <c r="L151" s="61"/>
      <c r="M151" s="61"/>
      <c r="N151" s="61"/>
      <c r="O151" s="61"/>
      <c r="P151" s="61"/>
      <c r="Q151" s="61">
        <v>20000</v>
      </c>
      <c r="R151" s="61"/>
      <c r="S151" s="61"/>
      <c r="T151" s="61">
        <f t="shared" si="260"/>
        <v>20000</v>
      </c>
      <c r="U151" s="61">
        <f t="shared" si="261"/>
        <v>0</v>
      </c>
      <c r="V151" s="61">
        <f t="shared" si="262"/>
        <v>0</v>
      </c>
      <c r="W151" s="61"/>
      <c r="X151" s="61"/>
      <c r="Y151" s="61"/>
      <c r="Z151" s="61">
        <f t="shared" si="223"/>
        <v>20000</v>
      </c>
      <c r="AA151" s="61">
        <f t="shared" si="224"/>
        <v>0</v>
      </c>
      <c r="AB151" s="61">
        <f t="shared" si="225"/>
        <v>0</v>
      </c>
      <c r="AC151" s="61"/>
      <c r="AD151" s="61"/>
      <c r="AE151" s="61"/>
      <c r="AF151" s="61">
        <f t="shared" si="274"/>
        <v>20000</v>
      </c>
      <c r="AG151" s="61">
        <f t="shared" si="275"/>
        <v>0</v>
      </c>
      <c r="AH151" s="61">
        <f t="shared" si="276"/>
        <v>0</v>
      </c>
    </row>
    <row r="152" spans="1:34" ht="26.4">
      <c r="A152" s="184" t="s">
        <v>27</v>
      </c>
      <c r="B152" s="81" t="s">
        <v>94</v>
      </c>
      <c r="C152" s="6" t="s">
        <v>13</v>
      </c>
      <c r="D152" s="6" t="s">
        <v>5</v>
      </c>
      <c r="E152" s="6" t="s">
        <v>100</v>
      </c>
      <c r="F152" s="6" t="s">
        <v>101</v>
      </c>
      <c r="G152" s="17"/>
      <c r="H152" s="58">
        <f>H153</f>
        <v>275000</v>
      </c>
      <c r="I152" s="58">
        <f t="shared" ref="I152:M152" si="280">I153</f>
        <v>275000</v>
      </c>
      <c r="J152" s="58">
        <f t="shared" si="280"/>
        <v>275000</v>
      </c>
      <c r="K152" s="58">
        <f t="shared" si="280"/>
        <v>0</v>
      </c>
      <c r="L152" s="58">
        <f t="shared" si="280"/>
        <v>0</v>
      </c>
      <c r="M152" s="58">
        <f t="shared" si="280"/>
        <v>0</v>
      </c>
      <c r="N152" s="58">
        <f t="shared" si="217"/>
        <v>275000</v>
      </c>
      <c r="O152" s="58">
        <f t="shared" si="218"/>
        <v>275000</v>
      </c>
      <c r="P152" s="58">
        <f t="shared" si="219"/>
        <v>275000</v>
      </c>
      <c r="Q152" s="58">
        <f>Q153+Q161</f>
        <v>92065.82</v>
      </c>
      <c r="R152" s="58">
        <f t="shared" ref="R152:S152" si="281">R153+R161</f>
        <v>43231.06</v>
      </c>
      <c r="S152" s="58">
        <f t="shared" si="281"/>
        <v>43231.06</v>
      </c>
      <c r="T152" s="58">
        <f t="shared" si="220"/>
        <v>367065.82</v>
      </c>
      <c r="U152" s="58">
        <f t="shared" si="221"/>
        <v>318231.06</v>
      </c>
      <c r="V152" s="58">
        <f t="shared" si="222"/>
        <v>318231.06</v>
      </c>
      <c r="W152" s="58">
        <f>W153+W161</f>
        <v>0</v>
      </c>
      <c r="X152" s="58">
        <f t="shared" ref="X152:Y152" si="282">X153+X161</f>
        <v>0</v>
      </c>
      <c r="Y152" s="58">
        <f t="shared" si="282"/>
        <v>0</v>
      </c>
      <c r="Z152" s="58">
        <f t="shared" si="223"/>
        <v>367065.82</v>
      </c>
      <c r="AA152" s="58">
        <f t="shared" si="224"/>
        <v>318231.06</v>
      </c>
      <c r="AB152" s="58">
        <f t="shared" si="225"/>
        <v>318231.06</v>
      </c>
      <c r="AC152" s="58">
        <f>AC153+AC161</f>
        <v>1334.0999999999985</v>
      </c>
      <c r="AD152" s="58">
        <f t="shared" ref="AD152:AE152" si="283">AD153+AD161</f>
        <v>0</v>
      </c>
      <c r="AE152" s="58">
        <f t="shared" si="283"/>
        <v>0</v>
      </c>
      <c r="AF152" s="58">
        <f t="shared" si="274"/>
        <v>368399.92</v>
      </c>
      <c r="AG152" s="58">
        <f t="shared" si="275"/>
        <v>318231.06</v>
      </c>
      <c r="AH152" s="58">
        <f t="shared" si="276"/>
        <v>318231.06</v>
      </c>
    </row>
    <row r="153" spans="1:34">
      <c r="A153" s="283"/>
      <c r="B153" s="26" t="s">
        <v>43</v>
      </c>
      <c r="C153" s="5" t="s">
        <v>13</v>
      </c>
      <c r="D153" s="54" t="s">
        <v>5</v>
      </c>
      <c r="E153" s="5" t="s">
        <v>100</v>
      </c>
      <c r="F153" s="5" t="s">
        <v>103</v>
      </c>
      <c r="G153" s="17"/>
      <c r="H153" s="57">
        <f>H154+H159+H156</f>
        <v>275000</v>
      </c>
      <c r="I153" s="57">
        <f t="shared" ref="I153:J153" si="284">I154+I159+I156</f>
        <v>275000</v>
      </c>
      <c r="J153" s="57">
        <f t="shared" si="284"/>
        <v>275000</v>
      </c>
      <c r="K153" s="57">
        <f t="shared" ref="K153:M153" si="285">K154+K159+K156</f>
        <v>0</v>
      </c>
      <c r="L153" s="57">
        <f t="shared" si="285"/>
        <v>0</v>
      </c>
      <c r="M153" s="57">
        <f t="shared" si="285"/>
        <v>0</v>
      </c>
      <c r="N153" s="57">
        <f t="shared" si="217"/>
        <v>275000</v>
      </c>
      <c r="O153" s="57">
        <f t="shared" si="218"/>
        <v>275000</v>
      </c>
      <c r="P153" s="57">
        <f t="shared" si="219"/>
        <v>275000</v>
      </c>
      <c r="Q153" s="57">
        <f t="shared" ref="Q153:S153" si="286">Q154+Q159+Q156</f>
        <v>11606</v>
      </c>
      <c r="R153" s="57">
        <f t="shared" si="286"/>
        <v>0</v>
      </c>
      <c r="S153" s="57">
        <f t="shared" si="286"/>
        <v>0</v>
      </c>
      <c r="T153" s="57">
        <f t="shared" si="220"/>
        <v>286606</v>
      </c>
      <c r="U153" s="57">
        <f t="shared" si="221"/>
        <v>275000</v>
      </c>
      <c r="V153" s="57">
        <f t="shared" si="222"/>
        <v>275000</v>
      </c>
      <c r="W153" s="57">
        <f t="shared" ref="W153:Y153" si="287">W154+W159+W156</f>
        <v>0</v>
      </c>
      <c r="X153" s="57">
        <f t="shared" si="287"/>
        <v>0</v>
      </c>
      <c r="Y153" s="57">
        <f t="shared" si="287"/>
        <v>0</v>
      </c>
      <c r="Z153" s="57">
        <f t="shared" si="223"/>
        <v>286606</v>
      </c>
      <c r="AA153" s="57">
        <f t="shared" si="224"/>
        <v>275000</v>
      </c>
      <c r="AB153" s="57">
        <f t="shared" si="225"/>
        <v>275000</v>
      </c>
      <c r="AC153" s="57">
        <f t="shared" ref="AC153:AE153" si="288">AC154+AC159+AC156</f>
        <v>1334.0999999999985</v>
      </c>
      <c r="AD153" s="57">
        <f t="shared" si="288"/>
        <v>0</v>
      </c>
      <c r="AE153" s="57">
        <f t="shared" si="288"/>
        <v>0</v>
      </c>
      <c r="AF153" s="57">
        <f t="shared" si="274"/>
        <v>287940.09999999998</v>
      </c>
      <c r="AG153" s="57">
        <f t="shared" si="275"/>
        <v>275000</v>
      </c>
      <c r="AH153" s="57">
        <f t="shared" si="276"/>
        <v>275000</v>
      </c>
    </row>
    <row r="154" spans="1:34" ht="26.4">
      <c r="A154" s="283"/>
      <c r="B154" s="56" t="s">
        <v>186</v>
      </c>
      <c r="C154" s="5" t="s">
        <v>13</v>
      </c>
      <c r="D154" s="54" t="s">
        <v>5</v>
      </c>
      <c r="E154" s="5" t="s">
        <v>100</v>
      </c>
      <c r="F154" s="5" t="s">
        <v>103</v>
      </c>
      <c r="G154" s="55" t="s">
        <v>32</v>
      </c>
      <c r="H154" s="57">
        <f>H155</f>
        <v>30000</v>
      </c>
      <c r="I154" s="57">
        <f t="shared" ref="I154:M154" si="289">I155</f>
        <v>30000</v>
      </c>
      <c r="J154" s="57">
        <f t="shared" si="289"/>
        <v>30000</v>
      </c>
      <c r="K154" s="57">
        <f t="shared" si="289"/>
        <v>22000</v>
      </c>
      <c r="L154" s="57">
        <f t="shared" si="289"/>
        <v>0</v>
      </c>
      <c r="M154" s="57">
        <f t="shared" si="289"/>
        <v>0</v>
      </c>
      <c r="N154" s="57">
        <f t="shared" si="217"/>
        <v>52000</v>
      </c>
      <c r="O154" s="57">
        <f t="shared" si="218"/>
        <v>30000</v>
      </c>
      <c r="P154" s="57">
        <f t="shared" si="219"/>
        <v>30000</v>
      </c>
      <c r="Q154" s="57">
        <f t="shared" ref="Q154:S154" si="290">Q155</f>
        <v>3606</v>
      </c>
      <c r="R154" s="57">
        <f t="shared" si="290"/>
        <v>0</v>
      </c>
      <c r="S154" s="57">
        <f t="shared" si="290"/>
        <v>0</v>
      </c>
      <c r="T154" s="57">
        <f t="shared" si="220"/>
        <v>55606</v>
      </c>
      <c r="U154" s="57">
        <f t="shared" si="221"/>
        <v>30000</v>
      </c>
      <c r="V154" s="57">
        <f t="shared" si="222"/>
        <v>30000</v>
      </c>
      <c r="W154" s="57">
        <f t="shared" ref="W154:Y154" si="291">W155</f>
        <v>0</v>
      </c>
      <c r="X154" s="57">
        <f t="shared" si="291"/>
        <v>0</v>
      </c>
      <c r="Y154" s="57">
        <f t="shared" si="291"/>
        <v>0</v>
      </c>
      <c r="Z154" s="57">
        <f t="shared" si="223"/>
        <v>55606</v>
      </c>
      <c r="AA154" s="57">
        <f t="shared" si="224"/>
        <v>30000</v>
      </c>
      <c r="AB154" s="57">
        <f t="shared" si="225"/>
        <v>30000</v>
      </c>
      <c r="AC154" s="57">
        <f t="shared" ref="AC154:AE154" si="292">AC155</f>
        <v>18234.099999999999</v>
      </c>
      <c r="AD154" s="57">
        <f t="shared" si="292"/>
        <v>0</v>
      </c>
      <c r="AE154" s="57">
        <f t="shared" si="292"/>
        <v>0</v>
      </c>
      <c r="AF154" s="57">
        <f t="shared" si="274"/>
        <v>73840.100000000006</v>
      </c>
      <c r="AG154" s="57">
        <f t="shared" si="275"/>
        <v>30000</v>
      </c>
      <c r="AH154" s="57">
        <f t="shared" si="276"/>
        <v>30000</v>
      </c>
    </row>
    <row r="155" spans="1:34" ht="26.4">
      <c r="A155" s="283"/>
      <c r="B155" s="56" t="s">
        <v>34</v>
      </c>
      <c r="C155" s="5" t="s">
        <v>13</v>
      </c>
      <c r="D155" s="54" t="s">
        <v>5</v>
      </c>
      <c r="E155" s="5" t="s">
        <v>100</v>
      </c>
      <c r="F155" s="5" t="s">
        <v>103</v>
      </c>
      <c r="G155" s="55" t="s">
        <v>33</v>
      </c>
      <c r="H155" s="61">
        <v>30000</v>
      </c>
      <c r="I155" s="61">
        <v>30000</v>
      </c>
      <c r="J155" s="61">
        <v>30000</v>
      </c>
      <c r="K155" s="61">
        <v>22000</v>
      </c>
      <c r="L155" s="61"/>
      <c r="M155" s="61"/>
      <c r="N155" s="61">
        <f t="shared" si="217"/>
        <v>52000</v>
      </c>
      <c r="O155" s="61">
        <f t="shared" si="218"/>
        <v>30000</v>
      </c>
      <c r="P155" s="61">
        <f t="shared" si="219"/>
        <v>30000</v>
      </c>
      <c r="Q155" s="61">
        <f>-8000+11606</f>
        <v>3606</v>
      </c>
      <c r="R155" s="61"/>
      <c r="S155" s="61"/>
      <c r="T155" s="61">
        <f t="shared" si="220"/>
        <v>55606</v>
      </c>
      <c r="U155" s="61">
        <f t="shared" si="221"/>
        <v>30000</v>
      </c>
      <c r="V155" s="61">
        <f t="shared" si="222"/>
        <v>30000</v>
      </c>
      <c r="W155" s="61"/>
      <c r="X155" s="61"/>
      <c r="Y155" s="61"/>
      <c r="Z155" s="61">
        <f t="shared" si="223"/>
        <v>55606</v>
      </c>
      <c r="AA155" s="61">
        <f t="shared" si="224"/>
        <v>30000</v>
      </c>
      <c r="AB155" s="61">
        <f t="shared" si="225"/>
        <v>30000</v>
      </c>
      <c r="AC155" s="61">
        <f>1334.1+16900</f>
        <v>18234.099999999999</v>
      </c>
      <c r="AD155" s="61"/>
      <c r="AE155" s="61"/>
      <c r="AF155" s="61">
        <f t="shared" si="274"/>
        <v>73840.100000000006</v>
      </c>
      <c r="AG155" s="61">
        <f t="shared" si="275"/>
        <v>30000</v>
      </c>
      <c r="AH155" s="61">
        <f t="shared" si="276"/>
        <v>30000</v>
      </c>
    </row>
    <row r="156" spans="1:34">
      <c r="A156" s="283"/>
      <c r="B156" s="56" t="s">
        <v>35</v>
      </c>
      <c r="C156" s="5" t="s">
        <v>13</v>
      </c>
      <c r="D156" s="54" t="s">
        <v>5</v>
      </c>
      <c r="E156" s="5" t="s">
        <v>100</v>
      </c>
      <c r="F156" s="5" t="s">
        <v>103</v>
      </c>
      <c r="G156" s="55" t="s">
        <v>36</v>
      </c>
      <c r="H156" s="57">
        <f>H157+H158</f>
        <v>130000</v>
      </c>
      <c r="I156" s="57">
        <f t="shared" ref="I156:M156" si="293">I157+I158</f>
        <v>130000</v>
      </c>
      <c r="J156" s="57">
        <f t="shared" si="293"/>
        <v>130000</v>
      </c>
      <c r="K156" s="57">
        <f t="shared" si="293"/>
        <v>-22000</v>
      </c>
      <c r="L156" s="57">
        <f t="shared" si="293"/>
        <v>0</v>
      </c>
      <c r="M156" s="57">
        <f t="shared" si="293"/>
        <v>0</v>
      </c>
      <c r="N156" s="57">
        <f t="shared" si="217"/>
        <v>108000</v>
      </c>
      <c r="O156" s="57">
        <f t="shared" si="218"/>
        <v>130000</v>
      </c>
      <c r="P156" s="57">
        <f t="shared" si="219"/>
        <v>130000</v>
      </c>
      <c r="Q156" s="57">
        <f t="shared" ref="Q156:S156" si="294">Q157+Q158</f>
        <v>8000</v>
      </c>
      <c r="R156" s="57">
        <f t="shared" si="294"/>
        <v>0</v>
      </c>
      <c r="S156" s="57">
        <f t="shared" si="294"/>
        <v>0</v>
      </c>
      <c r="T156" s="57">
        <f t="shared" si="220"/>
        <v>116000</v>
      </c>
      <c r="U156" s="57">
        <f t="shared" si="221"/>
        <v>130000</v>
      </c>
      <c r="V156" s="57">
        <f t="shared" si="222"/>
        <v>130000</v>
      </c>
      <c r="W156" s="57">
        <f t="shared" ref="W156:Y156" si="295">W157+W158</f>
        <v>0</v>
      </c>
      <c r="X156" s="57">
        <f t="shared" si="295"/>
        <v>0</v>
      </c>
      <c r="Y156" s="57">
        <f t="shared" si="295"/>
        <v>0</v>
      </c>
      <c r="Z156" s="57">
        <f t="shared" si="223"/>
        <v>116000</v>
      </c>
      <c r="AA156" s="57">
        <f t="shared" si="224"/>
        <v>130000</v>
      </c>
      <c r="AB156" s="57">
        <f t="shared" si="225"/>
        <v>130000</v>
      </c>
      <c r="AC156" s="57">
        <f t="shared" ref="AC156:AE156" si="296">AC157+AC158</f>
        <v>-16900</v>
      </c>
      <c r="AD156" s="57">
        <f t="shared" si="296"/>
        <v>0</v>
      </c>
      <c r="AE156" s="57">
        <f t="shared" si="296"/>
        <v>0</v>
      </c>
      <c r="AF156" s="57">
        <f t="shared" si="274"/>
        <v>99100</v>
      </c>
      <c r="AG156" s="57">
        <f t="shared" si="275"/>
        <v>130000</v>
      </c>
      <c r="AH156" s="57">
        <f t="shared" si="276"/>
        <v>130000</v>
      </c>
    </row>
    <row r="157" spans="1:34">
      <c r="A157" s="283"/>
      <c r="B157" s="56" t="s">
        <v>161</v>
      </c>
      <c r="C157" s="5" t="s">
        <v>13</v>
      </c>
      <c r="D157" s="54" t="s">
        <v>5</v>
      </c>
      <c r="E157" s="5" t="s">
        <v>100</v>
      </c>
      <c r="F157" s="5" t="s">
        <v>103</v>
      </c>
      <c r="G157" s="55" t="s">
        <v>162</v>
      </c>
      <c r="H157" s="61">
        <v>50000</v>
      </c>
      <c r="I157" s="61">
        <v>50000</v>
      </c>
      <c r="J157" s="61">
        <v>50000</v>
      </c>
      <c r="K157" s="61">
        <v>-22000</v>
      </c>
      <c r="L157" s="61"/>
      <c r="M157" s="61"/>
      <c r="N157" s="61">
        <f t="shared" si="217"/>
        <v>28000</v>
      </c>
      <c r="O157" s="61">
        <f t="shared" si="218"/>
        <v>50000</v>
      </c>
      <c r="P157" s="61">
        <f t="shared" si="219"/>
        <v>50000</v>
      </c>
      <c r="Q157" s="61">
        <v>8000</v>
      </c>
      <c r="R157" s="61"/>
      <c r="S157" s="61"/>
      <c r="T157" s="61">
        <f t="shared" si="220"/>
        <v>36000</v>
      </c>
      <c r="U157" s="61">
        <f t="shared" si="221"/>
        <v>50000</v>
      </c>
      <c r="V157" s="61">
        <f t="shared" si="222"/>
        <v>50000</v>
      </c>
      <c r="W157" s="61"/>
      <c r="X157" s="61"/>
      <c r="Y157" s="61"/>
      <c r="Z157" s="61">
        <f t="shared" si="223"/>
        <v>36000</v>
      </c>
      <c r="AA157" s="61">
        <f t="shared" si="224"/>
        <v>50000</v>
      </c>
      <c r="AB157" s="61">
        <f t="shared" si="225"/>
        <v>50000</v>
      </c>
      <c r="AC157" s="61"/>
      <c r="AD157" s="61"/>
      <c r="AE157" s="61"/>
      <c r="AF157" s="61">
        <f t="shared" si="274"/>
        <v>36000</v>
      </c>
      <c r="AG157" s="61">
        <f t="shared" si="275"/>
        <v>50000</v>
      </c>
      <c r="AH157" s="61">
        <f t="shared" si="276"/>
        <v>50000</v>
      </c>
    </row>
    <row r="158" spans="1:34">
      <c r="A158" s="283"/>
      <c r="B158" s="56" t="s">
        <v>67</v>
      </c>
      <c r="C158" s="5" t="s">
        <v>13</v>
      </c>
      <c r="D158" s="54" t="s">
        <v>5</v>
      </c>
      <c r="E158" s="5" t="s">
        <v>100</v>
      </c>
      <c r="F158" s="5" t="s">
        <v>103</v>
      </c>
      <c r="G158" s="55" t="s">
        <v>68</v>
      </c>
      <c r="H158" s="61">
        <v>80000</v>
      </c>
      <c r="I158" s="61">
        <v>80000</v>
      </c>
      <c r="J158" s="61">
        <v>80000</v>
      </c>
      <c r="K158" s="61"/>
      <c r="L158" s="61"/>
      <c r="M158" s="61"/>
      <c r="N158" s="61">
        <f t="shared" si="217"/>
        <v>80000</v>
      </c>
      <c r="O158" s="61">
        <f t="shared" si="218"/>
        <v>80000</v>
      </c>
      <c r="P158" s="61">
        <f t="shared" si="219"/>
        <v>80000</v>
      </c>
      <c r="Q158" s="61"/>
      <c r="R158" s="61"/>
      <c r="S158" s="61"/>
      <c r="T158" s="61">
        <f t="shared" si="220"/>
        <v>80000</v>
      </c>
      <c r="U158" s="61">
        <f t="shared" si="221"/>
        <v>80000</v>
      </c>
      <c r="V158" s="61">
        <f t="shared" si="222"/>
        <v>80000</v>
      </c>
      <c r="W158" s="61"/>
      <c r="X158" s="61"/>
      <c r="Y158" s="61"/>
      <c r="Z158" s="61">
        <f t="shared" si="223"/>
        <v>80000</v>
      </c>
      <c r="AA158" s="61">
        <f t="shared" si="224"/>
        <v>80000</v>
      </c>
      <c r="AB158" s="61">
        <f t="shared" si="225"/>
        <v>80000</v>
      </c>
      <c r="AC158" s="61">
        <v>-16900</v>
      </c>
      <c r="AD158" s="61"/>
      <c r="AE158" s="61"/>
      <c r="AF158" s="61">
        <f t="shared" si="274"/>
        <v>63100</v>
      </c>
      <c r="AG158" s="61">
        <f t="shared" si="275"/>
        <v>80000</v>
      </c>
      <c r="AH158" s="61">
        <f t="shared" si="276"/>
        <v>80000</v>
      </c>
    </row>
    <row r="159" spans="1:34" ht="26.4">
      <c r="A159" s="283"/>
      <c r="B159" s="27" t="s">
        <v>41</v>
      </c>
      <c r="C159" s="5" t="s">
        <v>13</v>
      </c>
      <c r="D159" s="54" t="s">
        <v>5</v>
      </c>
      <c r="E159" s="5" t="s">
        <v>100</v>
      </c>
      <c r="F159" s="5" t="s">
        <v>103</v>
      </c>
      <c r="G159" s="17" t="s">
        <v>39</v>
      </c>
      <c r="H159" s="57">
        <f>H160</f>
        <v>115000</v>
      </c>
      <c r="I159" s="57">
        <f t="shared" ref="I159:M159" si="297">I160</f>
        <v>115000</v>
      </c>
      <c r="J159" s="57">
        <f t="shared" si="297"/>
        <v>115000</v>
      </c>
      <c r="K159" s="57">
        <f t="shared" si="297"/>
        <v>0</v>
      </c>
      <c r="L159" s="57">
        <f t="shared" si="297"/>
        <v>0</v>
      </c>
      <c r="M159" s="57">
        <f t="shared" si="297"/>
        <v>0</v>
      </c>
      <c r="N159" s="57">
        <f t="shared" si="217"/>
        <v>115000</v>
      </c>
      <c r="O159" s="57">
        <f t="shared" si="218"/>
        <v>115000</v>
      </c>
      <c r="P159" s="57">
        <f t="shared" si="219"/>
        <v>115000</v>
      </c>
      <c r="Q159" s="57">
        <f t="shared" ref="Q159:S159" si="298">Q160</f>
        <v>0</v>
      </c>
      <c r="R159" s="57">
        <f t="shared" si="298"/>
        <v>0</v>
      </c>
      <c r="S159" s="57">
        <f t="shared" si="298"/>
        <v>0</v>
      </c>
      <c r="T159" s="57">
        <f t="shared" si="220"/>
        <v>115000</v>
      </c>
      <c r="U159" s="57">
        <f t="shared" si="221"/>
        <v>115000</v>
      </c>
      <c r="V159" s="57">
        <f t="shared" si="222"/>
        <v>115000</v>
      </c>
      <c r="W159" s="57">
        <f t="shared" ref="W159:Y159" si="299">W160</f>
        <v>0</v>
      </c>
      <c r="X159" s="57">
        <f t="shared" si="299"/>
        <v>0</v>
      </c>
      <c r="Y159" s="57">
        <f t="shared" si="299"/>
        <v>0</v>
      </c>
      <c r="Z159" s="57">
        <f t="shared" si="223"/>
        <v>115000</v>
      </c>
      <c r="AA159" s="57">
        <f t="shared" si="224"/>
        <v>115000</v>
      </c>
      <c r="AB159" s="57">
        <f t="shared" si="225"/>
        <v>115000</v>
      </c>
      <c r="AC159" s="57">
        <f t="shared" ref="AC159:AE159" si="300">AC160</f>
        <v>0</v>
      </c>
      <c r="AD159" s="57">
        <f t="shared" si="300"/>
        <v>0</v>
      </c>
      <c r="AE159" s="57">
        <f t="shared" si="300"/>
        <v>0</v>
      </c>
      <c r="AF159" s="57">
        <f t="shared" si="274"/>
        <v>115000</v>
      </c>
      <c r="AG159" s="57">
        <f t="shared" si="275"/>
        <v>115000</v>
      </c>
      <c r="AH159" s="57">
        <f t="shared" si="276"/>
        <v>115000</v>
      </c>
    </row>
    <row r="160" spans="1:34">
      <c r="A160" s="283"/>
      <c r="B160" s="26" t="s">
        <v>42</v>
      </c>
      <c r="C160" s="5" t="s">
        <v>13</v>
      </c>
      <c r="D160" s="54" t="s">
        <v>5</v>
      </c>
      <c r="E160" s="5" t="s">
        <v>100</v>
      </c>
      <c r="F160" s="5" t="s">
        <v>103</v>
      </c>
      <c r="G160" s="17" t="s">
        <v>40</v>
      </c>
      <c r="H160" s="61">
        <v>115000</v>
      </c>
      <c r="I160" s="61">
        <v>115000</v>
      </c>
      <c r="J160" s="61">
        <v>115000</v>
      </c>
      <c r="K160" s="61"/>
      <c r="L160" s="61"/>
      <c r="M160" s="61"/>
      <c r="N160" s="61">
        <f t="shared" si="217"/>
        <v>115000</v>
      </c>
      <c r="O160" s="61">
        <f t="shared" si="218"/>
        <v>115000</v>
      </c>
      <c r="P160" s="61">
        <f t="shared" si="219"/>
        <v>115000</v>
      </c>
      <c r="Q160" s="61"/>
      <c r="R160" s="61"/>
      <c r="S160" s="61"/>
      <c r="T160" s="61">
        <f t="shared" si="220"/>
        <v>115000</v>
      </c>
      <c r="U160" s="61">
        <f t="shared" si="221"/>
        <v>115000</v>
      </c>
      <c r="V160" s="61">
        <f t="shared" si="222"/>
        <v>115000</v>
      </c>
      <c r="W160" s="61"/>
      <c r="X160" s="61"/>
      <c r="Y160" s="61"/>
      <c r="Z160" s="61">
        <f t="shared" si="223"/>
        <v>115000</v>
      </c>
      <c r="AA160" s="61">
        <f t="shared" si="224"/>
        <v>115000</v>
      </c>
      <c r="AB160" s="61">
        <f t="shared" si="225"/>
        <v>115000</v>
      </c>
      <c r="AC160" s="61"/>
      <c r="AD160" s="61"/>
      <c r="AE160" s="61"/>
      <c r="AF160" s="61">
        <f t="shared" si="274"/>
        <v>115000</v>
      </c>
      <c r="AG160" s="61">
        <f t="shared" si="275"/>
        <v>115000</v>
      </c>
      <c r="AH160" s="61">
        <f t="shared" si="276"/>
        <v>115000</v>
      </c>
    </row>
    <row r="161" spans="1:34" ht="26.4">
      <c r="A161" s="184"/>
      <c r="B161" s="85" t="s">
        <v>404</v>
      </c>
      <c r="C161" s="35" t="s">
        <v>13</v>
      </c>
      <c r="D161" s="35" t="s">
        <v>5</v>
      </c>
      <c r="E161" s="35" t="s">
        <v>100</v>
      </c>
      <c r="F161" s="35" t="s">
        <v>405</v>
      </c>
      <c r="G161" s="36"/>
      <c r="H161" s="61"/>
      <c r="I161" s="61"/>
      <c r="J161" s="61"/>
      <c r="K161" s="61"/>
      <c r="L161" s="61"/>
      <c r="M161" s="61"/>
      <c r="N161" s="61"/>
      <c r="O161" s="61"/>
      <c r="P161" s="61"/>
      <c r="Q161" s="61">
        <f>Q162</f>
        <v>80459.820000000007</v>
      </c>
      <c r="R161" s="61">
        <f t="shared" ref="R161:S162" si="301">R162</f>
        <v>43231.06</v>
      </c>
      <c r="S161" s="61">
        <f t="shared" si="301"/>
        <v>43231.06</v>
      </c>
      <c r="T161" s="61">
        <f t="shared" ref="T161:T163" si="302">N161+Q161</f>
        <v>80459.820000000007</v>
      </c>
      <c r="U161" s="61">
        <f t="shared" ref="U161:U163" si="303">O161+R161</f>
        <v>43231.06</v>
      </c>
      <c r="V161" s="61">
        <f t="shared" ref="V161:V163" si="304">P161+S161</f>
        <v>43231.06</v>
      </c>
      <c r="W161" s="61">
        <f>W162</f>
        <v>0</v>
      </c>
      <c r="X161" s="61">
        <f t="shared" ref="X161:Y162" si="305">X162</f>
        <v>0</v>
      </c>
      <c r="Y161" s="61">
        <f t="shared" si="305"/>
        <v>0</v>
      </c>
      <c r="Z161" s="61">
        <f t="shared" si="223"/>
        <v>80459.820000000007</v>
      </c>
      <c r="AA161" s="61">
        <f t="shared" si="224"/>
        <v>43231.06</v>
      </c>
      <c r="AB161" s="61">
        <f t="shared" si="225"/>
        <v>43231.06</v>
      </c>
      <c r="AC161" s="61">
        <f>AC162</f>
        <v>0</v>
      </c>
      <c r="AD161" s="61">
        <f t="shared" ref="AD161:AE162" si="306">AD162</f>
        <v>0</v>
      </c>
      <c r="AE161" s="61">
        <f t="shared" si="306"/>
        <v>0</v>
      </c>
      <c r="AF161" s="61">
        <f t="shared" si="274"/>
        <v>80459.820000000007</v>
      </c>
      <c r="AG161" s="61">
        <f t="shared" si="275"/>
        <v>43231.06</v>
      </c>
      <c r="AH161" s="61">
        <f t="shared" si="276"/>
        <v>43231.06</v>
      </c>
    </row>
    <row r="162" spans="1:34" ht="26.4">
      <c r="A162" s="184"/>
      <c r="B162" s="85" t="s">
        <v>41</v>
      </c>
      <c r="C162" s="35" t="s">
        <v>13</v>
      </c>
      <c r="D162" s="35" t="s">
        <v>5</v>
      </c>
      <c r="E162" s="35" t="s">
        <v>100</v>
      </c>
      <c r="F162" s="35" t="s">
        <v>405</v>
      </c>
      <c r="G162" s="36" t="s">
        <v>39</v>
      </c>
      <c r="H162" s="61"/>
      <c r="I162" s="61"/>
      <c r="J162" s="61"/>
      <c r="K162" s="61"/>
      <c r="L162" s="61"/>
      <c r="M162" s="61"/>
      <c r="N162" s="61"/>
      <c r="O162" s="61"/>
      <c r="P162" s="61"/>
      <c r="Q162" s="61">
        <f>Q163</f>
        <v>80459.820000000007</v>
      </c>
      <c r="R162" s="61">
        <f t="shared" si="301"/>
        <v>43231.06</v>
      </c>
      <c r="S162" s="61">
        <f t="shared" si="301"/>
        <v>43231.06</v>
      </c>
      <c r="T162" s="61">
        <f t="shared" si="302"/>
        <v>80459.820000000007</v>
      </c>
      <c r="U162" s="61">
        <f t="shared" si="303"/>
        <v>43231.06</v>
      </c>
      <c r="V162" s="61">
        <f t="shared" si="304"/>
        <v>43231.06</v>
      </c>
      <c r="W162" s="61">
        <f>W163</f>
        <v>0</v>
      </c>
      <c r="X162" s="61">
        <f t="shared" si="305"/>
        <v>0</v>
      </c>
      <c r="Y162" s="61">
        <f t="shared" si="305"/>
        <v>0</v>
      </c>
      <c r="Z162" s="61">
        <f t="shared" si="223"/>
        <v>80459.820000000007</v>
      </c>
      <c r="AA162" s="61">
        <f t="shared" si="224"/>
        <v>43231.06</v>
      </c>
      <c r="AB162" s="61">
        <f t="shared" si="225"/>
        <v>43231.06</v>
      </c>
      <c r="AC162" s="61">
        <f>AC163</f>
        <v>0</v>
      </c>
      <c r="AD162" s="61">
        <f t="shared" si="306"/>
        <v>0</v>
      </c>
      <c r="AE162" s="61">
        <f t="shared" si="306"/>
        <v>0</v>
      </c>
      <c r="AF162" s="61">
        <f t="shared" si="274"/>
        <v>80459.820000000007</v>
      </c>
      <c r="AG162" s="61">
        <f t="shared" si="275"/>
        <v>43231.06</v>
      </c>
      <c r="AH162" s="61">
        <f t="shared" si="276"/>
        <v>43231.06</v>
      </c>
    </row>
    <row r="163" spans="1:34">
      <c r="A163" s="184"/>
      <c r="B163" s="85" t="s">
        <v>42</v>
      </c>
      <c r="C163" s="35" t="s">
        <v>13</v>
      </c>
      <c r="D163" s="35" t="s">
        <v>5</v>
      </c>
      <c r="E163" s="35" t="s">
        <v>100</v>
      </c>
      <c r="F163" s="35" t="s">
        <v>405</v>
      </c>
      <c r="G163" s="36" t="s">
        <v>40</v>
      </c>
      <c r="H163" s="61"/>
      <c r="I163" s="61"/>
      <c r="J163" s="61"/>
      <c r="K163" s="61"/>
      <c r="L163" s="61"/>
      <c r="M163" s="61"/>
      <c r="N163" s="61"/>
      <c r="O163" s="61"/>
      <c r="P163" s="61"/>
      <c r="Q163" s="61">
        <f>56321.87+24137.95</f>
        <v>80459.820000000007</v>
      </c>
      <c r="R163" s="61">
        <v>43231.06</v>
      </c>
      <c r="S163" s="61">
        <v>43231.06</v>
      </c>
      <c r="T163" s="61">
        <f t="shared" si="302"/>
        <v>80459.820000000007</v>
      </c>
      <c r="U163" s="61">
        <f t="shared" si="303"/>
        <v>43231.06</v>
      </c>
      <c r="V163" s="61">
        <f t="shared" si="304"/>
        <v>43231.06</v>
      </c>
      <c r="W163" s="61"/>
      <c r="X163" s="61"/>
      <c r="Y163" s="61"/>
      <c r="Z163" s="61">
        <f t="shared" si="223"/>
        <v>80459.820000000007</v>
      </c>
      <c r="AA163" s="61">
        <f t="shared" si="224"/>
        <v>43231.06</v>
      </c>
      <c r="AB163" s="61">
        <f t="shared" si="225"/>
        <v>43231.06</v>
      </c>
      <c r="AC163" s="61"/>
      <c r="AD163" s="61"/>
      <c r="AE163" s="61"/>
      <c r="AF163" s="61">
        <f t="shared" si="274"/>
        <v>80459.820000000007</v>
      </c>
      <c r="AG163" s="61">
        <f t="shared" si="275"/>
        <v>43231.06</v>
      </c>
      <c r="AH163" s="61">
        <f t="shared" si="276"/>
        <v>43231.06</v>
      </c>
    </row>
    <row r="164" spans="1:34" ht="26.4">
      <c r="A164" s="184" t="s">
        <v>98</v>
      </c>
      <c r="B164" s="81" t="s">
        <v>95</v>
      </c>
      <c r="C164" s="6" t="s">
        <v>13</v>
      </c>
      <c r="D164" s="6" t="s">
        <v>6</v>
      </c>
      <c r="E164" s="6" t="s">
        <v>100</v>
      </c>
      <c r="F164" s="6" t="s">
        <v>101</v>
      </c>
      <c r="G164" s="17"/>
      <c r="H164" s="58">
        <f>H165+H168+H171+H174+H180+H177+H183</f>
        <v>5330989.72</v>
      </c>
      <c r="I164" s="58">
        <f t="shared" ref="I164:J164" si="307">I165+I168+I171+I174+I180+I177+I183</f>
        <v>5440235.4100000001</v>
      </c>
      <c r="J164" s="58">
        <f t="shared" si="307"/>
        <v>5235211.6500000004</v>
      </c>
      <c r="K164" s="58">
        <f t="shared" ref="K164:M164" si="308">K165+K168+K171+K174+K180+K177+K183</f>
        <v>0</v>
      </c>
      <c r="L164" s="58">
        <f t="shared" si="308"/>
        <v>0</v>
      </c>
      <c r="M164" s="58">
        <f t="shared" si="308"/>
        <v>0</v>
      </c>
      <c r="N164" s="58">
        <f t="shared" si="217"/>
        <v>5330989.72</v>
      </c>
      <c r="O164" s="58">
        <f t="shared" si="218"/>
        <v>5440235.4100000001</v>
      </c>
      <c r="P164" s="58">
        <f t="shared" si="219"/>
        <v>5235211.6500000004</v>
      </c>
      <c r="Q164" s="58">
        <f t="shared" ref="Q164:S164" si="309">Q165+Q168+Q171+Q174+Q180+Q177+Q183</f>
        <v>0</v>
      </c>
      <c r="R164" s="58">
        <f t="shared" si="309"/>
        <v>0</v>
      </c>
      <c r="S164" s="58">
        <f t="shared" si="309"/>
        <v>0</v>
      </c>
      <c r="T164" s="58">
        <f t="shared" si="220"/>
        <v>5330989.72</v>
      </c>
      <c r="U164" s="58">
        <f t="shared" si="221"/>
        <v>5440235.4100000001</v>
      </c>
      <c r="V164" s="58">
        <f t="shared" si="222"/>
        <v>5235211.6500000004</v>
      </c>
      <c r="W164" s="58">
        <f t="shared" ref="W164:Y164" si="310">W165+W168+W171+W174+W180+W177+W183</f>
        <v>0</v>
      </c>
      <c r="X164" s="58">
        <f t="shared" si="310"/>
        <v>0</v>
      </c>
      <c r="Y164" s="58">
        <f t="shared" si="310"/>
        <v>0</v>
      </c>
      <c r="Z164" s="58">
        <f t="shared" si="223"/>
        <v>5330989.72</v>
      </c>
      <c r="AA164" s="58">
        <f t="shared" si="224"/>
        <v>5440235.4100000001</v>
      </c>
      <c r="AB164" s="58">
        <f t="shared" si="225"/>
        <v>5235211.6500000004</v>
      </c>
      <c r="AC164" s="58">
        <f t="shared" ref="AC164:AE164" si="311">AC165+AC168+AC171+AC174+AC180+AC177+AC183</f>
        <v>175468.34000000003</v>
      </c>
      <c r="AD164" s="58">
        <f t="shared" si="311"/>
        <v>0</v>
      </c>
      <c r="AE164" s="58">
        <f t="shared" si="311"/>
        <v>0</v>
      </c>
      <c r="AF164" s="58">
        <f t="shared" si="274"/>
        <v>5506458.0599999996</v>
      </c>
      <c r="AG164" s="58">
        <f t="shared" si="275"/>
        <v>5440235.4100000001</v>
      </c>
      <c r="AH164" s="58">
        <f t="shared" si="276"/>
        <v>5235211.6500000004</v>
      </c>
    </row>
    <row r="165" spans="1:34">
      <c r="A165" s="272"/>
      <c r="B165" s="102" t="s">
        <v>147</v>
      </c>
      <c r="C165" s="54" t="s">
        <v>13</v>
      </c>
      <c r="D165" s="54" t="s">
        <v>6</v>
      </c>
      <c r="E165" s="54" t="s">
        <v>100</v>
      </c>
      <c r="F165" s="54" t="s">
        <v>146</v>
      </c>
      <c r="G165" s="55"/>
      <c r="H165" s="64">
        <f>H166</f>
        <v>150000</v>
      </c>
      <c r="I165" s="64">
        <f t="shared" ref="I165:M166" si="312">I166</f>
        <v>150000</v>
      </c>
      <c r="J165" s="64">
        <f t="shared" si="312"/>
        <v>150000</v>
      </c>
      <c r="K165" s="64">
        <f t="shared" si="312"/>
        <v>0</v>
      </c>
      <c r="L165" s="64">
        <f t="shared" si="312"/>
        <v>0</v>
      </c>
      <c r="M165" s="64">
        <f t="shared" si="312"/>
        <v>0</v>
      </c>
      <c r="N165" s="64">
        <f t="shared" si="217"/>
        <v>150000</v>
      </c>
      <c r="O165" s="64">
        <f t="shared" si="218"/>
        <v>150000</v>
      </c>
      <c r="P165" s="64">
        <f t="shared" si="219"/>
        <v>150000</v>
      </c>
      <c r="Q165" s="64">
        <f t="shared" ref="Q165:S166" si="313">Q166</f>
        <v>0</v>
      </c>
      <c r="R165" s="64">
        <f t="shared" si="313"/>
        <v>0</v>
      </c>
      <c r="S165" s="64">
        <f t="shared" si="313"/>
        <v>0</v>
      </c>
      <c r="T165" s="64">
        <f t="shared" si="220"/>
        <v>150000</v>
      </c>
      <c r="U165" s="64">
        <f t="shared" si="221"/>
        <v>150000</v>
      </c>
      <c r="V165" s="64">
        <f t="shared" si="222"/>
        <v>150000</v>
      </c>
      <c r="W165" s="64">
        <f t="shared" ref="W165:Y166" si="314">W166</f>
        <v>0</v>
      </c>
      <c r="X165" s="64">
        <f t="shared" si="314"/>
        <v>0</v>
      </c>
      <c r="Y165" s="64">
        <f t="shared" si="314"/>
        <v>0</v>
      </c>
      <c r="Z165" s="64">
        <f t="shared" si="223"/>
        <v>150000</v>
      </c>
      <c r="AA165" s="64">
        <f t="shared" si="224"/>
        <v>150000</v>
      </c>
      <c r="AB165" s="64">
        <f t="shared" si="225"/>
        <v>150000</v>
      </c>
      <c r="AC165" s="64">
        <f t="shared" ref="AC165:AE166" si="315">AC166</f>
        <v>30259.07</v>
      </c>
      <c r="AD165" s="64">
        <f t="shared" si="315"/>
        <v>0</v>
      </c>
      <c r="AE165" s="64">
        <f t="shared" si="315"/>
        <v>0</v>
      </c>
      <c r="AF165" s="64">
        <f t="shared" si="274"/>
        <v>180259.07</v>
      </c>
      <c r="AG165" s="64">
        <f t="shared" si="275"/>
        <v>150000</v>
      </c>
      <c r="AH165" s="64">
        <f t="shared" si="276"/>
        <v>150000</v>
      </c>
    </row>
    <row r="166" spans="1:34" ht="26.4">
      <c r="A166" s="273"/>
      <c r="B166" s="74" t="s">
        <v>41</v>
      </c>
      <c r="C166" s="54" t="s">
        <v>13</v>
      </c>
      <c r="D166" s="54" t="s">
        <v>6</v>
      </c>
      <c r="E166" s="54" t="s">
        <v>100</v>
      </c>
      <c r="F166" s="54" t="s">
        <v>146</v>
      </c>
      <c r="G166" s="55" t="s">
        <v>39</v>
      </c>
      <c r="H166" s="64">
        <f>H167</f>
        <v>150000</v>
      </c>
      <c r="I166" s="64">
        <f t="shared" si="312"/>
        <v>150000</v>
      </c>
      <c r="J166" s="64">
        <f t="shared" si="312"/>
        <v>150000</v>
      </c>
      <c r="K166" s="64">
        <f t="shared" si="312"/>
        <v>0</v>
      </c>
      <c r="L166" s="64">
        <f t="shared" si="312"/>
        <v>0</v>
      </c>
      <c r="M166" s="64">
        <f t="shared" si="312"/>
        <v>0</v>
      </c>
      <c r="N166" s="64">
        <f t="shared" si="217"/>
        <v>150000</v>
      </c>
      <c r="O166" s="64">
        <f t="shared" si="218"/>
        <v>150000</v>
      </c>
      <c r="P166" s="64">
        <f t="shared" si="219"/>
        <v>150000</v>
      </c>
      <c r="Q166" s="64">
        <f t="shared" si="313"/>
        <v>0</v>
      </c>
      <c r="R166" s="64">
        <f t="shared" si="313"/>
        <v>0</v>
      </c>
      <c r="S166" s="64">
        <f t="shared" si="313"/>
        <v>0</v>
      </c>
      <c r="T166" s="64">
        <f t="shared" si="220"/>
        <v>150000</v>
      </c>
      <c r="U166" s="64">
        <f t="shared" si="221"/>
        <v>150000</v>
      </c>
      <c r="V166" s="64">
        <f t="shared" si="222"/>
        <v>150000</v>
      </c>
      <c r="W166" s="64">
        <f t="shared" si="314"/>
        <v>0</v>
      </c>
      <c r="X166" s="64">
        <f t="shared" si="314"/>
        <v>0</v>
      </c>
      <c r="Y166" s="64">
        <f t="shared" si="314"/>
        <v>0</v>
      </c>
      <c r="Z166" s="64">
        <f t="shared" si="223"/>
        <v>150000</v>
      </c>
      <c r="AA166" s="64">
        <f t="shared" si="224"/>
        <v>150000</v>
      </c>
      <c r="AB166" s="64">
        <f t="shared" si="225"/>
        <v>150000</v>
      </c>
      <c r="AC166" s="64">
        <f t="shared" si="315"/>
        <v>30259.07</v>
      </c>
      <c r="AD166" s="64">
        <f t="shared" si="315"/>
        <v>0</v>
      </c>
      <c r="AE166" s="64">
        <f t="shared" si="315"/>
        <v>0</v>
      </c>
      <c r="AF166" s="64">
        <f t="shared" si="274"/>
        <v>180259.07</v>
      </c>
      <c r="AG166" s="64">
        <f t="shared" si="275"/>
        <v>150000</v>
      </c>
      <c r="AH166" s="64">
        <f t="shared" si="276"/>
        <v>150000</v>
      </c>
    </row>
    <row r="167" spans="1:34">
      <c r="A167" s="273"/>
      <c r="B167" s="85" t="s">
        <v>42</v>
      </c>
      <c r="C167" s="54" t="s">
        <v>13</v>
      </c>
      <c r="D167" s="54" t="s">
        <v>6</v>
      </c>
      <c r="E167" s="54" t="s">
        <v>100</v>
      </c>
      <c r="F167" s="54" t="s">
        <v>146</v>
      </c>
      <c r="G167" s="55" t="s">
        <v>40</v>
      </c>
      <c r="H167" s="61">
        <v>150000</v>
      </c>
      <c r="I167" s="61">
        <v>150000</v>
      </c>
      <c r="J167" s="61">
        <v>150000</v>
      </c>
      <c r="K167" s="61"/>
      <c r="L167" s="61"/>
      <c r="M167" s="61"/>
      <c r="N167" s="61">
        <f t="shared" si="217"/>
        <v>150000</v>
      </c>
      <c r="O167" s="61">
        <f t="shared" si="218"/>
        <v>150000</v>
      </c>
      <c r="P167" s="61">
        <f t="shared" si="219"/>
        <v>150000</v>
      </c>
      <c r="Q167" s="61"/>
      <c r="R167" s="61"/>
      <c r="S167" s="61"/>
      <c r="T167" s="61">
        <f t="shared" si="220"/>
        <v>150000</v>
      </c>
      <c r="U167" s="61">
        <f t="shared" si="221"/>
        <v>150000</v>
      </c>
      <c r="V167" s="61">
        <f t="shared" si="222"/>
        <v>150000</v>
      </c>
      <c r="W167" s="61"/>
      <c r="X167" s="61"/>
      <c r="Y167" s="61"/>
      <c r="Z167" s="61">
        <f t="shared" si="223"/>
        <v>150000</v>
      </c>
      <c r="AA167" s="61">
        <f t="shared" si="224"/>
        <v>150000</v>
      </c>
      <c r="AB167" s="61">
        <f t="shared" si="225"/>
        <v>150000</v>
      </c>
      <c r="AC167" s="61">
        <f>20500.78+9758.29</f>
        <v>30259.07</v>
      </c>
      <c r="AD167" s="61"/>
      <c r="AE167" s="61"/>
      <c r="AF167" s="61">
        <f t="shared" si="274"/>
        <v>180259.07</v>
      </c>
      <c r="AG167" s="61">
        <f t="shared" si="275"/>
        <v>150000</v>
      </c>
      <c r="AH167" s="61">
        <f t="shared" si="276"/>
        <v>150000</v>
      </c>
    </row>
    <row r="168" spans="1:34" ht="26.4">
      <c r="A168" s="273"/>
      <c r="B168" s="82" t="s">
        <v>96</v>
      </c>
      <c r="C168" s="5" t="s">
        <v>13</v>
      </c>
      <c r="D168" s="54" t="s">
        <v>6</v>
      </c>
      <c r="E168" s="5" t="s">
        <v>100</v>
      </c>
      <c r="F168" s="5" t="s">
        <v>107</v>
      </c>
      <c r="G168" s="17"/>
      <c r="H168" s="57">
        <f>H169</f>
        <v>3129941</v>
      </c>
      <c r="I168" s="57">
        <f t="shared" ref="I168:M169" si="316">I169</f>
        <v>3165540.9</v>
      </c>
      <c r="J168" s="57">
        <f t="shared" si="316"/>
        <v>3194352.57</v>
      </c>
      <c r="K168" s="57">
        <f t="shared" si="316"/>
        <v>0</v>
      </c>
      <c r="L168" s="57">
        <f t="shared" si="316"/>
        <v>0</v>
      </c>
      <c r="M168" s="57">
        <f t="shared" si="316"/>
        <v>0</v>
      </c>
      <c r="N168" s="57">
        <f t="shared" si="217"/>
        <v>3129941</v>
      </c>
      <c r="O168" s="57">
        <f t="shared" si="218"/>
        <v>3165540.9</v>
      </c>
      <c r="P168" s="57">
        <f t="shared" si="219"/>
        <v>3194352.57</v>
      </c>
      <c r="Q168" s="57">
        <f t="shared" ref="Q168:S169" si="317">Q169</f>
        <v>0</v>
      </c>
      <c r="R168" s="57">
        <f t="shared" si="317"/>
        <v>0</v>
      </c>
      <c r="S168" s="57">
        <f t="shared" si="317"/>
        <v>0</v>
      </c>
      <c r="T168" s="57">
        <f t="shared" si="220"/>
        <v>3129941</v>
      </c>
      <c r="U168" s="57">
        <f t="shared" si="221"/>
        <v>3165540.9</v>
      </c>
      <c r="V168" s="57">
        <f t="shared" si="222"/>
        <v>3194352.57</v>
      </c>
      <c r="W168" s="57">
        <f t="shared" ref="W168:Y169" si="318">W169</f>
        <v>0</v>
      </c>
      <c r="X168" s="57">
        <f t="shared" si="318"/>
        <v>0</v>
      </c>
      <c r="Y168" s="57">
        <f t="shared" si="318"/>
        <v>0</v>
      </c>
      <c r="Z168" s="57">
        <f t="shared" si="223"/>
        <v>3129941</v>
      </c>
      <c r="AA168" s="57">
        <f t="shared" si="224"/>
        <v>3165540.9</v>
      </c>
      <c r="AB168" s="57">
        <f t="shared" si="225"/>
        <v>3194352.57</v>
      </c>
      <c r="AC168" s="57">
        <f t="shared" ref="AC168:AE169" si="319">AC169</f>
        <v>150000</v>
      </c>
      <c r="AD168" s="57">
        <f t="shared" si="319"/>
        <v>0</v>
      </c>
      <c r="AE168" s="57">
        <f t="shared" si="319"/>
        <v>0</v>
      </c>
      <c r="AF168" s="57">
        <f t="shared" si="274"/>
        <v>3279941</v>
      </c>
      <c r="AG168" s="57">
        <f t="shared" si="275"/>
        <v>3165540.9</v>
      </c>
      <c r="AH168" s="57">
        <f t="shared" si="276"/>
        <v>3194352.57</v>
      </c>
    </row>
    <row r="169" spans="1:34" ht="26.4">
      <c r="A169" s="273"/>
      <c r="B169" s="74" t="s">
        <v>41</v>
      </c>
      <c r="C169" s="5" t="s">
        <v>13</v>
      </c>
      <c r="D169" s="54" t="s">
        <v>6</v>
      </c>
      <c r="E169" s="5" t="s">
        <v>100</v>
      </c>
      <c r="F169" s="5" t="s">
        <v>107</v>
      </c>
      <c r="G169" s="17" t="s">
        <v>39</v>
      </c>
      <c r="H169" s="57">
        <f>H170</f>
        <v>3129941</v>
      </c>
      <c r="I169" s="57">
        <f t="shared" si="316"/>
        <v>3165540.9</v>
      </c>
      <c r="J169" s="57">
        <f t="shared" si="316"/>
        <v>3194352.57</v>
      </c>
      <c r="K169" s="57">
        <f t="shared" si="316"/>
        <v>0</v>
      </c>
      <c r="L169" s="57">
        <f t="shared" si="316"/>
        <v>0</v>
      </c>
      <c r="M169" s="57">
        <f t="shared" si="316"/>
        <v>0</v>
      </c>
      <c r="N169" s="57">
        <f t="shared" si="217"/>
        <v>3129941</v>
      </c>
      <c r="O169" s="57">
        <f t="shared" si="218"/>
        <v>3165540.9</v>
      </c>
      <c r="P169" s="57">
        <f t="shared" si="219"/>
        <v>3194352.57</v>
      </c>
      <c r="Q169" s="57">
        <f t="shared" si="317"/>
        <v>0</v>
      </c>
      <c r="R169" s="57">
        <f t="shared" si="317"/>
        <v>0</v>
      </c>
      <c r="S169" s="57">
        <f t="shared" si="317"/>
        <v>0</v>
      </c>
      <c r="T169" s="57">
        <f t="shared" si="220"/>
        <v>3129941</v>
      </c>
      <c r="U169" s="57">
        <f t="shared" si="221"/>
        <v>3165540.9</v>
      </c>
      <c r="V169" s="57">
        <f t="shared" si="222"/>
        <v>3194352.57</v>
      </c>
      <c r="W169" s="57">
        <f t="shared" si="318"/>
        <v>0</v>
      </c>
      <c r="X169" s="57">
        <f t="shared" si="318"/>
        <v>0</v>
      </c>
      <c r="Y169" s="57">
        <f t="shared" si="318"/>
        <v>0</v>
      </c>
      <c r="Z169" s="57">
        <f t="shared" si="223"/>
        <v>3129941</v>
      </c>
      <c r="AA169" s="57">
        <f t="shared" si="224"/>
        <v>3165540.9</v>
      </c>
      <c r="AB169" s="57">
        <f t="shared" si="225"/>
        <v>3194352.57</v>
      </c>
      <c r="AC169" s="57">
        <f t="shared" si="319"/>
        <v>150000</v>
      </c>
      <c r="AD169" s="57">
        <f t="shared" si="319"/>
        <v>0</v>
      </c>
      <c r="AE169" s="57">
        <f t="shared" si="319"/>
        <v>0</v>
      </c>
      <c r="AF169" s="57">
        <f t="shared" si="274"/>
        <v>3279941</v>
      </c>
      <c r="AG169" s="57">
        <f t="shared" si="275"/>
        <v>3165540.9</v>
      </c>
      <c r="AH169" s="57">
        <f t="shared" si="276"/>
        <v>3194352.57</v>
      </c>
    </row>
    <row r="170" spans="1:34">
      <c r="A170" s="273"/>
      <c r="B170" s="85" t="s">
        <v>42</v>
      </c>
      <c r="C170" s="5" t="s">
        <v>13</v>
      </c>
      <c r="D170" s="54" t="s">
        <v>6</v>
      </c>
      <c r="E170" s="5" t="s">
        <v>100</v>
      </c>
      <c r="F170" s="5" t="s">
        <v>107</v>
      </c>
      <c r="G170" s="17" t="s">
        <v>40</v>
      </c>
      <c r="H170" s="61">
        <v>3129941</v>
      </c>
      <c r="I170" s="61">
        <v>3165540.9</v>
      </c>
      <c r="J170" s="60">
        <v>3194352.57</v>
      </c>
      <c r="K170" s="60"/>
      <c r="L170" s="60"/>
      <c r="M170" s="60"/>
      <c r="N170" s="60">
        <f t="shared" si="217"/>
        <v>3129941</v>
      </c>
      <c r="O170" s="60">
        <f t="shared" si="218"/>
        <v>3165540.9</v>
      </c>
      <c r="P170" s="60">
        <f t="shared" si="219"/>
        <v>3194352.57</v>
      </c>
      <c r="Q170" s="60"/>
      <c r="R170" s="60"/>
      <c r="S170" s="60"/>
      <c r="T170" s="60">
        <f t="shared" si="220"/>
        <v>3129941</v>
      </c>
      <c r="U170" s="60">
        <f t="shared" si="221"/>
        <v>3165540.9</v>
      </c>
      <c r="V170" s="60">
        <f t="shared" si="222"/>
        <v>3194352.57</v>
      </c>
      <c r="W170" s="60"/>
      <c r="X170" s="60"/>
      <c r="Y170" s="60"/>
      <c r="Z170" s="60">
        <f t="shared" si="223"/>
        <v>3129941</v>
      </c>
      <c r="AA170" s="60">
        <f t="shared" si="224"/>
        <v>3165540.9</v>
      </c>
      <c r="AB170" s="60">
        <f t="shared" si="225"/>
        <v>3194352.57</v>
      </c>
      <c r="AC170" s="61">
        <v>150000</v>
      </c>
      <c r="AD170" s="60"/>
      <c r="AE170" s="60"/>
      <c r="AF170" s="60">
        <f t="shared" si="274"/>
        <v>3279941</v>
      </c>
      <c r="AG170" s="60">
        <f t="shared" si="275"/>
        <v>3165540.9</v>
      </c>
      <c r="AH170" s="60">
        <f t="shared" si="276"/>
        <v>3194352.57</v>
      </c>
    </row>
    <row r="171" spans="1:34">
      <c r="A171" s="273"/>
      <c r="B171" s="85" t="s">
        <v>43</v>
      </c>
      <c r="C171" s="5" t="s">
        <v>13</v>
      </c>
      <c r="D171" s="54" t="s">
        <v>6</v>
      </c>
      <c r="E171" s="5" t="s">
        <v>100</v>
      </c>
      <c r="F171" s="5" t="s">
        <v>103</v>
      </c>
      <c r="G171" s="17"/>
      <c r="H171" s="57">
        <f>H172</f>
        <v>20000</v>
      </c>
      <c r="I171" s="57">
        <f t="shared" ref="I171:M172" si="320">I172</f>
        <v>20000</v>
      </c>
      <c r="J171" s="57">
        <f t="shared" si="320"/>
        <v>20000</v>
      </c>
      <c r="K171" s="57">
        <f t="shared" si="320"/>
        <v>0</v>
      </c>
      <c r="L171" s="57">
        <f t="shared" si="320"/>
        <v>0</v>
      </c>
      <c r="M171" s="57">
        <f t="shared" si="320"/>
        <v>0</v>
      </c>
      <c r="N171" s="57">
        <f t="shared" si="217"/>
        <v>20000</v>
      </c>
      <c r="O171" s="57">
        <f t="shared" si="218"/>
        <v>20000</v>
      </c>
      <c r="P171" s="57">
        <f t="shared" si="219"/>
        <v>20000</v>
      </c>
      <c r="Q171" s="57">
        <f t="shared" ref="Q171:S172" si="321">Q172</f>
        <v>0</v>
      </c>
      <c r="R171" s="57">
        <f t="shared" si="321"/>
        <v>0</v>
      </c>
      <c r="S171" s="57">
        <f t="shared" si="321"/>
        <v>0</v>
      </c>
      <c r="T171" s="57">
        <f t="shared" si="220"/>
        <v>20000</v>
      </c>
      <c r="U171" s="57">
        <f t="shared" si="221"/>
        <v>20000</v>
      </c>
      <c r="V171" s="57">
        <f t="shared" si="222"/>
        <v>20000</v>
      </c>
      <c r="W171" s="57">
        <f t="shared" ref="W171:Y172" si="322">W172</f>
        <v>0</v>
      </c>
      <c r="X171" s="57">
        <f t="shared" si="322"/>
        <v>0</v>
      </c>
      <c r="Y171" s="57">
        <f t="shared" si="322"/>
        <v>0</v>
      </c>
      <c r="Z171" s="57">
        <f t="shared" si="223"/>
        <v>20000</v>
      </c>
      <c r="AA171" s="57">
        <f t="shared" si="224"/>
        <v>20000</v>
      </c>
      <c r="AB171" s="57">
        <f t="shared" si="225"/>
        <v>20000</v>
      </c>
      <c r="AC171" s="57">
        <f t="shared" ref="AC171:AE172" si="323">AC172</f>
        <v>0</v>
      </c>
      <c r="AD171" s="57">
        <f t="shared" si="323"/>
        <v>0</v>
      </c>
      <c r="AE171" s="57">
        <f t="shared" si="323"/>
        <v>0</v>
      </c>
      <c r="AF171" s="57">
        <f t="shared" si="274"/>
        <v>20000</v>
      </c>
      <c r="AG171" s="57">
        <f t="shared" si="275"/>
        <v>20000</v>
      </c>
      <c r="AH171" s="57">
        <f t="shared" si="276"/>
        <v>20000</v>
      </c>
    </row>
    <row r="172" spans="1:34">
      <c r="A172" s="273"/>
      <c r="B172" s="85" t="s">
        <v>35</v>
      </c>
      <c r="C172" s="5" t="s">
        <v>13</v>
      </c>
      <c r="D172" s="54" t="s">
        <v>6</v>
      </c>
      <c r="E172" s="5" t="s">
        <v>100</v>
      </c>
      <c r="F172" s="5" t="s">
        <v>103</v>
      </c>
      <c r="G172" s="55" t="s">
        <v>36</v>
      </c>
      <c r="H172" s="57">
        <f>H173</f>
        <v>20000</v>
      </c>
      <c r="I172" s="57">
        <f t="shared" si="320"/>
        <v>20000</v>
      </c>
      <c r="J172" s="57">
        <f t="shared" si="320"/>
        <v>20000</v>
      </c>
      <c r="K172" s="57">
        <f t="shared" si="320"/>
        <v>0</v>
      </c>
      <c r="L172" s="57">
        <f t="shared" si="320"/>
        <v>0</v>
      </c>
      <c r="M172" s="57">
        <f t="shared" si="320"/>
        <v>0</v>
      </c>
      <c r="N172" s="57">
        <f t="shared" si="217"/>
        <v>20000</v>
      </c>
      <c r="O172" s="57">
        <f t="shared" si="218"/>
        <v>20000</v>
      </c>
      <c r="P172" s="57">
        <f t="shared" si="219"/>
        <v>20000</v>
      </c>
      <c r="Q172" s="57">
        <f t="shared" si="321"/>
        <v>0</v>
      </c>
      <c r="R172" s="57">
        <f t="shared" si="321"/>
        <v>0</v>
      </c>
      <c r="S172" s="57">
        <f t="shared" si="321"/>
        <v>0</v>
      </c>
      <c r="T172" s="57">
        <f t="shared" si="220"/>
        <v>20000</v>
      </c>
      <c r="U172" s="57">
        <f t="shared" si="221"/>
        <v>20000</v>
      </c>
      <c r="V172" s="57">
        <f t="shared" si="222"/>
        <v>20000</v>
      </c>
      <c r="W172" s="57">
        <f t="shared" si="322"/>
        <v>0</v>
      </c>
      <c r="X172" s="57">
        <f t="shared" si="322"/>
        <v>0</v>
      </c>
      <c r="Y172" s="57">
        <f t="shared" si="322"/>
        <v>0</v>
      </c>
      <c r="Z172" s="57">
        <f t="shared" si="223"/>
        <v>20000</v>
      </c>
      <c r="AA172" s="57">
        <f t="shared" si="224"/>
        <v>20000</v>
      </c>
      <c r="AB172" s="57">
        <f t="shared" si="225"/>
        <v>20000</v>
      </c>
      <c r="AC172" s="57">
        <f t="shared" si="323"/>
        <v>0</v>
      </c>
      <c r="AD172" s="57">
        <f t="shared" si="323"/>
        <v>0</v>
      </c>
      <c r="AE172" s="57">
        <f t="shared" si="323"/>
        <v>0</v>
      </c>
      <c r="AF172" s="57">
        <f t="shared" si="274"/>
        <v>20000</v>
      </c>
      <c r="AG172" s="57">
        <f t="shared" si="275"/>
        <v>20000</v>
      </c>
      <c r="AH172" s="57">
        <f t="shared" si="276"/>
        <v>20000</v>
      </c>
    </row>
    <row r="173" spans="1:34" ht="14.25" customHeight="1">
      <c r="A173" s="273"/>
      <c r="B173" s="85" t="s">
        <v>38</v>
      </c>
      <c r="C173" s="5" t="s">
        <v>13</v>
      </c>
      <c r="D173" s="54" t="s">
        <v>6</v>
      </c>
      <c r="E173" s="5" t="s">
        <v>100</v>
      </c>
      <c r="F173" s="5" t="s">
        <v>103</v>
      </c>
      <c r="G173" s="55" t="s">
        <v>37</v>
      </c>
      <c r="H173" s="61">
        <v>20000</v>
      </c>
      <c r="I173" s="61">
        <v>20000</v>
      </c>
      <c r="J173" s="61">
        <v>20000</v>
      </c>
      <c r="K173" s="61"/>
      <c r="L173" s="61"/>
      <c r="M173" s="61"/>
      <c r="N173" s="61">
        <f t="shared" si="217"/>
        <v>20000</v>
      </c>
      <c r="O173" s="61">
        <f t="shared" si="218"/>
        <v>20000</v>
      </c>
      <c r="P173" s="61">
        <f t="shared" si="219"/>
        <v>20000</v>
      </c>
      <c r="Q173" s="61"/>
      <c r="R173" s="61"/>
      <c r="S173" s="61"/>
      <c r="T173" s="61">
        <f t="shared" si="220"/>
        <v>20000</v>
      </c>
      <c r="U173" s="61">
        <f t="shared" si="221"/>
        <v>20000</v>
      </c>
      <c r="V173" s="61">
        <f t="shared" si="222"/>
        <v>20000</v>
      </c>
      <c r="W173" s="61"/>
      <c r="X173" s="61"/>
      <c r="Y173" s="61"/>
      <c r="Z173" s="61">
        <f t="shared" si="223"/>
        <v>20000</v>
      </c>
      <c r="AA173" s="61">
        <f t="shared" si="224"/>
        <v>20000</v>
      </c>
      <c r="AB173" s="61">
        <f t="shared" si="225"/>
        <v>20000</v>
      </c>
      <c r="AC173" s="61"/>
      <c r="AD173" s="61"/>
      <c r="AE173" s="61"/>
      <c r="AF173" s="61">
        <f t="shared" si="274"/>
        <v>20000</v>
      </c>
      <c r="AG173" s="61">
        <f t="shared" si="275"/>
        <v>20000</v>
      </c>
      <c r="AH173" s="61">
        <f t="shared" si="276"/>
        <v>20000</v>
      </c>
    </row>
    <row r="174" spans="1:34">
      <c r="A174" s="273"/>
      <c r="B174" s="82" t="s">
        <v>22</v>
      </c>
      <c r="C174" s="54" t="s">
        <v>13</v>
      </c>
      <c r="D174" s="54" t="s">
        <v>6</v>
      </c>
      <c r="E174" s="54" t="s">
        <v>100</v>
      </c>
      <c r="F174" s="54" t="s">
        <v>108</v>
      </c>
      <c r="G174" s="17"/>
      <c r="H174" s="57">
        <f>H175</f>
        <v>100000</v>
      </c>
      <c r="I174" s="57">
        <f t="shared" ref="I174:M175" si="324">I175</f>
        <v>100000</v>
      </c>
      <c r="J174" s="57">
        <f t="shared" si="324"/>
        <v>100000</v>
      </c>
      <c r="K174" s="57">
        <f t="shared" si="324"/>
        <v>0</v>
      </c>
      <c r="L174" s="57">
        <f t="shared" si="324"/>
        <v>0</v>
      </c>
      <c r="M174" s="57">
        <f t="shared" si="324"/>
        <v>0</v>
      </c>
      <c r="N174" s="57">
        <f t="shared" si="217"/>
        <v>100000</v>
      </c>
      <c r="O174" s="57">
        <f t="shared" si="218"/>
        <v>100000</v>
      </c>
      <c r="P174" s="57">
        <f t="shared" si="219"/>
        <v>100000</v>
      </c>
      <c r="Q174" s="57">
        <f t="shared" ref="Q174:S175" si="325">Q175</f>
        <v>0</v>
      </c>
      <c r="R174" s="57">
        <f t="shared" si="325"/>
        <v>0</v>
      </c>
      <c r="S174" s="57">
        <f t="shared" si="325"/>
        <v>0</v>
      </c>
      <c r="T174" s="57">
        <f t="shared" si="220"/>
        <v>100000</v>
      </c>
      <c r="U174" s="57">
        <f t="shared" si="221"/>
        <v>100000</v>
      </c>
      <c r="V174" s="57">
        <f t="shared" si="222"/>
        <v>100000</v>
      </c>
      <c r="W174" s="57">
        <f t="shared" ref="W174:Y175" si="326">W175</f>
        <v>0</v>
      </c>
      <c r="X174" s="57">
        <f t="shared" si="326"/>
        <v>0</v>
      </c>
      <c r="Y174" s="57">
        <f t="shared" si="326"/>
        <v>0</v>
      </c>
      <c r="Z174" s="57">
        <f t="shared" si="223"/>
        <v>100000</v>
      </c>
      <c r="AA174" s="57">
        <f t="shared" si="224"/>
        <v>100000</v>
      </c>
      <c r="AB174" s="57">
        <f t="shared" si="225"/>
        <v>100000</v>
      </c>
      <c r="AC174" s="57">
        <f t="shared" ref="AC174:AE175" si="327">AC175</f>
        <v>0</v>
      </c>
      <c r="AD174" s="57">
        <f t="shared" si="327"/>
        <v>0</v>
      </c>
      <c r="AE174" s="57">
        <f t="shared" si="327"/>
        <v>0</v>
      </c>
      <c r="AF174" s="57">
        <f t="shared" si="274"/>
        <v>100000</v>
      </c>
      <c r="AG174" s="57">
        <f t="shared" si="275"/>
        <v>100000</v>
      </c>
      <c r="AH174" s="57">
        <f t="shared" si="276"/>
        <v>100000</v>
      </c>
    </row>
    <row r="175" spans="1:34" ht="26.4">
      <c r="A175" s="273"/>
      <c r="B175" s="74" t="s">
        <v>41</v>
      </c>
      <c r="C175" s="54" t="s">
        <v>13</v>
      </c>
      <c r="D175" s="54" t="s">
        <v>6</v>
      </c>
      <c r="E175" s="54" t="s">
        <v>100</v>
      </c>
      <c r="F175" s="54" t="s">
        <v>108</v>
      </c>
      <c r="G175" s="55" t="s">
        <v>39</v>
      </c>
      <c r="H175" s="57">
        <f>H176</f>
        <v>100000</v>
      </c>
      <c r="I175" s="57">
        <f t="shared" si="324"/>
        <v>100000</v>
      </c>
      <c r="J175" s="57">
        <f t="shared" si="324"/>
        <v>100000</v>
      </c>
      <c r="K175" s="57">
        <f t="shared" si="324"/>
        <v>0</v>
      </c>
      <c r="L175" s="57">
        <f t="shared" si="324"/>
        <v>0</v>
      </c>
      <c r="M175" s="57">
        <f t="shared" si="324"/>
        <v>0</v>
      </c>
      <c r="N175" s="57">
        <f t="shared" si="217"/>
        <v>100000</v>
      </c>
      <c r="O175" s="57">
        <f t="shared" si="218"/>
        <v>100000</v>
      </c>
      <c r="P175" s="57">
        <f t="shared" si="219"/>
        <v>100000</v>
      </c>
      <c r="Q175" s="57">
        <f t="shared" si="325"/>
        <v>0</v>
      </c>
      <c r="R175" s="57">
        <f t="shared" si="325"/>
        <v>0</v>
      </c>
      <c r="S175" s="57">
        <f t="shared" si="325"/>
        <v>0</v>
      </c>
      <c r="T175" s="57">
        <f t="shared" si="220"/>
        <v>100000</v>
      </c>
      <c r="U175" s="57">
        <f t="shared" si="221"/>
        <v>100000</v>
      </c>
      <c r="V175" s="57">
        <f t="shared" si="222"/>
        <v>100000</v>
      </c>
      <c r="W175" s="57">
        <f t="shared" si="326"/>
        <v>0</v>
      </c>
      <c r="X175" s="57">
        <f t="shared" si="326"/>
        <v>0</v>
      </c>
      <c r="Y175" s="57">
        <f t="shared" si="326"/>
        <v>0</v>
      </c>
      <c r="Z175" s="57">
        <f t="shared" si="223"/>
        <v>100000</v>
      </c>
      <c r="AA175" s="57">
        <f t="shared" si="224"/>
        <v>100000</v>
      </c>
      <c r="AB175" s="57">
        <f t="shared" si="225"/>
        <v>100000</v>
      </c>
      <c r="AC175" s="57">
        <f t="shared" si="327"/>
        <v>0</v>
      </c>
      <c r="AD175" s="57">
        <f t="shared" si="327"/>
        <v>0</v>
      </c>
      <c r="AE175" s="57">
        <f t="shared" si="327"/>
        <v>0</v>
      </c>
      <c r="AF175" s="57">
        <f t="shared" si="274"/>
        <v>100000</v>
      </c>
      <c r="AG175" s="57">
        <f t="shared" si="275"/>
        <v>100000</v>
      </c>
      <c r="AH175" s="57">
        <f t="shared" si="276"/>
        <v>100000</v>
      </c>
    </row>
    <row r="176" spans="1:34">
      <c r="A176" s="273"/>
      <c r="B176" s="85" t="s">
        <v>42</v>
      </c>
      <c r="C176" s="54" t="s">
        <v>13</v>
      </c>
      <c r="D176" s="54" t="s">
        <v>6</v>
      </c>
      <c r="E176" s="54" t="s">
        <v>100</v>
      </c>
      <c r="F176" s="54" t="s">
        <v>108</v>
      </c>
      <c r="G176" s="55" t="s">
        <v>40</v>
      </c>
      <c r="H176" s="61">
        <v>100000</v>
      </c>
      <c r="I176" s="61">
        <v>100000</v>
      </c>
      <c r="J176" s="61">
        <v>100000</v>
      </c>
      <c r="K176" s="61"/>
      <c r="L176" s="61"/>
      <c r="M176" s="61"/>
      <c r="N176" s="61">
        <f t="shared" si="217"/>
        <v>100000</v>
      </c>
      <c r="O176" s="61">
        <f t="shared" si="218"/>
        <v>100000</v>
      </c>
      <c r="P176" s="61">
        <f t="shared" si="219"/>
        <v>100000</v>
      </c>
      <c r="Q176" s="61"/>
      <c r="R176" s="61"/>
      <c r="S176" s="61"/>
      <c r="T176" s="61">
        <f t="shared" si="220"/>
        <v>100000</v>
      </c>
      <c r="U176" s="61">
        <f t="shared" si="221"/>
        <v>100000</v>
      </c>
      <c r="V176" s="61">
        <f t="shared" si="222"/>
        <v>100000</v>
      </c>
      <c r="W176" s="61"/>
      <c r="X176" s="61"/>
      <c r="Y176" s="61"/>
      <c r="Z176" s="61">
        <f t="shared" si="223"/>
        <v>100000</v>
      </c>
      <c r="AA176" s="61">
        <f t="shared" si="224"/>
        <v>100000</v>
      </c>
      <c r="AB176" s="61">
        <f t="shared" si="225"/>
        <v>100000</v>
      </c>
      <c r="AC176" s="61"/>
      <c r="AD176" s="61"/>
      <c r="AE176" s="61"/>
      <c r="AF176" s="61">
        <f t="shared" si="274"/>
        <v>100000</v>
      </c>
      <c r="AG176" s="61">
        <f t="shared" si="275"/>
        <v>100000</v>
      </c>
      <c r="AH176" s="61">
        <f t="shared" si="276"/>
        <v>100000</v>
      </c>
    </row>
    <row r="177" spans="1:34" ht="26.4">
      <c r="A177" s="273"/>
      <c r="B177" s="82" t="s">
        <v>213</v>
      </c>
      <c r="C177" s="5" t="s">
        <v>13</v>
      </c>
      <c r="D177" s="54" t="s">
        <v>6</v>
      </c>
      <c r="E177" s="5" t="s">
        <v>100</v>
      </c>
      <c r="F177" s="54" t="s">
        <v>163</v>
      </c>
      <c r="G177" s="55"/>
      <c r="H177" s="61">
        <f>H178</f>
        <v>300000</v>
      </c>
      <c r="I177" s="61">
        <f t="shared" ref="I177:M178" si="328">I178</f>
        <v>300000</v>
      </c>
      <c r="J177" s="61">
        <f t="shared" si="328"/>
        <v>0</v>
      </c>
      <c r="K177" s="61">
        <f t="shared" si="328"/>
        <v>0</v>
      </c>
      <c r="L177" s="61">
        <f t="shared" si="328"/>
        <v>0</v>
      </c>
      <c r="M177" s="61">
        <f t="shared" si="328"/>
        <v>0</v>
      </c>
      <c r="N177" s="61">
        <f t="shared" si="217"/>
        <v>300000</v>
      </c>
      <c r="O177" s="61">
        <f t="shared" si="218"/>
        <v>300000</v>
      </c>
      <c r="P177" s="61">
        <f t="shared" si="219"/>
        <v>0</v>
      </c>
      <c r="Q177" s="61">
        <f t="shared" ref="Q177:S178" si="329">Q178</f>
        <v>0</v>
      </c>
      <c r="R177" s="61">
        <f t="shared" si="329"/>
        <v>0</v>
      </c>
      <c r="S177" s="61">
        <f t="shared" si="329"/>
        <v>0</v>
      </c>
      <c r="T177" s="61">
        <f t="shared" si="220"/>
        <v>300000</v>
      </c>
      <c r="U177" s="61">
        <f t="shared" si="221"/>
        <v>300000</v>
      </c>
      <c r="V177" s="61">
        <f t="shared" si="222"/>
        <v>0</v>
      </c>
      <c r="W177" s="61">
        <f t="shared" ref="W177:Y178" si="330">W178</f>
        <v>0</v>
      </c>
      <c r="X177" s="61">
        <f t="shared" si="330"/>
        <v>0</v>
      </c>
      <c r="Y177" s="61">
        <f t="shared" si="330"/>
        <v>0</v>
      </c>
      <c r="Z177" s="61">
        <f t="shared" si="223"/>
        <v>300000</v>
      </c>
      <c r="AA177" s="61">
        <f t="shared" si="224"/>
        <v>300000</v>
      </c>
      <c r="AB177" s="61">
        <f t="shared" si="225"/>
        <v>0</v>
      </c>
      <c r="AC177" s="61">
        <f t="shared" ref="AC177:AE178" si="331">AC178</f>
        <v>118151.08</v>
      </c>
      <c r="AD177" s="61">
        <f t="shared" si="331"/>
        <v>0</v>
      </c>
      <c r="AE177" s="61">
        <f t="shared" si="331"/>
        <v>0</v>
      </c>
      <c r="AF177" s="61">
        <f t="shared" si="274"/>
        <v>418151.08</v>
      </c>
      <c r="AG177" s="61">
        <f t="shared" si="275"/>
        <v>300000</v>
      </c>
      <c r="AH177" s="61">
        <f t="shared" si="276"/>
        <v>0</v>
      </c>
    </row>
    <row r="178" spans="1:34" ht="26.4">
      <c r="A178" s="273"/>
      <c r="B178" s="74" t="s">
        <v>41</v>
      </c>
      <c r="C178" s="5" t="s">
        <v>13</v>
      </c>
      <c r="D178" s="54" t="s">
        <v>6</v>
      </c>
      <c r="E178" s="5" t="s">
        <v>100</v>
      </c>
      <c r="F178" s="54" t="s">
        <v>163</v>
      </c>
      <c r="G178" s="55" t="s">
        <v>39</v>
      </c>
      <c r="H178" s="61">
        <f>H179</f>
        <v>300000</v>
      </c>
      <c r="I178" s="61">
        <f t="shared" si="328"/>
        <v>300000</v>
      </c>
      <c r="J178" s="61">
        <f t="shared" si="328"/>
        <v>0</v>
      </c>
      <c r="K178" s="61">
        <f t="shared" si="328"/>
        <v>0</v>
      </c>
      <c r="L178" s="61">
        <f t="shared" si="328"/>
        <v>0</v>
      </c>
      <c r="M178" s="61">
        <f t="shared" si="328"/>
        <v>0</v>
      </c>
      <c r="N178" s="61">
        <f t="shared" si="217"/>
        <v>300000</v>
      </c>
      <c r="O178" s="61">
        <f t="shared" si="218"/>
        <v>300000</v>
      </c>
      <c r="P178" s="61">
        <f t="shared" si="219"/>
        <v>0</v>
      </c>
      <c r="Q178" s="61">
        <f t="shared" si="329"/>
        <v>0</v>
      </c>
      <c r="R178" s="61">
        <f t="shared" si="329"/>
        <v>0</v>
      </c>
      <c r="S178" s="61">
        <f t="shared" si="329"/>
        <v>0</v>
      </c>
      <c r="T178" s="61">
        <f t="shared" si="220"/>
        <v>300000</v>
      </c>
      <c r="U178" s="61">
        <f t="shared" si="221"/>
        <v>300000</v>
      </c>
      <c r="V178" s="61">
        <f t="shared" si="222"/>
        <v>0</v>
      </c>
      <c r="W178" s="61">
        <f t="shared" si="330"/>
        <v>0</v>
      </c>
      <c r="X178" s="61">
        <f t="shared" si="330"/>
        <v>0</v>
      </c>
      <c r="Y178" s="61">
        <f t="shared" si="330"/>
        <v>0</v>
      </c>
      <c r="Z178" s="61">
        <f t="shared" si="223"/>
        <v>300000</v>
      </c>
      <c r="AA178" s="61">
        <f t="shared" si="224"/>
        <v>300000</v>
      </c>
      <c r="AB178" s="61">
        <f t="shared" si="225"/>
        <v>0</v>
      </c>
      <c r="AC178" s="61">
        <f t="shared" si="331"/>
        <v>118151.08</v>
      </c>
      <c r="AD178" s="61">
        <f t="shared" si="331"/>
        <v>0</v>
      </c>
      <c r="AE178" s="61">
        <f t="shared" si="331"/>
        <v>0</v>
      </c>
      <c r="AF178" s="61">
        <f t="shared" si="274"/>
        <v>418151.08</v>
      </c>
      <c r="AG178" s="61">
        <f t="shared" si="275"/>
        <v>300000</v>
      </c>
      <c r="AH178" s="61">
        <f t="shared" si="276"/>
        <v>0</v>
      </c>
    </row>
    <row r="179" spans="1:34">
      <c r="A179" s="273"/>
      <c r="B179" s="85" t="s">
        <v>42</v>
      </c>
      <c r="C179" s="5" t="s">
        <v>13</v>
      </c>
      <c r="D179" s="54" t="s">
        <v>6</v>
      </c>
      <c r="E179" s="5" t="s">
        <v>100</v>
      </c>
      <c r="F179" s="54" t="s">
        <v>163</v>
      </c>
      <c r="G179" s="55" t="s">
        <v>40</v>
      </c>
      <c r="H179" s="61">
        <v>300000</v>
      </c>
      <c r="I179" s="61">
        <v>300000</v>
      </c>
      <c r="J179" s="61"/>
      <c r="K179" s="61"/>
      <c r="L179" s="61"/>
      <c r="M179" s="61"/>
      <c r="N179" s="61">
        <f t="shared" si="217"/>
        <v>300000</v>
      </c>
      <c r="O179" s="61">
        <f t="shared" si="218"/>
        <v>300000</v>
      </c>
      <c r="P179" s="61">
        <f t="shared" si="219"/>
        <v>0</v>
      </c>
      <c r="Q179" s="61"/>
      <c r="R179" s="61"/>
      <c r="S179" s="61"/>
      <c r="T179" s="61">
        <f t="shared" si="220"/>
        <v>300000</v>
      </c>
      <c r="U179" s="61">
        <f t="shared" si="221"/>
        <v>300000</v>
      </c>
      <c r="V179" s="61">
        <f t="shared" si="222"/>
        <v>0</v>
      </c>
      <c r="W179" s="61"/>
      <c r="X179" s="61"/>
      <c r="Y179" s="61"/>
      <c r="Z179" s="61">
        <f t="shared" si="223"/>
        <v>300000</v>
      </c>
      <c r="AA179" s="61">
        <f t="shared" si="224"/>
        <v>300000</v>
      </c>
      <c r="AB179" s="61">
        <f t="shared" si="225"/>
        <v>0</v>
      </c>
      <c r="AC179" s="61">
        <v>118151.08</v>
      </c>
      <c r="AD179" s="61"/>
      <c r="AE179" s="61"/>
      <c r="AF179" s="61">
        <f t="shared" si="274"/>
        <v>418151.08</v>
      </c>
      <c r="AG179" s="61">
        <f t="shared" si="275"/>
        <v>300000</v>
      </c>
      <c r="AH179" s="61">
        <f t="shared" si="276"/>
        <v>0</v>
      </c>
    </row>
    <row r="180" spans="1:34" ht="39.6">
      <c r="A180" s="273"/>
      <c r="B180" s="82" t="s">
        <v>281</v>
      </c>
      <c r="C180" s="5" t="s">
        <v>13</v>
      </c>
      <c r="D180" s="54" t="s">
        <v>6</v>
      </c>
      <c r="E180" s="5" t="s">
        <v>100</v>
      </c>
      <c r="F180" s="73" t="s">
        <v>319</v>
      </c>
      <c r="G180" s="17"/>
      <c r="H180" s="57">
        <f>H181</f>
        <v>1591048.72</v>
      </c>
      <c r="I180" s="57">
        <f t="shared" ref="I180:M181" si="332">I181</f>
        <v>1654694.51</v>
      </c>
      <c r="J180" s="57">
        <f t="shared" si="332"/>
        <v>1720859.08</v>
      </c>
      <c r="K180" s="57">
        <f t="shared" si="332"/>
        <v>0</v>
      </c>
      <c r="L180" s="57">
        <f t="shared" si="332"/>
        <v>0</v>
      </c>
      <c r="M180" s="57">
        <f t="shared" si="332"/>
        <v>0</v>
      </c>
      <c r="N180" s="57">
        <f t="shared" si="217"/>
        <v>1591048.72</v>
      </c>
      <c r="O180" s="57">
        <f t="shared" si="218"/>
        <v>1654694.51</v>
      </c>
      <c r="P180" s="57">
        <f t="shared" si="219"/>
        <v>1720859.08</v>
      </c>
      <c r="Q180" s="57">
        <f t="shared" ref="Q180:S181" si="333">Q181</f>
        <v>0</v>
      </c>
      <c r="R180" s="57">
        <f t="shared" si="333"/>
        <v>0</v>
      </c>
      <c r="S180" s="57">
        <f t="shared" si="333"/>
        <v>0</v>
      </c>
      <c r="T180" s="57">
        <f t="shared" si="220"/>
        <v>1591048.72</v>
      </c>
      <c r="U180" s="57">
        <f t="shared" si="221"/>
        <v>1654694.51</v>
      </c>
      <c r="V180" s="57">
        <f t="shared" si="222"/>
        <v>1720859.08</v>
      </c>
      <c r="W180" s="57">
        <f t="shared" ref="W180:Y181" si="334">W181</f>
        <v>0</v>
      </c>
      <c r="X180" s="57">
        <f t="shared" si="334"/>
        <v>0</v>
      </c>
      <c r="Y180" s="57">
        <f t="shared" si="334"/>
        <v>0</v>
      </c>
      <c r="Z180" s="57">
        <f t="shared" si="223"/>
        <v>1591048.72</v>
      </c>
      <c r="AA180" s="57">
        <f t="shared" si="224"/>
        <v>1654694.51</v>
      </c>
      <c r="AB180" s="57">
        <f t="shared" si="225"/>
        <v>1720859.08</v>
      </c>
      <c r="AC180" s="57">
        <f t="shared" ref="AC180:AE181" si="335">AC181</f>
        <v>-112941.81</v>
      </c>
      <c r="AD180" s="57">
        <f t="shared" si="335"/>
        <v>0</v>
      </c>
      <c r="AE180" s="57">
        <f t="shared" si="335"/>
        <v>0</v>
      </c>
      <c r="AF180" s="57">
        <f t="shared" si="274"/>
        <v>1478106.91</v>
      </c>
      <c r="AG180" s="57">
        <f t="shared" si="275"/>
        <v>1654694.51</v>
      </c>
      <c r="AH180" s="57">
        <f t="shared" si="276"/>
        <v>1720859.08</v>
      </c>
    </row>
    <row r="181" spans="1:34" ht="26.4">
      <c r="A181" s="273"/>
      <c r="B181" s="74" t="s">
        <v>41</v>
      </c>
      <c r="C181" s="5" t="s">
        <v>13</v>
      </c>
      <c r="D181" s="54" t="s">
        <v>6</v>
      </c>
      <c r="E181" s="5" t="s">
        <v>100</v>
      </c>
      <c r="F181" s="73" t="s">
        <v>319</v>
      </c>
      <c r="G181" s="17" t="s">
        <v>39</v>
      </c>
      <c r="H181" s="57">
        <f>H182</f>
        <v>1591048.72</v>
      </c>
      <c r="I181" s="57">
        <f t="shared" si="332"/>
        <v>1654694.51</v>
      </c>
      <c r="J181" s="57">
        <f t="shared" si="332"/>
        <v>1720859.08</v>
      </c>
      <c r="K181" s="57">
        <f t="shared" si="332"/>
        <v>0</v>
      </c>
      <c r="L181" s="57">
        <f t="shared" si="332"/>
        <v>0</v>
      </c>
      <c r="M181" s="57">
        <f t="shared" si="332"/>
        <v>0</v>
      </c>
      <c r="N181" s="57">
        <f t="shared" si="217"/>
        <v>1591048.72</v>
      </c>
      <c r="O181" s="57">
        <f t="shared" si="218"/>
        <v>1654694.51</v>
      </c>
      <c r="P181" s="57">
        <f t="shared" si="219"/>
        <v>1720859.08</v>
      </c>
      <c r="Q181" s="57">
        <f t="shared" si="333"/>
        <v>0</v>
      </c>
      <c r="R181" s="57">
        <f t="shared" si="333"/>
        <v>0</v>
      </c>
      <c r="S181" s="57">
        <f t="shared" si="333"/>
        <v>0</v>
      </c>
      <c r="T181" s="57">
        <f t="shared" si="220"/>
        <v>1591048.72</v>
      </c>
      <c r="U181" s="57">
        <f t="shared" si="221"/>
        <v>1654694.51</v>
      </c>
      <c r="V181" s="57">
        <f t="shared" si="222"/>
        <v>1720859.08</v>
      </c>
      <c r="W181" s="57">
        <f t="shared" si="334"/>
        <v>0</v>
      </c>
      <c r="X181" s="57">
        <f t="shared" si="334"/>
        <v>0</v>
      </c>
      <c r="Y181" s="57">
        <f t="shared" si="334"/>
        <v>0</v>
      </c>
      <c r="Z181" s="57">
        <f t="shared" si="223"/>
        <v>1591048.72</v>
      </c>
      <c r="AA181" s="57">
        <f t="shared" si="224"/>
        <v>1654694.51</v>
      </c>
      <c r="AB181" s="57">
        <f t="shared" si="225"/>
        <v>1720859.08</v>
      </c>
      <c r="AC181" s="57">
        <f t="shared" si="335"/>
        <v>-112941.81</v>
      </c>
      <c r="AD181" s="57">
        <f t="shared" si="335"/>
        <v>0</v>
      </c>
      <c r="AE181" s="57">
        <f t="shared" si="335"/>
        <v>0</v>
      </c>
      <c r="AF181" s="57">
        <f t="shared" si="274"/>
        <v>1478106.91</v>
      </c>
      <c r="AG181" s="57">
        <f t="shared" si="275"/>
        <v>1654694.51</v>
      </c>
      <c r="AH181" s="57">
        <f t="shared" si="276"/>
        <v>1720859.08</v>
      </c>
    </row>
    <row r="182" spans="1:34">
      <c r="A182" s="274"/>
      <c r="B182" s="85" t="s">
        <v>42</v>
      </c>
      <c r="C182" s="5" t="s">
        <v>13</v>
      </c>
      <c r="D182" s="54" t="s">
        <v>6</v>
      </c>
      <c r="E182" s="5" t="s">
        <v>100</v>
      </c>
      <c r="F182" s="73" t="s">
        <v>319</v>
      </c>
      <c r="G182" s="17" t="s">
        <v>40</v>
      </c>
      <c r="H182" s="61">
        <v>1591048.72</v>
      </c>
      <c r="I182" s="61">
        <v>1654694.51</v>
      </c>
      <c r="J182" s="61">
        <v>1720859.08</v>
      </c>
      <c r="K182" s="61"/>
      <c r="L182" s="61"/>
      <c r="M182" s="61"/>
      <c r="N182" s="61">
        <f t="shared" si="217"/>
        <v>1591048.72</v>
      </c>
      <c r="O182" s="61">
        <f t="shared" si="218"/>
        <v>1654694.51</v>
      </c>
      <c r="P182" s="61">
        <f t="shared" si="219"/>
        <v>1720859.08</v>
      </c>
      <c r="Q182" s="61"/>
      <c r="R182" s="61"/>
      <c r="S182" s="61"/>
      <c r="T182" s="61">
        <f t="shared" si="220"/>
        <v>1591048.72</v>
      </c>
      <c r="U182" s="61">
        <f t="shared" si="221"/>
        <v>1654694.51</v>
      </c>
      <c r="V182" s="61">
        <f t="shared" si="222"/>
        <v>1720859.08</v>
      </c>
      <c r="W182" s="61"/>
      <c r="X182" s="61"/>
      <c r="Y182" s="61"/>
      <c r="Z182" s="61">
        <f t="shared" si="223"/>
        <v>1591048.72</v>
      </c>
      <c r="AA182" s="61">
        <f t="shared" si="224"/>
        <v>1654694.51</v>
      </c>
      <c r="AB182" s="61">
        <f t="shared" si="225"/>
        <v>1720859.08</v>
      </c>
      <c r="AC182" s="61">
        <v>-112941.81</v>
      </c>
      <c r="AD182" s="61"/>
      <c r="AE182" s="61"/>
      <c r="AF182" s="61">
        <f t="shared" si="274"/>
        <v>1478106.91</v>
      </c>
      <c r="AG182" s="61">
        <f t="shared" si="275"/>
        <v>1654694.51</v>
      </c>
      <c r="AH182" s="61">
        <f t="shared" si="276"/>
        <v>1720859.08</v>
      </c>
    </row>
    <row r="183" spans="1:34" ht="52.8">
      <c r="A183" s="180"/>
      <c r="B183" s="102" t="s">
        <v>214</v>
      </c>
      <c r="C183" s="39" t="s">
        <v>13</v>
      </c>
      <c r="D183" s="73" t="s">
        <v>6</v>
      </c>
      <c r="E183" s="39" t="s">
        <v>100</v>
      </c>
      <c r="F183" s="73" t="s">
        <v>313</v>
      </c>
      <c r="G183" s="38"/>
      <c r="H183" s="61">
        <f>H184</f>
        <v>40000</v>
      </c>
      <c r="I183" s="61">
        <f t="shared" ref="I183:M184" si="336">I184</f>
        <v>50000</v>
      </c>
      <c r="J183" s="61">
        <f t="shared" si="336"/>
        <v>50000</v>
      </c>
      <c r="K183" s="61">
        <f t="shared" si="336"/>
        <v>0</v>
      </c>
      <c r="L183" s="61">
        <f t="shared" si="336"/>
        <v>0</v>
      </c>
      <c r="M183" s="61">
        <f t="shared" si="336"/>
        <v>0</v>
      </c>
      <c r="N183" s="61">
        <f t="shared" si="217"/>
        <v>40000</v>
      </c>
      <c r="O183" s="61">
        <f t="shared" si="218"/>
        <v>50000</v>
      </c>
      <c r="P183" s="61">
        <f t="shared" si="219"/>
        <v>50000</v>
      </c>
      <c r="Q183" s="61">
        <f t="shared" ref="Q183:S184" si="337">Q184</f>
        <v>0</v>
      </c>
      <c r="R183" s="61">
        <f t="shared" si="337"/>
        <v>0</v>
      </c>
      <c r="S183" s="61">
        <f t="shared" si="337"/>
        <v>0</v>
      </c>
      <c r="T183" s="61">
        <f t="shared" si="220"/>
        <v>40000</v>
      </c>
      <c r="U183" s="61">
        <f t="shared" si="221"/>
        <v>50000</v>
      </c>
      <c r="V183" s="61">
        <f t="shared" si="222"/>
        <v>50000</v>
      </c>
      <c r="W183" s="61">
        <f t="shared" ref="W183:Y184" si="338">W184</f>
        <v>0</v>
      </c>
      <c r="X183" s="61">
        <f t="shared" si="338"/>
        <v>0</v>
      </c>
      <c r="Y183" s="61">
        <f t="shared" si="338"/>
        <v>0</v>
      </c>
      <c r="Z183" s="61">
        <f t="shared" si="223"/>
        <v>40000</v>
      </c>
      <c r="AA183" s="61">
        <f t="shared" si="224"/>
        <v>50000</v>
      </c>
      <c r="AB183" s="61">
        <f t="shared" si="225"/>
        <v>50000</v>
      </c>
      <c r="AC183" s="61">
        <f t="shared" ref="AC183:AE184" si="339">AC184</f>
        <v>-10000</v>
      </c>
      <c r="AD183" s="61">
        <f t="shared" si="339"/>
        <v>0</v>
      </c>
      <c r="AE183" s="61">
        <f t="shared" si="339"/>
        <v>0</v>
      </c>
      <c r="AF183" s="61">
        <f t="shared" si="274"/>
        <v>30000</v>
      </c>
      <c r="AG183" s="61">
        <f t="shared" si="275"/>
        <v>50000</v>
      </c>
      <c r="AH183" s="61">
        <f t="shared" si="276"/>
        <v>50000</v>
      </c>
    </row>
    <row r="184" spans="1:34" ht="26.4">
      <c r="A184" s="180"/>
      <c r="B184" s="74" t="s">
        <v>41</v>
      </c>
      <c r="C184" s="39" t="s">
        <v>13</v>
      </c>
      <c r="D184" s="73" t="s">
        <v>6</v>
      </c>
      <c r="E184" s="39" t="s">
        <v>100</v>
      </c>
      <c r="F184" s="73" t="s">
        <v>313</v>
      </c>
      <c r="G184" s="101" t="s">
        <v>39</v>
      </c>
      <c r="H184" s="61">
        <f>H185</f>
        <v>40000</v>
      </c>
      <c r="I184" s="61">
        <f t="shared" si="336"/>
        <v>50000</v>
      </c>
      <c r="J184" s="61">
        <f t="shared" si="336"/>
        <v>50000</v>
      </c>
      <c r="K184" s="61">
        <f t="shared" si="336"/>
        <v>0</v>
      </c>
      <c r="L184" s="61">
        <f t="shared" si="336"/>
        <v>0</v>
      </c>
      <c r="M184" s="61">
        <f t="shared" si="336"/>
        <v>0</v>
      </c>
      <c r="N184" s="61">
        <f t="shared" si="217"/>
        <v>40000</v>
      </c>
      <c r="O184" s="61">
        <f t="shared" si="218"/>
        <v>50000</v>
      </c>
      <c r="P184" s="61">
        <f t="shared" si="219"/>
        <v>50000</v>
      </c>
      <c r="Q184" s="61">
        <f t="shared" si="337"/>
        <v>0</v>
      </c>
      <c r="R184" s="61">
        <f t="shared" si="337"/>
        <v>0</v>
      </c>
      <c r="S184" s="61">
        <f t="shared" si="337"/>
        <v>0</v>
      </c>
      <c r="T184" s="61">
        <f t="shared" si="220"/>
        <v>40000</v>
      </c>
      <c r="U184" s="61">
        <f t="shared" si="221"/>
        <v>50000</v>
      </c>
      <c r="V184" s="61">
        <f t="shared" si="222"/>
        <v>50000</v>
      </c>
      <c r="W184" s="61">
        <f t="shared" si="338"/>
        <v>0</v>
      </c>
      <c r="X184" s="61">
        <f t="shared" si="338"/>
        <v>0</v>
      </c>
      <c r="Y184" s="61">
        <f t="shared" si="338"/>
        <v>0</v>
      </c>
      <c r="Z184" s="61">
        <f t="shared" si="223"/>
        <v>40000</v>
      </c>
      <c r="AA184" s="61">
        <f t="shared" si="224"/>
        <v>50000</v>
      </c>
      <c r="AB184" s="61">
        <f t="shared" si="225"/>
        <v>50000</v>
      </c>
      <c r="AC184" s="61">
        <f t="shared" si="339"/>
        <v>-10000</v>
      </c>
      <c r="AD184" s="61">
        <f t="shared" si="339"/>
        <v>0</v>
      </c>
      <c r="AE184" s="61">
        <f t="shared" si="339"/>
        <v>0</v>
      </c>
      <c r="AF184" s="61">
        <f t="shared" si="274"/>
        <v>30000</v>
      </c>
      <c r="AG184" s="61">
        <f t="shared" si="275"/>
        <v>50000</v>
      </c>
      <c r="AH184" s="61">
        <f t="shared" si="276"/>
        <v>50000</v>
      </c>
    </row>
    <row r="185" spans="1:34">
      <c r="A185" s="180"/>
      <c r="B185" s="102" t="s">
        <v>42</v>
      </c>
      <c r="C185" s="39" t="s">
        <v>13</v>
      </c>
      <c r="D185" s="73" t="s">
        <v>6</v>
      </c>
      <c r="E185" s="39" t="s">
        <v>100</v>
      </c>
      <c r="F185" s="73" t="s">
        <v>313</v>
      </c>
      <c r="G185" s="101" t="s">
        <v>40</v>
      </c>
      <c r="H185" s="61">
        <v>40000</v>
      </c>
      <c r="I185" s="61">
        <v>50000</v>
      </c>
      <c r="J185" s="61">
        <v>50000</v>
      </c>
      <c r="K185" s="61"/>
      <c r="L185" s="61"/>
      <c r="M185" s="61"/>
      <c r="N185" s="61">
        <f t="shared" si="217"/>
        <v>40000</v>
      </c>
      <c r="O185" s="61">
        <f t="shared" si="218"/>
        <v>50000</v>
      </c>
      <c r="P185" s="61">
        <f t="shared" si="219"/>
        <v>50000</v>
      </c>
      <c r="Q185" s="61"/>
      <c r="R185" s="61"/>
      <c r="S185" s="61"/>
      <c r="T185" s="61">
        <f t="shared" si="220"/>
        <v>40000</v>
      </c>
      <c r="U185" s="61">
        <f t="shared" si="221"/>
        <v>50000</v>
      </c>
      <c r="V185" s="61">
        <f t="shared" si="222"/>
        <v>50000</v>
      </c>
      <c r="W185" s="61"/>
      <c r="X185" s="61"/>
      <c r="Y185" s="61"/>
      <c r="Z185" s="61">
        <f t="shared" si="223"/>
        <v>40000</v>
      </c>
      <c r="AA185" s="61">
        <f t="shared" si="224"/>
        <v>50000</v>
      </c>
      <c r="AB185" s="61">
        <f t="shared" si="225"/>
        <v>50000</v>
      </c>
      <c r="AC185" s="61">
        <v>-10000</v>
      </c>
      <c r="AD185" s="61"/>
      <c r="AE185" s="61"/>
      <c r="AF185" s="61">
        <f t="shared" si="274"/>
        <v>30000</v>
      </c>
      <c r="AG185" s="61">
        <f t="shared" si="275"/>
        <v>50000</v>
      </c>
      <c r="AH185" s="61">
        <f t="shared" si="276"/>
        <v>50000</v>
      </c>
    </row>
    <row r="186" spans="1:34" ht="26.4">
      <c r="A186" s="184" t="s">
        <v>354</v>
      </c>
      <c r="B186" s="81" t="s">
        <v>355</v>
      </c>
      <c r="C186" s="6" t="s">
        <v>13</v>
      </c>
      <c r="D186" s="6" t="s">
        <v>7</v>
      </c>
      <c r="E186" s="6" t="s">
        <v>100</v>
      </c>
      <c r="F186" s="6" t="s">
        <v>101</v>
      </c>
      <c r="G186" s="17"/>
      <c r="H186" s="58">
        <f>H187+H194+H197</f>
        <v>22022238.920000002</v>
      </c>
      <c r="I186" s="58">
        <f t="shared" ref="I186:J186" si="340">I187+I194+I197</f>
        <v>21882694.870000001</v>
      </c>
      <c r="J186" s="58">
        <f t="shared" si="340"/>
        <v>21888882.02</v>
      </c>
      <c r="K186" s="58">
        <f t="shared" ref="K186:M186" si="341">K187+K194+K197</f>
        <v>0</v>
      </c>
      <c r="L186" s="58">
        <f t="shared" si="341"/>
        <v>0</v>
      </c>
      <c r="M186" s="58">
        <f t="shared" si="341"/>
        <v>0</v>
      </c>
      <c r="N186" s="58">
        <f t="shared" si="217"/>
        <v>22022238.920000002</v>
      </c>
      <c r="O186" s="58">
        <f t="shared" si="218"/>
        <v>21882694.870000001</v>
      </c>
      <c r="P186" s="58">
        <f t="shared" si="219"/>
        <v>21888882.02</v>
      </c>
      <c r="Q186" s="58">
        <f t="shared" ref="Q186:S186" si="342">Q187+Q194+Q197</f>
        <v>0</v>
      </c>
      <c r="R186" s="58">
        <f t="shared" si="342"/>
        <v>0</v>
      </c>
      <c r="S186" s="58">
        <f t="shared" si="342"/>
        <v>0</v>
      </c>
      <c r="T186" s="58">
        <f t="shared" si="220"/>
        <v>22022238.920000002</v>
      </c>
      <c r="U186" s="58">
        <f t="shared" si="221"/>
        <v>21882694.870000001</v>
      </c>
      <c r="V186" s="58">
        <f t="shared" si="222"/>
        <v>21888882.02</v>
      </c>
      <c r="W186" s="58">
        <f t="shared" ref="W186:Y186" si="343">W187+W194+W197</f>
        <v>0</v>
      </c>
      <c r="X186" s="58">
        <f t="shared" si="343"/>
        <v>0</v>
      </c>
      <c r="Y186" s="58">
        <f t="shared" si="343"/>
        <v>0</v>
      </c>
      <c r="Z186" s="58">
        <f t="shared" si="223"/>
        <v>22022238.920000002</v>
      </c>
      <c r="AA186" s="58">
        <f t="shared" si="224"/>
        <v>21882694.870000001</v>
      </c>
      <c r="AB186" s="58">
        <f t="shared" si="225"/>
        <v>21888882.02</v>
      </c>
      <c r="AC186" s="58">
        <f t="shared" ref="AC186:AE186" si="344">AC187+AC194+AC197</f>
        <v>0</v>
      </c>
      <c r="AD186" s="58">
        <f t="shared" si="344"/>
        <v>0</v>
      </c>
      <c r="AE186" s="58">
        <f t="shared" si="344"/>
        <v>0</v>
      </c>
      <c r="AF186" s="58">
        <f t="shared" si="274"/>
        <v>22022238.920000002</v>
      </c>
      <c r="AG186" s="58">
        <f t="shared" si="275"/>
        <v>21882694.870000001</v>
      </c>
      <c r="AH186" s="58">
        <f t="shared" si="276"/>
        <v>21888882.02</v>
      </c>
    </row>
    <row r="187" spans="1:34" customFormat="1" ht="26.4">
      <c r="A187" s="114"/>
      <c r="B187" s="82" t="s">
        <v>55</v>
      </c>
      <c r="C187" s="35" t="s">
        <v>13</v>
      </c>
      <c r="D187" s="35" t="s">
        <v>7</v>
      </c>
      <c r="E187" s="35" t="s">
        <v>100</v>
      </c>
      <c r="F187" s="35" t="s">
        <v>122</v>
      </c>
      <c r="G187" s="36"/>
      <c r="H187" s="60">
        <f>H188+H190</f>
        <v>19080008</v>
      </c>
      <c r="I187" s="60">
        <f t="shared" ref="I187:J187" si="345">I188+I190</f>
        <v>18930008</v>
      </c>
      <c r="J187" s="60">
        <f t="shared" si="345"/>
        <v>18830008</v>
      </c>
      <c r="K187" s="60">
        <f t="shared" ref="K187:M187" si="346">K188+K190</f>
        <v>0</v>
      </c>
      <c r="L187" s="60">
        <f t="shared" si="346"/>
        <v>0</v>
      </c>
      <c r="M187" s="60">
        <f t="shared" si="346"/>
        <v>0</v>
      </c>
      <c r="N187" s="60">
        <f t="shared" si="217"/>
        <v>19080008</v>
      </c>
      <c r="O187" s="60">
        <f t="shared" si="218"/>
        <v>18930008</v>
      </c>
      <c r="P187" s="60">
        <f t="shared" si="219"/>
        <v>18830008</v>
      </c>
      <c r="Q187" s="60">
        <f t="shared" ref="Q187:S187" si="347">Q188+Q190</f>
        <v>0</v>
      </c>
      <c r="R187" s="60">
        <f t="shared" si="347"/>
        <v>0</v>
      </c>
      <c r="S187" s="60">
        <f t="shared" si="347"/>
        <v>0</v>
      </c>
      <c r="T187" s="60">
        <f t="shared" si="220"/>
        <v>19080008</v>
      </c>
      <c r="U187" s="60">
        <f t="shared" si="221"/>
        <v>18930008</v>
      </c>
      <c r="V187" s="60">
        <f t="shared" si="222"/>
        <v>18830008</v>
      </c>
      <c r="W187" s="60">
        <f t="shared" ref="W187:Y187" si="348">W188+W190</f>
        <v>0</v>
      </c>
      <c r="X187" s="60">
        <f t="shared" si="348"/>
        <v>0</v>
      </c>
      <c r="Y187" s="60">
        <f t="shared" si="348"/>
        <v>0</v>
      </c>
      <c r="Z187" s="60">
        <f t="shared" si="223"/>
        <v>19080008</v>
      </c>
      <c r="AA187" s="60">
        <f t="shared" si="224"/>
        <v>18930008</v>
      </c>
      <c r="AB187" s="60">
        <f t="shared" si="225"/>
        <v>18830008</v>
      </c>
      <c r="AC187" s="60">
        <f>AC188+AC190+AC192</f>
        <v>0</v>
      </c>
      <c r="AD187" s="60">
        <f t="shared" ref="AD187:AE187" si="349">AD188+AD190+AD192</f>
        <v>0</v>
      </c>
      <c r="AE187" s="60">
        <f t="shared" si="349"/>
        <v>0</v>
      </c>
      <c r="AF187" s="60">
        <f t="shared" si="274"/>
        <v>19080008</v>
      </c>
      <c r="AG187" s="60">
        <f t="shared" si="275"/>
        <v>18930008</v>
      </c>
      <c r="AH187" s="60">
        <f t="shared" si="276"/>
        <v>18830008</v>
      </c>
    </row>
    <row r="188" spans="1:34" customFormat="1" ht="39.6">
      <c r="A188" s="114"/>
      <c r="B188" s="86" t="s">
        <v>51</v>
      </c>
      <c r="C188" s="35" t="s">
        <v>13</v>
      </c>
      <c r="D188" s="35" t="s">
        <v>7</v>
      </c>
      <c r="E188" s="35" t="s">
        <v>100</v>
      </c>
      <c r="F188" s="35" t="s">
        <v>122</v>
      </c>
      <c r="G188" s="36" t="s">
        <v>49</v>
      </c>
      <c r="H188" s="60">
        <f>H189</f>
        <v>18731008</v>
      </c>
      <c r="I188" s="60">
        <f t="shared" ref="I188:M188" si="350">I189</f>
        <v>18581008</v>
      </c>
      <c r="J188" s="60">
        <f t="shared" si="350"/>
        <v>18481008</v>
      </c>
      <c r="K188" s="60">
        <f t="shared" si="350"/>
        <v>0</v>
      </c>
      <c r="L188" s="60">
        <f t="shared" si="350"/>
        <v>0</v>
      </c>
      <c r="M188" s="60">
        <f t="shared" si="350"/>
        <v>0</v>
      </c>
      <c r="N188" s="60">
        <f t="shared" si="217"/>
        <v>18731008</v>
      </c>
      <c r="O188" s="60">
        <f t="shared" si="218"/>
        <v>18581008</v>
      </c>
      <c r="P188" s="60">
        <f t="shared" si="219"/>
        <v>18481008</v>
      </c>
      <c r="Q188" s="60">
        <f t="shared" ref="Q188:S188" si="351">Q189</f>
        <v>0</v>
      </c>
      <c r="R188" s="60">
        <f t="shared" si="351"/>
        <v>0</v>
      </c>
      <c r="S188" s="60">
        <f t="shared" si="351"/>
        <v>0</v>
      </c>
      <c r="T188" s="60">
        <f t="shared" si="220"/>
        <v>18731008</v>
      </c>
      <c r="U188" s="60">
        <f t="shared" si="221"/>
        <v>18581008</v>
      </c>
      <c r="V188" s="60">
        <f t="shared" si="222"/>
        <v>18481008</v>
      </c>
      <c r="W188" s="60">
        <f t="shared" ref="W188:Y188" si="352">W189</f>
        <v>0</v>
      </c>
      <c r="X188" s="60">
        <f t="shared" si="352"/>
        <v>0</v>
      </c>
      <c r="Y188" s="60">
        <f t="shared" si="352"/>
        <v>0</v>
      </c>
      <c r="Z188" s="60">
        <f t="shared" si="223"/>
        <v>18731008</v>
      </c>
      <c r="AA188" s="60">
        <f t="shared" si="224"/>
        <v>18581008</v>
      </c>
      <c r="AB188" s="60">
        <f t="shared" si="225"/>
        <v>18481008</v>
      </c>
      <c r="AC188" s="60">
        <f t="shared" ref="AC188:AE188" si="353">AC189</f>
        <v>30000</v>
      </c>
      <c r="AD188" s="60">
        <f t="shared" si="353"/>
        <v>0</v>
      </c>
      <c r="AE188" s="60">
        <f t="shared" si="353"/>
        <v>0</v>
      </c>
      <c r="AF188" s="60">
        <f t="shared" si="274"/>
        <v>18761008</v>
      </c>
      <c r="AG188" s="60">
        <f t="shared" si="275"/>
        <v>18581008</v>
      </c>
      <c r="AH188" s="60">
        <f t="shared" si="276"/>
        <v>18481008</v>
      </c>
    </row>
    <row r="189" spans="1:34" customFormat="1">
      <c r="A189" s="114"/>
      <c r="B189" s="86" t="s">
        <v>52</v>
      </c>
      <c r="C189" s="35" t="s">
        <v>13</v>
      </c>
      <c r="D189" s="35" t="s">
        <v>7</v>
      </c>
      <c r="E189" s="35" t="s">
        <v>100</v>
      </c>
      <c r="F189" s="35" t="s">
        <v>122</v>
      </c>
      <c r="G189" s="36" t="s">
        <v>50</v>
      </c>
      <c r="H189" s="60">
        <f>14163601+4277407+10000+250000+30000</f>
        <v>18731008</v>
      </c>
      <c r="I189" s="60">
        <f>18731008-150000</f>
        <v>18581008</v>
      </c>
      <c r="J189" s="60">
        <f>18581008-100000</f>
        <v>18481008</v>
      </c>
      <c r="K189" s="60"/>
      <c r="L189" s="60"/>
      <c r="M189" s="60"/>
      <c r="N189" s="60">
        <f t="shared" si="217"/>
        <v>18731008</v>
      </c>
      <c r="O189" s="60">
        <f t="shared" si="218"/>
        <v>18581008</v>
      </c>
      <c r="P189" s="60">
        <f t="shared" si="219"/>
        <v>18481008</v>
      </c>
      <c r="Q189" s="60"/>
      <c r="R189" s="60"/>
      <c r="S189" s="60"/>
      <c r="T189" s="60">
        <f t="shared" si="220"/>
        <v>18731008</v>
      </c>
      <c r="U189" s="60">
        <f t="shared" si="221"/>
        <v>18581008</v>
      </c>
      <c r="V189" s="60">
        <f t="shared" si="222"/>
        <v>18481008</v>
      </c>
      <c r="W189" s="60"/>
      <c r="X189" s="60"/>
      <c r="Y189" s="60"/>
      <c r="Z189" s="60">
        <f t="shared" si="223"/>
        <v>18731008</v>
      </c>
      <c r="AA189" s="60">
        <f t="shared" si="224"/>
        <v>18581008</v>
      </c>
      <c r="AB189" s="60">
        <f t="shared" si="225"/>
        <v>18481008</v>
      </c>
      <c r="AC189" s="60">
        <v>30000</v>
      </c>
      <c r="AD189" s="60"/>
      <c r="AE189" s="60"/>
      <c r="AF189" s="60">
        <f t="shared" si="274"/>
        <v>18761008</v>
      </c>
      <c r="AG189" s="60">
        <f t="shared" si="275"/>
        <v>18581008</v>
      </c>
      <c r="AH189" s="60">
        <f t="shared" si="276"/>
        <v>18481008</v>
      </c>
    </row>
    <row r="190" spans="1:34" customFormat="1" ht="26.4">
      <c r="A190" s="114"/>
      <c r="B190" s="82" t="s">
        <v>186</v>
      </c>
      <c r="C190" s="35" t="s">
        <v>13</v>
      </c>
      <c r="D190" s="35" t="s">
        <v>7</v>
      </c>
      <c r="E190" s="35" t="s">
        <v>100</v>
      </c>
      <c r="F190" s="35" t="s">
        <v>122</v>
      </c>
      <c r="G190" s="36" t="s">
        <v>32</v>
      </c>
      <c r="H190" s="60">
        <f>H191</f>
        <v>349000</v>
      </c>
      <c r="I190" s="60">
        <f t="shared" ref="I190:M190" si="354">I191</f>
        <v>349000</v>
      </c>
      <c r="J190" s="60">
        <f t="shared" si="354"/>
        <v>349000</v>
      </c>
      <c r="K190" s="60">
        <f t="shared" si="354"/>
        <v>0</v>
      </c>
      <c r="L190" s="60">
        <f t="shared" si="354"/>
        <v>0</v>
      </c>
      <c r="M190" s="60">
        <f t="shared" si="354"/>
        <v>0</v>
      </c>
      <c r="N190" s="60">
        <f t="shared" si="217"/>
        <v>349000</v>
      </c>
      <c r="O190" s="60">
        <f t="shared" si="218"/>
        <v>349000</v>
      </c>
      <c r="P190" s="60">
        <f t="shared" si="219"/>
        <v>349000</v>
      </c>
      <c r="Q190" s="60">
        <f t="shared" ref="Q190:S190" si="355">Q191</f>
        <v>0</v>
      </c>
      <c r="R190" s="60">
        <f t="shared" si="355"/>
        <v>0</v>
      </c>
      <c r="S190" s="60">
        <f t="shared" si="355"/>
        <v>0</v>
      </c>
      <c r="T190" s="60">
        <f t="shared" si="220"/>
        <v>349000</v>
      </c>
      <c r="U190" s="60">
        <f t="shared" si="221"/>
        <v>349000</v>
      </c>
      <c r="V190" s="60">
        <f t="shared" si="222"/>
        <v>349000</v>
      </c>
      <c r="W190" s="60">
        <f t="shared" ref="W190:Y190" si="356">W191</f>
        <v>0</v>
      </c>
      <c r="X190" s="60">
        <f t="shared" si="356"/>
        <v>0</v>
      </c>
      <c r="Y190" s="60">
        <f t="shared" si="356"/>
        <v>0</v>
      </c>
      <c r="Z190" s="60">
        <f t="shared" si="223"/>
        <v>349000</v>
      </c>
      <c r="AA190" s="60">
        <f t="shared" si="224"/>
        <v>349000</v>
      </c>
      <c r="AB190" s="60">
        <f t="shared" si="225"/>
        <v>349000</v>
      </c>
      <c r="AC190" s="60">
        <f t="shared" ref="AC190:AE190" si="357">AC191</f>
        <v>-30500</v>
      </c>
      <c r="AD190" s="60">
        <f t="shared" si="357"/>
        <v>0</v>
      </c>
      <c r="AE190" s="60">
        <f t="shared" si="357"/>
        <v>0</v>
      </c>
      <c r="AF190" s="60">
        <f t="shared" si="274"/>
        <v>318500</v>
      </c>
      <c r="AG190" s="60">
        <f t="shared" si="275"/>
        <v>349000</v>
      </c>
      <c r="AH190" s="60">
        <f t="shared" si="276"/>
        <v>349000</v>
      </c>
    </row>
    <row r="191" spans="1:34" customFormat="1" ht="26.4">
      <c r="A191" s="114"/>
      <c r="B191" s="86" t="s">
        <v>34</v>
      </c>
      <c r="C191" s="35" t="s">
        <v>13</v>
      </c>
      <c r="D191" s="35" t="s">
        <v>7</v>
      </c>
      <c r="E191" s="35" t="s">
        <v>100</v>
      </c>
      <c r="F191" s="35" t="s">
        <v>122</v>
      </c>
      <c r="G191" s="36" t="s">
        <v>33</v>
      </c>
      <c r="H191" s="60">
        <v>349000</v>
      </c>
      <c r="I191" s="60">
        <v>349000</v>
      </c>
      <c r="J191" s="60">
        <v>349000</v>
      </c>
      <c r="K191" s="60"/>
      <c r="L191" s="60"/>
      <c r="M191" s="60"/>
      <c r="N191" s="60">
        <f t="shared" si="217"/>
        <v>349000</v>
      </c>
      <c r="O191" s="60">
        <f t="shared" si="218"/>
        <v>349000</v>
      </c>
      <c r="P191" s="60">
        <f t="shared" si="219"/>
        <v>349000</v>
      </c>
      <c r="Q191" s="60"/>
      <c r="R191" s="60"/>
      <c r="S191" s="60"/>
      <c r="T191" s="60">
        <f t="shared" si="220"/>
        <v>349000</v>
      </c>
      <c r="U191" s="60">
        <f t="shared" si="221"/>
        <v>349000</v>
      </c>
      <c r="V191" s="60">
        <f t="shared" si="222"/>
        <v>349000</v>
      </c>
      <c r="W191" s="60"/>
      <c r="X191" s="60"/>
      <c r="Y191" s="60"/>
      <c r="Z191" s="60">
        <f t="shared" si="223"/>
        <v>349000</v>
      </c>
      <c r="AA191" s="60">
        <f t="shared" si="224"/>
        <v>349000</v>
      </c>
      <c r="AB191" s="60">
        <f t="shared" si="225"/>
        <v>349000</v>
      </c>
      <c r="AC191" s="60">
        <v>-30500</v>
      </c>
      <c r="AD191" s="60"/>
      <c r="AE191" s="60"/>
      <c r="AF191" s="60">
        <f t="shared" si="274"/>
        <v>318500</v>
      </c>
      <c r="AG191" s="60">
        <f t="shared" si="275"/>
        <v>349000</v>
      </c>
      <c r="AH191" s="60">
        <f t="shared" si="276"/>
        <v>349000</v>
      </c>
    </row>
    <row r="192" spans="1:34" customFormat="1">
      <c r="A192" s="114"/>
      <c r="B192" s="229" t="s">
        <v>47</v>
      </c>
      <c r="C192" s="35" t="s">
        <v>13</v>
      </c>
      <c r="D192" s="35" t="s">
        <v>7</v>
      </c>
      <c r="E192" s="35" t="s">
        <v>100</v>
      </c>
      <c r="F192" s="35" t="s">
        <v>122</v>
      </c>
      <c r="G192" s="113" t="s">
        <v>45</v>
      </c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>
        <f>AC193</f>
        <v>500</v>
      </c>
      <c r="AD192" s="60">
        <f t="shared" ref="AD192:AE192" si="358">AD193</f>
        <v>0</v>
      </c>
      <c r="AE192" s="60">
        <f t="shared" si="358"/>
        <v>0</v>
      </c>
      <c r="AF192" s="60">
        <f t="shared" ref="AF192:AF193" si="359">Z192+AC192</f>
        <v>500</v>
      </c>
      <c r="AG192" s="60">
        <f t="shared" ref="AG192:AG193" si="360">AA192+AD192</f>
        <v>0</v>
      </c>
      <c r="AH192" s="60">
        <f t="shared" ref="AH192:AH193" si="361">AB192+AE192</f>
        <v>0</v>
      </c>
    </row>
    <row r="193" spans="1:34" customFormat="1">
      <c r="A193" s="114"/>
      <c r="B193" s="237" t="s">
        <v>56</v>
      </c>
      <c r="C193" s="35" t="s">
        <v>13</v>
      </c>
      <c r="D193" s="35" t="s">
        <v>7</v>
      </c>
      <c r="E193" s="35" t="s">
        <v>100</v>
      </c>
      <c r="F193" s="35" t="s">
        <v>122</v>
      </c>
      <c r="G193" s="113" t="s">
        <v>57</v>
      </c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>
        <v>500</v>
      </c>
      <c r="AD193" s="60"/>
      <c r="AE193" s="60"/>
      <c r="AF193" s="60">
        <f t="shared" si="359"/>
        <v>500</v>
      </c>
      <c r="AG193" s="60">
        <f t="shared" si="360"/>
        <v>0</v>
      </c>
      <c r="AH193" s="60">
        <f t="shared" si="361"/>
        <v>0</v>
      </c>
    </row>
    <row r="194" spans="1:34" customFormat="1" ht="26.4">
      <c r="A194" s="114"/>
      <c r="B194" s="82" t="s">
        <v>97</v>
      </c>
      <c r="C194" s="35" t="s">
        <v>13</v>
      </c>
      <c r="D194" s="35" t="s">
        <v>7</v>
      </c>
      <c r="E194" s="143" t="s">
        <v>100</v>
      </c>
      <c r="F194" s="143" t="s">
        <v>348</v>
      </c>
      <c r="G194" s="113"/>
      <c r="H194" s="61">
        <f>H195</f>
        <v>88836</v>
      </c>
      <c r="I194" s="61">
        <f t="shared" ref="I194:M195" si="362">I195</f>
        <v>73008</v>
      </c>
      <c r="J194" s="61">
        <f t="shared" si="362"/>
        <v>73008</v>
      </c>
      <c r="K194" s="61">
        <f t="shared" si="362"/>
        <v>0</v>
      </c>
      <c r="L194" s="61">
        <f t="shared" si="362"/>
        <v>0</v>
      </c>
      <c r="M194" s="61">
        <f t="shared" si="362"/>
        <v>0</v>
      </c>
      <c r="N194" s="61">
        <f t="shared" si="217"/>
        <v>88836</v>
      </c>
      <c r="O194" s="61">
        <f t="shared" si="218"/>
        <v>73008</v>
      </c>
      <c r="P194" s="61">
        <f t="shared" si="219"/>
        <v>73008</v>
      </c>
      <c r="Q194" s="61">
        <f t="shared" ref="Q194:S195" si="363">Q195</f>
        <v>0</v>
      </c>
      <c r="R194" s="61">
        <f t="shared" si="363"/>
        <v>0</v>
      </c>
      <c r="S194" s="61">
        <f t="shared" si="363"/>
        <v>0</v>
      </c>
      <c r="T194" s="61">
        <f t="shared" si="220"/>
        <v>88836</v>
      </c>
      <c r="U194" s="61">
        <f t="shared" si="221"/>
        <v>73008</v>
      </c>
      <c r="V194" s="61">
        <f t="shared" si="222"/>
        <v>73008</v>
      </c>
      <c r="W194" s="61">
        <f t="shared" ref="W194:Y195" si="364">W195</f>
        <v>0</v>
      </c>
      <c r="X194" s="61">
        <f t="shared" si="364"/>
        <v>0</v>
      </c>
      <c r="Y194" s="61">
        <f t="shared" si="364"/>
        <v>0</v>
      </c>
      <c r="Z194" s="61">
        <f t="shared" si="223"/>
        <v>88836</v>
      </c>
      <c r="AA194" s="61">
        <f t="shared" si="224"/>
        <v>73008</v>
      </c>
      <c r="AB194" s="61">
        <f t="shared" si="225"/>
        <v>73008</v>
      </c>
      <c r="AC194" s="61">
        <f t="shared" ref="AC194:AE195" si="365">AC195</f>
        <v>0</v>
      </c>
      <c r="AD194" s="61">
        <f t="shared" si="365"/>
        <v>0</v>
      </c>
      <c r="AE194" s="61">
        <f t="shared" si="365"/>
        <v>0</v>
      </c>
      <c r="AF194" s="61">
        <f t="shared" si="274"/>
        <v>88836</v>
      </c>
      <c r="AG194" s="61">
        <f t="shared" si="275"/>
        <v>73008</v>
      </c>
      <c r="AH194" s="61">
        <f t="shared" si="276"/>
        <v>73008</v>
      </c>
    </row>
    <row r="195" spans="1:34" customFormat="1">
      <c r="A195" s="114"/>
      <c r="B195" s="103" t="s">
        <v>35</v>
      </c>
      <c r="C195" s="35" t="s">
        <v>13</v>
      </c>
      <c r="D195" s="35" t="s">
        <v>7</v>
      </c>
      <c r="E195" s="143" t="s">
        <v>100</v>
      </c>
      <c r="F195" s="143" t="s">
        <v>348</v>
      </c>
      <c r="G195" s="113" t="s">
        <v>36</v>
      </c>
      <c r="H195" s="61">
        <f>H196</f>
        <v>88836</v>
      </c>
      <c r="I195" s="61">
        <f t="shared" si="362"/>
        <v>73008</v>
      </c>
      <c r="J195" s="61">
        <f t="shared" si="362"/>
        <v>73008</v>
      </c>
      <c r="K195" s="61">
        <f t="shared" si="362"/>
        <v>0</v>
      </c>
      <c r="L195" s="61">
        <f t="shared" si="362"/>
        <v>0</v>
      </c>
      <c r="M195" s="61">
        <f t="shared" si="362"/>
        <v>0</v>
      </c>
      <c r="N195" s="61">
        <f t="shared" si="217"/>
        <v>88836</v>
      </c>
      <c r="O195" s="61">
        <f t="shared" si="218"/>
        <v>73008</v>
      </c>
      <c r="P195" s="61">
        <f t="shared" si="219"/>
        <v>73008</v>
      </c>
      <c r="Q195" s="61">
        <f t="shared" si="363"/>
        <v>0</v>
      </c>
      <c r="R195" s="61">
        <f t="shared" si="363"/>
        <v>0</v>
      </c>
      <c r="S195" s="61">
        <f t="shared" si="363"/>
        <v>0</v>
      </c>
      <c r="T195" s="61">
        <f t="shared" si="220"/>
        <v>88836</v>
      </c>
      <c r="U195" s="61">
        <f t="shared" si="221"/>
        <v>73008</v>
      </c>
      <c r="V195" s="61">
        <f t="shared" si="222"/>
        <v>73008</v>
      </c>
      <c r="W195" s="61">
        <f t="shared" si="364"/>
        <v>0</v>
      </c>
      <c r="X195" s="61">
        <f t="shared" si="364"/>
        <v>0</v>
      </c>
      <c r="Y195" s="61">
        <f t="shared" si="364"/>
        <v>0</v>
      </c>
      <c r="Z195" s="61">
        <f t="shared" si="223"/>
        <v>88836</v>
      </c>
      <c r="AA195" s="61">
        <f t="shared" si="224"/>
        <v>73008</v>
      </c>
      <c r="AB195" s="61">
        <f t="shared" si="225"/>
        <v>73008</v>
      </c>
      <c r="AC195" s="61">
        <f t="shared" si="365"/>
        <v>0</v>
      </c>
      <c r="AD195" s="61">
        <f t="shared" si="365"/>
        <v>0</v>
      </c>
      <c r="AE195" s="61">
        <f t="shared" si="365"/>
        <v>0</v>
      </c>
      <c r="AF195" s="61">
        <f t="shared" si="274"/>
        <v>88836</v>
      </c>
      <c r="AG195" s="61">
        <f t="shared" si="275"/>
        <v>73008</v>
      </c>
      <c r="AH195" s="61">
        <f t="shared" si="276"/>
        <v>73008</v>
      </c>
    </row>
    <row r="196" spans="1:34" customFormat="1" ht="26.4">
      <c r="A196" s="114"/>
      <c r="B196" s="152" t="s">
        <v>38</v>
      </c>
      <c r="C196" s="35" t="s">
        <v>13</v>
      </c>
      <c r="D196" s="35" t="s">
        <v>7</v>
      </c>
      <c r="E196" s="143" t="s">
        <v>100</v>
      </c>
      <c r="F196" s="143" t="s">
        <v>348</v>
      </c>
      <c r="G196" s="113" t="s">
        <v>37</v>
      </c>
      <c r="H196" s="68">
        <v>88836</v>
      </c>
      <c r="I196" s="68">
        <v>73008</v>
      </c>
      <c r="J196" s="68">
        <v>73008</v>
      </c>
      <c r="K196" s="68"/>
      <c r="L196" s="68"/>
      <c r="M196" s="68"/>
      <c r="N196" s="68">
        <f t="shared" si="217"/>
        <v>88836</v>
      </c>
      <c r="O196" s="68">
        <f t="shared" si="218"/>
        <v>73008</v>
      </c>
      <c r="P196" s="68">
        <f t="shared" si="219"/>
        <v>73008</v>
      </c>
      <c r="Q196" s="68"/>
      <c r="R196" s="68"/>
      <c r="S196" s="68"/>
      <c r="T196" s="68">
        <f t="shared" si="220"/>
        <v>88836</v>
      </c>
      <c r="U196" s="68">
        <f t="shared" si="221"/>
        <v>73008</v>
      </c>
      <c r="V196" s="68">
        <f t="shared" si="222"/>
        <v>73008</v>
      </c>
      <c r="W196" s="68"/>
      <c r="X196" s="68"/>
      <c r="Y196" s="68"/>
      <c r="Z196" s="68">
        <f t="shared" si="223"/>
        <v>88836</v>
      </c>
      <c r="AA196" s="68">
        <f t="shared" si="224"/>
        <v>73008</v>
      </c>
      <c r="AB196" s="68">
        <f t="shared" si="225"/>
        <v>73008</v>
      </c>
      <c r="AC196" s="68"/>
      <c r="AD196" s="68"/>
      <c r="AE196" s="68"/>
      <c r="AF196" s="68">
        <f t="shared" si="274"/>
        <v>88836</v>
      </c>
      <c r="AG196" s="68">
        <f t="shared" si="275"/>
        <v>73008</v>
      </c>
      <c r="AH196" s="68">
        <f t="shared" si="276"/>
        <v>73008</v>
      </c>
    </row>
    <row r="197" spans="1:34" customFormat="1" ht="52.8">
      <c r="A197" s="114"/>
      <c r="B197" s="102" t="s">
        <v>276</v>
      </c>
      <c r="C197" s="35" t="s">
        <v>13</v>
      </c>
      <c r="D197" s="35" t="s">
        <v>7</v>
      </c>
      <c r="E197" s="35" t="s">
        <v>100</v>
      </c>
      <c r="F197" s="35" t="s">
        <v>351</v>
      </c>
      <c r="G197" s="36"/>
      <c r="H197" s="60">
        <f>H200+H198</f>
        <v>2853394.92</v>
      </c>
      <c r="I197" s="60">
        <f t="shared" ref="I197:J197" si="366">I200+I198</f>
        <v>2879678.87</v>
      </c>
      <c r="J197" s="60">
        <f t="shared" si="366"/>
        <v>2985866.02</v>
      </c>
      <c r="K197" s="60">
        <f t="shared" ref="K197:M197" si="367">K200+K198</f>
        <v>0</v>
      </c>
      <c r="L197" s="60">
        <f t="shared" si="367"/>
        <v>0</v>
      </c>
      <c r="M197" s="60">
        <f t="shared" si="367"/>
        <v>0</v>
      </c>
      <c r="N197" s="60">
        <f t="shared" si="217"/>
        <v>2853394.92</v>
      </c>
      <c r="O197" s="60">
        <f t="shared" si="218"/>
        <v>2879678.87</v>
      </c>
      <c r="P197" s="60">
        <f t="shared" si="219"/>
        <v>2985866.02</v>
      </c>
      <c r="Q197" s="60">
        <f t="shared" ref="Q197:S197" si="368">Q200+Q198</f>
        <v>0</v>
      </c>
      <c r="R197" s="60">
        <f t="shared" si="368"/>
        <v>0</v>
      </c>
      <c r="S197" s="60">
        <f t="shared" si="368"/>
        <v>0</v>
      </c>
      <c r="T197" s="60">
        <f t="shared" si="220"/>
        <v>2853394.92</v>
      </c>
      <c r="U197" s="60">
        <f t="shared" si="221"/>
        <v>2879678.87</v>
      </c>
      <c r="V197" s="60">
        <f t="shared" si="222"/>
        <v>2985866.02</v>
      </c>
      <c r="W197" s="60">
        <f t="shared" ref="W197:Y197" si="369">W200+W198</f>
        <v>0</v>
      </c>
      <c r="X197" s="60">
        <f t="shared" si="369"/>
        <v>0</v>
      </c>
      <c r="Y197" s="60">
        <f t="shared" si="369"/>
        <v>0</v>
      </c>
      <c r="Z197" s="60">
        <f t="shared" si="223"/>
        <v>2853394.92</v>
      </c>
      <c r="AA197" s="60">
        <f t="shared" si="224"/>
        <v>2879678.87</v>
      </c>
      <c r="AB197" s="60">
        <f t="shared" si="225"/>
        <v>2985866.02</v>
      </c>
      <c r="AC197" s="60">
        <f t="shared" ref="AC197:AE197" si="370">AC200+AC198</f>
        <v>0</v>
      </c>
      <c r="AD197" s="60">
        <f t="shared" si="370"/>
        <v>0</v>
      </c>
      <c r="AE197" s="60">
        <f t="shared" si="370"/>
        <v>0</v>
      </c>
      <c r="AF197" s="60">
        <f t="shared" si="274"/>
        <v>2853394.92</v>
      </c>
      <c r="AG197" s="60">
        <f t="shared" si="275"/>
        <v>2879678.87</v>
      </c>
      <c r="AH197" s="60">
        <f t="shared" si="276"/>
        <v>2985866.02</v>
      </c>
    </row>
    <row r="198" spans="1:34" customFormat="1" ht="39.6">
      <c r="A198" s="114"/>
      <c r="B198" s="71" t="s">
        <v>51</v>
      </c>
      <c r="C198" s="35" t="s">
        <v>13</v>
      </c>
      <c r="D198" s="35" t="s">
        <v>7</v>
      </c>
      <c r="E198" s="143" t="s">
        <v>100</v>
      </c>
      <c r="F198" s="35" t="s">
        <v>351</v>
      </c>
      <c r="G198" s="113" t="s">
        <v>49</v>
      </c>
      <c r="H198" s="60">
        <f>H199</f>
        <v>2737800</v>
      </c>
      <c r="I198" s="60">
        <f t="shared" ref="I198:M198" si="371">I199</f>
        <v>2704678.87</v>
      </c>
      <c r="J198" s="60">
        <f t="shared" si="371"/>
        <v>2810866.02</v>
      </c>
      <c r="K198" s="60">
        <f t="shared" si="371"/>
        <v>0</v>
      </c>
      <c r="L198" s="60">
        <f t="shared" si="371"/>
        <v>0</v>
      </c>
      <c r="M198" s="60">
        <f t="shared" si="371"/>
        <v>0</v>
      </c>
      <c r="N198" s="60">
        <f t="shared" si="217"/>
        <v>2737800</v>
      </c>
      <c r="O198" s="60">
        <f t="shared" si="218"/>
        <v>2704678.87</v>
      </c>
      <c r="P198" s="60">
        <f t="shared" si="219"/>
        <v>2810866.02</v>
      </c>
      <c r="Q198" s="60">
        <f t="shared" ref="Q198:S198" si="372">Q199</f>
        <v>0</v>
      </c>
      <c r="R198" s="60">
        <f t="shared" si="372"/>
        <v>0</v>
      </c>
      <c r="S198" s="60">
        <f t="shared" si="372"/>
        <v>0</v>
      </c>
      <c r="T198" s="60">
        <f t="shared" si="220"/>
        <v>2737800</v>
      </c>
      <c r="U198" s="60">
        <f t="shared" si="221"/>
        <v>2704678.87</v>
      </c>
      <c r="V198" s="60">
        <f t="shared" si="222"/>
        <v>2810866.02</v>
      </c>
      <c r="W198" s="60">
        <f t="shared" ref="W198:Y198" si="373">W199</f>
        <v>0</v>
      </c>
      <c r="X198" s="60">
        <f t="shared" si="373"/>
        <v>0</v>
      </c>
      <c r="Y198" s="60">
        <f t="shared" si="373"/>
        <v>0</v>
      </c>
      <c r="Z198" s="60">
        <f t="shared" si="223"/>
        <v>2737800</v>
      </c>
      <c r="AA198" s="60">
        <f t="shared" si="224"/>
        <v>2704678.87</v>
      </c>
      <c r="AB198" s="60">
        <f t="shared" si="225"/>
        <v>2810866.02</v>
      </c>
      <c r="AC198" s="60">
        <f t="shared" ref="AC198:AE198" si="374">AC199</f>
        <v>0</v>
      </c>
      <c r="AD198" s="60">
        <f t="shared" si="374"/>
        <v>0</v>
      </c>
      <c r="AE198" s="60">
        <f t="shared" si="374"/>
        <v>0</v>
      </c>
      <c r="AF198" s="60">
        <f t="shared" si="274"/>
        <v>2737800</v>
      </c>
      <c r="AG198" s="60">
        <f t="shared" si="275"/>
        <v>2704678.87</v>
      </c>
      <c r="AH198" s="60">
        <f t="shared" si="276"/>
        <v>2810866.02</v>
      </c>
    </row>
    <row r="199" spans="1:34" customFormat="1">
      <c r="A199" s="114"/>
      <c r="B199" s="71" t="s">
        <v>52</v>
      </c>
      <c r="C199" s="35" t="s">
        <v>13</v>
      </c>
      <c r="D199" s="35" t="s">
        <v>7</v>
      </c>
      <c r="E199" s="143" t="s">
        <v>100</v>
      </c>
      <c r="F199" s="35" t="s">
        <v>351</v>
      </c>
      <c r="G199" s="113" t="s">
        <v>50</v>
      </c>
      <c r="H199" s="68">
        <v>2737800</v>
      </c>
      <c r="I199" s="68">
        <v>2704678.87</v>
      </c>
      <c r="J199" s="68">
        <v>2810866.02</v>
      </c>
      <c r="K199" s="68"/>
      <c r="L199" s="68"/>
      <c r="M199" s="68"/>
      <c r="N199" s="68">
        <f t="shared" si="217"/>
        <v>2737800</v>
      </c>
      <c r="O199" s="68">
        <f t="shared" si="218"/>
        <v>2704678.87</v>
      </c>
      <c r="P199" s="68">
        <f t="shared" si="219"/>
        <v>2810866.02</v>
      </c>
      <c r="Q199" s="68"/>
      <c r="R199" s="68"/>
      <c r="S199" s="68"/>
      <c r="T199" s="68">
        <f t="shared" si="220"/>
        <v>2737800</v>
      </c>
      <c r="U199" s="68">
        <f t="shared" si="221"/>
        <v>2704678.87</v>
      </c>
      <c r="V199" s="68">
        <f t="shared" si="222"/>
        <v>2810866.02</v>
      </c>
      <c r="W199" s="68"/>
      <c r="X199" s="68"/>
      <c r="Y199" s="68"/>
      <c r="Z199" s="68">
        <f t="shared" si="223"/>
        <v>2737800</v>
      </c>
      <c r="AA199" s="68">
        <f t="shared" si="224"/>
        <v>2704678.87</v>
      </c>
      <c r="AB199" s="68">
        <f t="shared" si="225"/>
        <v>2810866.02</v>
      </c>
      <c r="AC199" s="68"/>
      <c r="AD199" s="68"/>
      <c r="AE199" s="68"/>
      <c r="AF199" s="68">
        <f t="shared" si="274"/>
        <v>2737800</v>
      </c>
      <c r="AG199" s="68">
        <f t="shared" si="275"/>
        <v>2704678.87</v>
      </c>
      <c r="AH199" s="68">
        <f t="shared" si="276"/>
        <v>2810866.02</v>
      </c>
    </row>
    <row r="200" spans="1:34" customFormat="1" ht="26.4">
      <c r="A200" s="114"/>
      <c r="B200" s="126" t="s">
        <v>186</v>
      </c>
      <c r="C200" s="35" t="s">
        <v>13</v>
      </c>
      <c r="D200" s="35" t="s">
        <v>7</v>
      </c>
      <c r="E200" s="143" t="s">
        <v>100</v>
      </c>
      <c r="F200" s="35" t="s">
        <v>351</v>
      </c>
      <c r="G200" s="113" t="s">
        <v>32</v>
      </c>
      <c r="H200" s="60">
        <f>H201</f>
        <v>115594.92</v>
      </c>
      <c r="I200" s="60">
        <f t="shared" ref="I200:M200" si="375">I201</f>
        <v>175000</v>
      </c>
      <c r="J200" s="60">
        <f t="shared" si="375"/>
        <v>175000</v>
      </c>
      <c r="K200" s="60">
        <f t="shared" si="375"/>
        <v>0</v>
      </c>
      <c r="L200" s="60">
        <f t="shared" si="375"/>
        <v>0</v>
      </c>
      <c r="M200" s="60">
        <f t="shared" si="375"/>
        <v>0</v>
      </c>
      <c r="N200" s="60">
        <f t="shared" si="217"/>
        <v>115594.92</v>
      </c>
      <c r="O200" s="60">
        <f t="shared" si="218"/>
        <v>175000</v>
      </c>
      <c r="P200" s="60">
        <f t="shared" si="219"/>
        <v>175000</v>
      </c>
      <c r="Q200" s="60">
        <f t="shared" ref="Q200:S200" si="376">Q201</f>
        <v>0</v>
      </c>
      <c r="R200" s="60">
        <f t="shared" si="376"/>
        <v>0</v>
      </c>
      <c r="S200" s="60">
        <f t="shared" si="376"/>
        <v>0</v>
      </c>
      <c r="T200" s="60">
        <f t="shared" si="220"/>
        <v>115594.92</v>
      </c>
      <c r="U200" s="60">
        <f t="shared" si="221"/>
        <v>175000</v>
      </c>
      <c r="V200" s="60">
        <f t="shared" si="222"/>
        <v>175000</v>
      </c>
      <c r="W200" s="60">
        <f t="shared" ref="W200:Y200" si="377">W201</f>
        <v>0</v>
      </c>
      <c r="X200" s="60">
        <f t="shared" si="377"/>
        <v>0</v>
      </c>
      <c r="Y200" s="60">
        <f t="shared" si="377"/>
        <v>0</v>
      </c>
      <c r="Z200" s="60">
        <f t="shared" si="223"/>
        <v>115594.92</v>
      </c>
      <c r="AA200" s="60">
        <f t="shared" si="224"/>
        <v>175000</v>
      </c>
      <c r="AB200" s="60">
        <f t="shared" si="225"/>
        <v>175000</v>
      </c>
      <c r="AC200" s="60">
        <f t="shared" ref="AC200:AE200" si="378">AC201</f>
        <v>0</v>
      </c>
      <c r="AD200" s="60">
        <f t="shared" si="378"/>
        <v>0</v>
      </c>
      <c r="AE200" s="60">
        <f t="shared" si="378"/>
        <v>0</v>
      </c>
      <c r="AF200" s="60">
        <f t="shared" si="274"/>
        <v>115594.92</v>
      </c>
      <c r="AG200" s="60">
        <f t="shared" si="275"/>
        <v>175000</v>
      </c>
      <c r="AH200" s="60">
        <f t="shared" si="276"/>
        <v>175000</v>
      </c>
    </row>
    <row r="201" spans="1:34" customFormat="1" ht="26.4">
      <c r="A201" s="114"/>
      <c r="B201" s="71" t="s">
        <v>34</v>
      </c>
      <c r="C201" s="35" t="s">
        <v>13</v>
      </c>
      <c r="D201" s="35" t="s">
        <v>7</v>
      </c>
      <c r="E201" s="143" t="s">
        <v>100</v>
      </c>
      <c r="F201" s="35" t="s">
        <v>351</v>
      </c>
      <c r="G201" s="113" t="s">
        <v>33</v>
      </c>
      <c r="H201" s="68">
        <v>115594.92</v>
      </c>
      <c r="I201" s="68">
        <v>175000</v>
      </c>
      <c r="J201" s="68">
        <v>175000</v>
      </c>
      <c r="K201" s="68"/>
      <c r="L201" s="68"/>
      <c r="M201" s="68"/>
      <c r="N201" s="68">
        <f t="shared" si="217"/>
        <v>115594.92</v>
      </c>
      <c r="O201" s="68">
        <f t="shared" si="218"/>
        <v>175000</v>
      </c>
      <c r="P201" s="68">
        <f t="shared" si="219"/>
        <v>175000</v>
      </c>
      <c r="Q201" s="68"/>
      <c r="R201" s="68"/>
      <c r="S201" s="68"/>
      <c r="T201" s="68">
        <f t="shared" si="220"/>
        <v>115594.92</v>
      </c>
      <c r="U201" s="68">
        <f t="shared" si="221"/>
        <v>175000</v>
      </c>
      <c r="V201" s="68">
        <f t="shared" si="222"/>
        <v>175000</v>
      </c>
      <c r="W201" s="68"/>
      <c r="X201" s="68"/>
      <c r="Y201" s="68"/>
      <c r="Z201" s="68">
        <f t="shared" si="223"/>
        <v>115594.92</v>
      </c>
      <c r="AA201" s="68">
        <f t="shared" si="224"/>
        <v>175000</v>
      </c>
      <c r="AB201" s="68">
        <f t="shared" si="225"/>
        <v>175000</v>
      </c>
      <c r="AC201" s="68"/>
      <c r="AD201" s="68"/>
      <c r="AE201" s="68"/>
      <c r="AF201" s="68">
        <f t="shared" si="274"/>
        <v>115594.92</v>
      </c>
      <c r="AG201" s="68">
        <f t="shared" si="275"/>
        <v>175000</v>
      </c>
      <c r="AH201" s="68">
        <f t="shared" si="276"/>
        <v>175000</v>
      </c>
    </row>
    <row r="202" spans="1:34">
      <c r="A202" s="72"/>
      <c r="B202" s="85"/>
      <c r="C202" s="5"/>
      <c r="D202" s="5"/>
      <c r="E202" s="5"/>
      <c r="F202" s="5"/>
      <c r="G202" s="1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  <c r="AF202" s="57"/>
      <c r="AG202" s="57"/>
      <c r="AH202" s="57"/>
    </row>
    <row r="203" spans="1:34" ht="27.6">
      <c r="A203" s="186" t="s">
        <v>10</v>
      </c>
      <c r="B203" s="96" t="s">
        <v>287</v>
      </c>
      <c r="C203" s="7" t="s">
        <v>16</v>
      </c>
      <c r="D203" s="7" t="s">
        <v>21</v>
      </c>
      <c r="E203" s="7" t="s">
        <v>100</v>
      </c>
      <c r="F203" s="7" t="s">
        <v>101</v>
      </c>
      <c r="G203" s="18"/>
      <c r="H203" s="58">
        <f t="shared" ref="H203:M203" si="379">H204+H229+H257+H270</f>
        <v>137283891.71000001</v>
      </c>
      <c r="I203" s="58">
        <f t="shared" si="379"/>
        <v>132060940.11</v>
      </c>
      <c r="J203" s="58">
        <f t="shared" si="379"/>
        <v>131923458.63000001</v>
      </c>
      <c r="K203" s="58">
        <f t="shared" si="379"/>
        <v>8289916.75</v>
      </c>
      <c r="L203" s="58">
        <f t="shared" si="379"/>
        <v>-40106.019999999997</v>
      </c>
      <c r="M203" s="58">
        <f t="shared" si="379"/>
        <v>-18795.18</v>
      </c>
      <c r="N203" s="58">
        <f t="shared" si="217"/>
        <v>145573808.46000001</v>
      </c>
      <c r="O203" s="58">
        <f t="shared" si="218"/>
        <v>132020834.09</v>
      </c>
      <c r="P203" s="58">
        <f t="shared" si="219"/>
        <v>131904663.45</v>
      </c>
      <c r="Q203" s="58">
        <f>Q204+Q229+Q257+Q270</f>
        <v>9936964.0999999996</v>
      </c>
      <c r="R203" s="58">
        <f>R204+R229+R257+R270</f>
        <v>0</v>
      </c>
      <c r="S203" s="58">
        <f>S204+S229+S257+S270</f>
        <v>0</v>
      </c>
      <c r="T203" s="58">
        <f t="shared" ref="T203:T275" si="380">N203+Q203</f>
        <v>155510772.56</v>
      </c>
      <c r="U203" s="58">
        <f t="shared" ref="U203:U275" si="381">O203+R203</f>
        <v>132020834.09</v>
      </c>
      <c r="V203" s="58">
        <f t="shared" ref="V203:V275" si="382">P203+S203</f>
        <v>131904663.45</v>
      </c>
      <c r="W203" s="58">
        <f>W204+W229+W257+W270</f>
        <v>117399.99999999988</v>
      </c>
      <c r="X203" s="58">
        <f>X204+X229+X257+X270</f>
        <v>0</v>
      </c>
      <c r="Y203" s="58">
        <f>Y204+Y229+Y257+Y270</f>
        <v>0</v>
      </c>
      <c r="Z203" s="58">
        <f t="shared" ref="Z203:Z275" si="383">T203+W203</f>
        <v>155628172.56</v>
      </c>
      <c r="AA203" s="58">
        <f t="shared" ref="AA203:AA275" si="384">U203+X203</f>
        <v>132020834.09</v>
      </c>
      <c r="AB203" s="58">
        <f t="shared" ref="AB203:AB275" si="385">V203+Y203</f>
        <v>131904663.45</v>
      </c>
      <c r="AC203" s="58">
        <f>AC204+AC229+AC257+AC270</f>
        <v>-1340727.71</v>
      </c>
      <c r="AD203" s="58">
        <f>AD204+AD229+AD257+AD270</f>
        <v>0</v>
      </c>
      <c r="AE203" s="58">
        <f>AE204+AE229+AE257+AE270</f>
        <v>0</v>
      </c>
      <c r="AF203" s="58">
        <f t="shared" ref="AF203:AF275" si="386">Z203+AC203</f>
        <v>154287444.84999999</v>
      </c>
      <c r="AG203" s="58">
        <f t="shared" ref="AG203:AG275" si="387">AA203+AD203</f>
        <v>132020834.09</v>
      </c>
      <c r="AH203" s="58">
        <f t="shared" ref="AH203:AH275" si="388">AB203+AE203</f>
        <v>131904663.45</v>
      </c>
    </row>
    <row r="204" spans="1:34" ht="39.6">
      <c r="A204" s="184" t="s">
        <v>79</v>
      </c>
      <c r="B204" s="81" t="s">
        <v>77</v>
      </c>
      <c r="C204" s="6" t="s">
        <v>16</v>
      </c>
      <c r="D204" s="6" t="s">
        <v>3</v>
      </c>
      <c r="E204" s="6" t="s">
        <v>100</v>
      </c>
      <c r="F204" s="6" t="s">
        <v>101</v>
      </c>
      <c r="G204" s="18"/>
      <c r="H204" s="58">
        <f>H208+H211+H214+H223+H217+H205</f>
        <v>76313477</v>
      </c>
      <c r="I204" s="58">
        <f>I208+I211+I214+I223+I217+I205</f>
        <v>71427991.379999995</v>
      </c>
      <c r="J204" s="58">
        <f>J208+J211+J214+J223+J217+J205</f>
        <v>71222926.019999996</v>
      </c>
      <c r="K204" s="58">
        <f>K208+K211+K214+K223+K217+K205+K226</f>
        <v>5250000</v>
      </c>
      <c r="L204" s="58">
        <f>L208+L211+L214+L223+L217+L205+L226</f>
        <v>0</v>
      </c>
      <c r="M204" s="58">
        <f>M208+M211+M214+M223+M217+M205+M226</f>
        <v>0</v>
      </c>
      <c r="N204" s="58">
        <f t="shared" si="217"/>
        <v>81563477</v>
      </c>
      <c r="O204" s="58">
        <f t="shared" si="218"/>
        <v>71427991.379999995</v>
      </c>
      <c r="P204" s="58">
        <f t="shared" si="219"/>
        <v>71222926.019999996</v>
      </c>
      <c r="Q204" s="58">
        <f>Q208+Q211+Q214+Q223+Q217+Q205+Q226+Q220</f>
        <v>-2360000</v>
      </c>
      <c r="R204" s="58">
        <f t="shared" ref="R204:S204" si="389">R208+R211+R214+R223+R217+R205+R226+R220</f>
        <v>0</v>
      </c>
      <c r="S204" s="58">
        <f t="shared" si="389"/>
        <v>0</v>
      </c>
      <c r="T204" s="58">
        <f t="shared" si="380"/>
        <v>79203477</v>
      </c>
      <c r="U204" s="58">
        <f t="shared" si="381"/>
        <v>71427991.379999995</v>
      </c>
      <c r="V204" s="58">
        <f t="shared" si="382"/>
        <v>71222926.019999996</v>
      </c>
      <c r="W204" s="58">
        <f>W208+W211+W214+W223+W217+W205+W226+W220</f>
        <v>1126824.42</v>
      </c>
      <c r="X204" s="58">
        <f t="shared" ref="X204:Y204" si="390">X208+X211+X214+X223+X217+X205+X226+X220</f>
        <v>0</v>
      </c>
      <c r="Y204" s="58">
        <f t="shared" si="390"/>
        <v>0</v>
      </c>
      <c r="Z204" s="58">
        <f t="shared" si="383"/>
        <v>80330301.420000002</v>
      </c>
      <c r="AA204" s="58">
        <f t="shared" si="384"/>
        <v>71427991.379999995</v>
      </c>
      <c r="AB204" s="58">
        <f t="shared" si="385"/>
        <v>71222926.019999996</v>
      </c>
      <c r="AC204" s="58">
        <f>AC208+AC211+AC214+AC223+AC217+AC205+AC226+AC220</f>
        <v>-1330000</v>
      </c>
      <c r="AD204" s="58">
        <f t="shared" ref="AD204:AE204" si="391">AD208+AD211+AD214+AD223+AD217+AD205+AD226+AD220</f>
        <v>0</v>
      </c>
      <c r="AE204" s="58">
        <f t="shared" si="391"/>
        <v>0</v>
      </c>
      <c r="AF204" s="58">
        <f t="shared" si="386"/>
        <v>79000301.420000002</v>
      </c>
      <c r="AG204" s="58">
        <f t="shared" si="387"/>
        <v>71427991.379999995</v>
      </c>
      <c r="AH204" s="58">
        <f t="shared" si="388"/>
        <v>71222926.019999996</v>
      </c>
    </row>
    <row r="205" spans="1:34" ht="26.4">
      <c r="A205" s="278"/>
      <c r="B205" s="82" t="s">
        <v>213</v>
      </c>
      <c r="C205" s="5" t="s">
        <v>16</v>
      </c>
      <c r="D205" s="5" t="s">
        <v>3</v>
      </c>
      <c r="E205" s="5" t="s">
        <v>100</v>
      </c>
      <c r="F205" s="73" t="s">
        <v>163</v>
      </c>
      <c r="G205" s="17"/>
      <c r="H205" s="64">
        <f>H206</f>
        <v>3000000</v>
      </c>
      <c r="I205" s="64">
        <f t="shared" ref="I205:M205" si="392">I206</f>
        <v>500000</v>
      </c>
      <c r="J205" s="64">
        <f t="shared" si="392"/>
        <v>0</v>
      </c>
      <c r="K205" s="64">
        <f t="shared" si="392"/>
        <v>3000000</v>
      </c>
      <c r="L205" s="64">
        <f t="shared" si="392"/>
        <v>0</v>
      </c>
      <c r="M205" s="64">
        <f t="shared" si="392"/>
        <v>0</v>
      </c>
      <c r="N205" s="64">
        <f t="shared" si="217"/>
        <v>6000000</v>
      </c>
      <c r="O205" s="64">
        <f t="shared" si="218"/>
        <v>500000</v>
      </c>
      <c r="P205" s="64">
        <f t="shared" si="219"/>
        <v>0</v>
      </c>
      <c r="Q205" s="64">
        <f t="shared" ref="Q205:S206" si="393">Q206</f>
        <v>0</v>
      </c>
      <c r="R205" s="64">
        <f t="shared" si="393"/>
        <v>0</v>
      </c>
      <c r="S205" s="64">
        <f t="shared" si="393"/>
        <v>0</v>
      </c>
      <c r="T205" s="64">
        <f t="shared" si="380"/>
        <v>6000000</v>
      </c>
      <c r="U205" s="64">
        <f t="shared" si="381"/>
        <v>500000</v>
      </c>
      <c r="V205" s="64">
        <f t="shared" si="382"/>
        <v>0</v>
      </c>
      <c r="W205" s="64">
        <f t="shared" ref="W205:Y206" si="394">W206</f>
        <v>1009424.42</v>
      </c>
      <c r="X205" s="64">
        <f t="shared" si="394"/>
        <v>0</v>
      </c>
      <c r="Y205" s="64">
        <f t="shared" si="394"/>
        <v>0</v>
      </c>
      <c r="Z205" s="64">
        <f t="shared" si="383"/>
        <v>7009424.4199999999</v>
      </c>
      <c r="AA205" s="64">
        <f t="shared" si="384"/>
        <v>500000</v>
      </c>
      <c r="AB205" s="64">
        <f t="shared" si="385"/>
        <v>0</v>
      </c>
      <c r="AC205" s="64">
        <f t="shared" ref="AC205:AE206" si="395">AC206</f>
        <v>0</v>
      </c>
      <c r="AD205" s="64">
        <f t="shared" si="395"/>
        <v>0</v>
      </c>
      <c r="AE205" s="64">
        <f t="shared" si="395"/>
        <v>0</v>
      </c>
      <c r="AF205" s="64">
        <f t="shared" si="386"/>
        <v>7009424.4199999999</v>
      </c>
      <c r="AG205" s="64">
        <f t="shared" si="387"/>
        <v>500000</v>
      </c>
      <c r="AH205" s="64">
        <f t="shared" si="388"/>
        <v>0</v>
      </c>
    </row>
    <row r="206" spans="1:34" ht="26.4">
      <c r="A206" s="279"/>
      <c r="B206" s="74" t="s">
        <v>41</v>
      </c>
      <c r="C206" s="5" t="s">
        <v>16</v>
      </c>
      <c r="D206" s="5" t="s">
        <v>3</v>
      </c>
      <c r="E206" s="5" t="s">
        <v>100</v>
      </c>
      <c r="F206" s="73" t="s">
        <v>163</v>
      </c>
      <c r="G206" s="17" t="s">
        <v>39</v>
      </c>
      <c r="H206" s="64">
        <f>H207</f>
        <v>3000000</v>
      </c>
      <c r="I206" s="64">
        <f t="shared" ref="I206:M206" si="396">I207</f>
        <v>500000</v>
      </c>
      <c r="J206" s="64">
        <f t="shared" si="396"/>
        <v>0</v>
      </c>
      <c r="K206" s="64">
        <f t="shared" si="396"/>
        <v>3000000</v>
      </c>
      <c r="L206" s="64">
        <f t="shared" si="396"/>
        <v>0</v>
      </c>
      <c r="M206" s="64">
        <f t="shared" si="396"/>
        <v>0</v>
      </c>
      <c r="N206" s="64">
        <f t="shared" si="217"/>
        <v>6000000</v>
      </c>
      <c r="O206" s="64">
        <f t="shared" si="218"/>
        <v>500000</v>
      </c>
      <c r="P206" s="64">
        <f t="shared" si="219"/>
        <v>0</v>
      </c>
      <c r="Q206" s="64">
        <f t="shared" si="393"/>
        <v>0</v>
      </c>
      <c r="R206" s="64">
        <f t="shared" si="393"/>
        <v>0</v>
      </c>
      <c r="S206" s="64">
        <f t="shared" si="393"/>
        <v>0</v>
      </c>
      <c r="T206" s="64">
        <f t="shared" si="380"/>
        <v>6000000</v>
      </c>
      <c r="U206" s="64">
        <f t="shared" si="381"/>
        <v>500000</v>
      </c>
      <c r="V206" s="64">
        <f t="shared" si="382"/>
        <v>0</v>
      </c>
      <c r="W206" s="64">
        <f t="shared" si="394"/>
        <v>1009424.42</v>
      </c>
      <c r="X206" s="64">
        <f t="shared" si="394"/>
        <v>0</v>
      </c>
      <c r="Y206" s="64">
        <f t="shared" si="394"/>
        <v>0</v>
      </c>
      <c r="Z206" s="64">
        <f t="shared" si="383"/>
        <v>7009424.4199999999</v>
      </c>
      <c r="AA206" s="64">
        <f t="shared" si="384"/>
        <v>500000</v>
      </c>
      <c r="AB206" s="64">
        <f t="shared" si="385"/>
        <v>0</v>
      </c>
      <c r="AC206" s="64">
        <f t="shared" si="395"/>
        <v>0</v>
      </c>
      <c r="AD206" s="64">
        <f t="shared" si="395"/>
        <v>0</v>
      </c>
      <c r="AE206" s="64">
        <f t="shared" si="395"/>
        <v>0</v>
      </c>
      <c r="AF206" s="64">
        <f t="shared" si="386"/>
        <v>7009424.4199999999</v>
      </c>
      <c r="AG206" s="64">
        <f t="shared" si="387"/>
        <v>500000</v>
      </c>
      <c r="AH206" s="64">
        <f t="shared" si="388"/>
        <v>0</v>
      </c>
    </row>
    <row r="207" spans="1:34">
      <c r="A207" s="279"/>
      <c r="B207" s="102" t="s">
        <v>42</v>
      </c>
      <c r="C207" s="5" t="s">
        <v>16</v>
      </c>
      <c r="D207" s="5" t="s">
        <v>3</v>
      </c>
      <c r="E207" s="5" t="s">
        <v>100</v>
      </c>
      <c r="F207" s="73" t="s">
        <v>163</v>
      </c>
      <c r="G207" s="17" t="s">
        <v>40</v>
      </c>
      <c r="H207" s="61">
        <v>3000000</v>
      </c>
      <c r="I207" s="61">
        <v>500000</v>
      </c>
      <c r="J207" s="61"/>
      <c r="K207" s="61">
        <v>3000000</v>
      </c>
      <c r="L207" s="61"/>
      <c r="M207" s="61"/>
      <c r="N207" s="61">
        <f t="shared" si="217"/>
        <v>6000000</v>
      </c>
      <c r="O207" s="61">
        <f t="shared" si="218"/>
        <v>500000</v>
      </c>
      <c r="P207" s="61">
        <f t="shared" si="219"/>
        <v>0</v>
      </c>
      <c r="Q207" s="61"/>
      <c r="R207" s="61"/>
      <c r="S207" s="61"/>
      <c r="T207" s="61">
        <f t="shared" si="380"/>
        <v>6000000</v>
      </c>
      <c r="U207" s="61">
        <f t="shared" si="381"/>
        <v>500000</v>
      </c>
      <c r="V207" s="61">
        <f t="shared" si="382"/>
        <v>0</v>
      </c>
      <c r="W207" s="61">
        <v>1009424.42</v>
      </c>
      <c r="X207" s="61"/>
      <c r="Y207" s="61"/>
      <c r="Z207" s="61">
        <f t="shared" si="383"/>
        <v>7009424.4199999999</v>
      </c>
      <c r="AA207" s="61">
        <f t="shared" si="384"/>
        <v>500000</v>
      </c>
      <c r="AB207" s="61">
        <f t="shared" si="385"/>
        <v>0</v>
      </c>
      <c r="AC207" s="61"/>
      <c r="AD207" s="61"/>
      <c r="AE207" s="61"/>
      <c r="AF207" s="61">
        <f t="shared" si="386"/>
        <v>7009424.4199999999</v>
      </c>
      <c r="AG207" s="61">
        <f t="shared" si="387"/>
        <v>500000</v>
      </c>
      <c r="AH207" s="61">
        <f t="shared" si="388"/>
        <v>0</v>
      </c>
    </row>
    <row r="208" spans="1:34">
      <c r="A208" s="279"/>
      <c r="B208" s="56" t="s">
        <v>218</v>
      </c>
      <c r="C208" s="5" t="s">
        <v>16</v>
      </c>
      <c r="D208" s="5" t="s">
        <v>3</v>
      </c>
      <c r="E208" s="5" t="s">
        <v>100</v>
      </c>
      <c r="F208" s="5" t="s">
        <v>109</v>
      </c>
      <c r="G208" s="17"/>
      <c r="H208" s="57">
        <f>H209</f>
        <v>630000</v>
      </c>
      <c r="I208" s="57">
        <f t="shared" ref="I208:M209" si="397">I209</f>
        <v>630000</v>
      </c>
      <c r="J208" s="57">
        <f t="shared" si="397"/>
        <v>630000</v>
      </c>
      <c r="K208" s="57">
        <f t="shared" si="397"/>
        <v>0</v>
      </c>
      <c r="L208" s="57">
        <f t="shared" si="397"/>
        <v>0</v>
      </c>
      <c r="M208" s="57">
        <f t="shared" si="397"/>
        <v>0</v>
      </c>
      <c r="N208" s="57">
        <f t="shared" si="217"/>
        <v>630000</v>
      </c>
      <c r="O208" s="57">
        <f t="shared" si="218"/>
        <v>630000</v>
      </c>
      <c r="P208" s="57">
        <f t="shared" si="219"/>
        <v>630000</v>
      </c>
      <c r="Q208" s="57">
        <f t="shared" ref="Q208:S209" si="398">Q209</f>
        <v>0</v>
      </c>
      <c r="R208" s="57">
        <f t="shared" si="398"/>
        <v>0</v>
      </c>
      <c r="S208" s="57">
        <f t="shared" si="398"/>
        <v>0</v>
      </c>
      <c r="T208" s="57">
        <f t="shared" si="380"/>
        <v>630000</v>
      </c>
      <c r="U208" s="57">
        <f t="shared" si="381"/>
        <v>630000</v>
      </c>
      <c r="V208" s="57">
        <f t="shared" si="382"/>
        <v>630000</v>
      </c>
      <c r="W208" s="57">
        <f t="shared" ref="W208:Y209" si="399">W209</f>
        <v>0</v>
      </c>
      <c r="X208" s="57">
        <f t="shared" si="399"/>
        <v>0</v>
      </c>
      <c r="Y208" s="57">
        <f t="shared" si="399"/>
        <v>0</v>
      </c>
      <c r="Z208" s="57">
        <f t="shared" si="383"/>
        <v>630000</v>
      </c>
      <c r="AA208" s="57">
        <f t="shared" si="384"/>
        <v>630000</v>
      </c>
      <c r="AB208" s="57">
        <f t="shared" si="385"/>
        <v>630000</v>
      </c>
      <c r="AC208" s="57">
        <f t="shared" ref="AC208:AE209" si="400">AC209</f>
        <v>0</v>
      </c>
      <c r="AD208" s="57">
        <f t="shared" si="400"/>
        <v>0</v>
      </c>
      <c r="AE208" s="57">
        <f t="shared" si="400"/>
        <v>0</v>
      </c>
      <c r="AF208" s="57">
        <f t="shared" si="386"/>
        <v>630000</v>
      </c>
      <c r="AG208" s="57">
        <f t="shared" si="387"/>
        <v>630000</v>
      </c>
      <c r="AH208" s="57">
        <f t="shared" si="388"/>
        <v>630000</v>
      </c>
    </row>
    <row r="209" spans="1:34" ht="26.4">
      <c r="A209" s="279"/>
      <c r="B209" s="27" t="s">
        <v>41</v>
      </c>
      <c r="C209" s="5" t="s">
        <v>16</v>
      </c>
      <c r="D209" s="5" t="s">
        <v>3</v>
      </c>
      <c r="E209" s="5" t="s">
        <v>100</v>
      </c>
      <c r="F209" s="5" t="s">
        <v>109</v>
      </c>
      <c r="G209" s="17" t="s">
        <v>39</v>
      </c>
      <c r="H209" s="57">
        <f>H210</f>
        <v>630000</v>
      </c>
      <c r="I209" s="57">
        <f t="shared" si="397"/>
        <v>630000</v>
      </c>
      <c r="J209" s="57">
        <f t="shared" si="397"/>
        <v>630000</v>
      </c>
      <c r="K209" s="57">
        <f t="shared" si="397"/>
        <v>0</v>
      </c>
      <c r="L209" s="57">
        <f t="shared" si="397"/>
        <v>0</v>
      </c>
      <c r="M209" s="57">
        <f t="shared" si="397"/>
        <v>0</v>
      </c>
      <c r="N209" s="57">
        <f t="shared" si="217"/>
        <v>630000</v>
      </c>
      <c r="O209" s="57">
        <f t="shared" si="218"/>
        <v>630000</v>
      </c>
      <c r="P209" s="57">
        <f t="shared" si="219"/>
        <v>630000</v>
      </c>
      <c r="Q209" s="57">
        <f t="shared" si="398"/>
        <v>0</v>
      </c>
      <c r="R209" s="57">
        <f t="shared" si="398"/>
        <v>0</v>
      </c>
      <c r="S209" s="57">
        <f t="shared" si="398"/>
        <v>0</v>
      </c>
      <c r="T209" s="57">
        <f t="shared" si="380"/>
        <v>630000</v>
      </c>
      <c r="U209" s="57">
        <f t="shared" si="381"/>
        <v>630000</v>
      </c>
      <c r="V209" s="57">
        <f t="shared" si="382"/>
        <v>630000</v>
      </c>
      <c r="W209" s="57">
        <f t="shared" si="399"/>
        <v>0</v>
      </c>
      <c r="X209" s="57">
        <f t="shared" si="399"/>
        <v>0</v>
      </c>
      <c r="Y209" s="57">
        <f t="shared" si="399"/>
        <v>0</v>
      </c>
      <c r="Z209" s="57">
        <f t="shared" si="383"/>
        <v>630000</v>
      </c>
      <c r="AA209" s="57">
        <f t="shared" si="384"/>
        <v>630000</v>
      </c>
      <c r="AB209" s="57">
        <f t="shared" si="385"/>
        <v>630000</v>
      </c>
      <c r="AC209" s="57">
        <f t="shared" si="400"/>
        <v>0</v>
      </c>
      <c r="AD209" s="57">
        <f t="shared" si="400"/>
        <v>0</v>
      </c>
      <c r="AE209" s="57">
        <f t="shared" si="400"/>
        <v>0</v>
      </c>
      <c r="AF209" s="57">
        <f t="shared" si="386"/>
        <v>630000</v>
      </c>
      <c r="AG209" s="57">
        <f t="shared" si="387"/>
        <v>630000</v>
      </c>
      <c r="AH209" s="57">
        <f t="shared" si="388"/>
        <v>630000</v>
      </c>
    </row>
    <row r="210" spans="1:34">
      <c r="A210" s="279"/>
      <c r="B210" s="26" t="s">
        <v>42</v>
      </c>
      <c r="C210" s="5" t="s">
        <v>16</v>
      </c>
      <c r="D210" s="5" t="s">
        <v>3</v>
      </c>
      <c r="E210" s="5" t="s">
        <v>100</v>
      </c>
      <c r="F210" s="5" t="s">
        <v>109</v>
      </c>
      <c r="G210" s="17" t="s">
        <v>40</v>
      </c>
      <c r="H210" s="61">
        <v>630000</v>
      </c>
      <c r="I210" s="61">
        <v>630000</v>
      </c>
      <c r="J210" s="61">
        <v>630000</v>
      </c>
      <c r="K210" s="61"/>
      <c r="L210" s="61"/>
      <c r="M210" s="61"/>
      <c r="N210" s="61">
        <f t="shared" si="217"/>
        <v>630000</v>
      </c>
      <c r="O210" s="61">
        <f t="shared" si="218"/>
        <v>630000</v>
      </c>
      <c r="P210" s="61">
        <f t="shared" si="219"/>
        <v>630000</v>
      </c>
      <c r="Q210" s="61"/>
      <c r="R210" s="61"/>
      <c r="S210" s="61"/>
      <c r="T210" s="61">
        <f t="shared" si="380"/>
        <v>630000</v>
      </c>
      <c r="U210" s="61">
        <f t="shared" si="381"/>
        <v>630000</v>
      </c>
      <c r="V210" s="61">
        <f t="shared" si="382"/>
        <v>630000</v>
      </c>
      <c r="W210" s="61"/>
      <c r="X210" s="61"/>
      <c r="Y210" s="61"/>
      <c r="Z210" s="61">
        <f t="shared" si="383"/>
        <v>630000</v>
      </c>
      <c r="AA210" s="61">
        <f t="shared" si="384"/>
        <v>630000</v>
      </c>
      <c r="AB210" s="61">
        <f t="shared" si="385"/>
        <v>630000</v>
      </c>
      <c r="AC210" s="61"/>
      <c r="AD210" s="61"/>
      <c r="AE210" s="61"/>
      <c r="AF210" s="61">
        <f t="shared" si="386"/>
        <v>630000</v>
      </c>
      <c r="AG210" s="61">
        <f t="shared" si="387"/>
        <v>630000</v>
      </c>
      <c r="AH210" s="61">
        <f t="shared" si="388"/>
        <v>630000</v>
      </c>
    </row>
    <row r="211" spans="1:34">
      <c r="A211" s="279"/>
      <c r="B211" s="56" t="s">
        <v>219</v>
      </c>
      <c r="C211" s="5" t="s">
        <v>16</v>
      </c>
      <c r="D211" s="5" t="s">
        <v>3</v>
      </c>
      <c r="E211" s="5" t="s">
        <v>100</v>
      </c>
      <c r="F211" s="5" t="s">
        <v>110</v>
      </c>
      <c r="G211" s="17"/>
      <c r="H211" s="57">
        <f>H212</f>
        <v>68150508</v>
      </c>
      <c r="I211" s="57">
        <f t="shared" ref="I211:M212" si="401">I212</f>
        <v>69435703.379999995</v>
      </c>
      <c r="J211" s="57">
        <f t="shared" si="401"/>
        <v>69800147.019999996</v>
      </c>
      <c r="K211" s="57">
        <f t="shared" si="401"/>
        <v>0</v>
      </c>
      <c r="L211" s="57">
        <f t="shared" si="401"/>
        <v>0</v>
      </c>
      <c r="M211" s="57">
        <f t="shared" si="401"/>
        <v>0</v>
      </c>
      <c r="N211" s="57">
        <f t="shared" ref="N211:N292" si="402">H211+K211</f>
        <v>68150508</v>
      </c>
      <c r="O211" s="57">
        <f t="shared" ref="O211:O292" si="403">I211+L211</f>
        <v>69435703.379999995</v>
      </c>
      <c r="P211" s="57">
        <f t="shared" ref="P211:P292" si="404">J211+M211</f>
        <v>69800147.019999996</v>
      </c>
      <c r="Q211" s="57">
        <f t="shared" ref="Q211:S212" si="405">Q212</f>
        <v>0</v>
      </c>
      <c r="R211" s="57">
        <f t="shared" si="405"/>
        <v>0</v>
      </c>
      <c r="S211" s="57">
        <f t="shared" si="405"/>
        <v>0</v>
      </c>
      <c r="T211" s="57">
        <f t="shared" si="380"/>
        <v>68150508</v>
      </c>
      <c r="U211" s="57">
        <f t="shared" si="381"/>
        <v>69435703.379999995</v>
      </c>
      <c r="V211" s="57">
        <f t="shared" si="382"/>
        <v>69800147.019999996</v>
      </c>
      <c r="W211" s="57">
        <f t="shared" ref="W211:Y212" si="406">W212</f>
        <v>0</v>
      </c>
      <c r="X211" s="57">
        <f t="shared" si="406"/>
        <v>0</v>
      </c>
      <c r="Y211" s="57">
        <f t="shared" si="406"/>
        <v>0</v>
      </c>
      <c r="Z211" s="57">
        <f t="shared" si="383"/>
        <v>68150508</v>
      </c>
      <c r="AA211" s="57">
        <f t="shared" si="384"/>
        <v>69435703.379999995</v>
      </c>
      <c r="AB211" s="57">
        <f t="shared" si="385"/>
        <v>69800147.019999996</v>
      </c>
      <c r="AC211" s="57">
        <f t="shared" ref="AC211:AE212" si="407">AC212</f>
        <v>0</v>
      </c>
      <c r="AD211" s="57">
        <f t="shared" si="407"/>
        <v>0</v>
      </c>
      <c r="AE211" s="57">
        <f t="shared" si="407"/>
        <v>0</v>
      </c>
      <c r="AF211" s="57">
        <f t="shared" si="386"/>
        <v>68150508</v>
      </c>
      <c r="AG211" s="57">
        <f t="shared" si="387"/>
        <v>69435703.379999995</v>
      </c>
      <c r="AH211" s="57">
        <f t="shared" si="388"/>
        <v>69800147.019999996</v>
      </c>
    </row>
    <row r="212" spans="1:34" ht="26.4">
      <c r="A212" s="279"/>
      <c r="B212" s="27" t="s">
        <v>41</v>
      </c>
      <c r="C212" s="5" t="s">
        <v>16</v>
      </c>
      <c r="D212" s="5" t="s">
        <v>3</v>
      </c>
      <c r="E212" s="5" t="s">
        <v>100</v>
      </c>
      <c r="F212" s="5" t="s">
        <v>110</v>
      </c>
      <c r="G212" s="17" t="s">
        <v>39</v>
      </c>
      <c r="H212" s="57">
        <f>H213</f>
        <v>68150508</v>
      </c>
      <c r="I212" s="57">
        <f t="shared" si="401"/>
        <v>69435703.379999995</v>
      </c>
      <c r="J212" s="57">
        <f t="shared" si="401"/>
        <v>69800147.019999996</v>
      </c>
      <c r="K212" s="57">
        <f t="shared" si="401"/>
        <v>0</v>
      </c>
      <c r="L212" s="57">
        <f t="shared" si="401"/>
        <v>0</v>
      </c>
      <c r="M212" s="57">
        <f t="shared" si="401"/>
        <v>0</v>
      </c>
      <c r="N212" s="57">
        <f t="shared" si="402"/>
        <v>68150508</v>
      </c>
      <c r="O212" s="57">
        <f t="shared" si="403"/>
        <v>69435703.379999995</v>
      </c>
      <c r="P212" s="57">
        <f t="shared" si="404"/>
        <v>69800147.019999996</v>
      </c>
      <c r="Q212" s="57">
        <f t="shared" si="405"/>
        <v>0</v>
      </c>
      <c r="R212" s="57">
        <f t="shared" si="405"/>
        <v>0</v>
      </c>
      <c r="S212" s="57">
        <f t="shared" si="405"/>
        <v>0</v>
      </c>
      <c r="T212" s="57">
        <f t="shared" si="380"/>
        <v>68150508</v>
      </c>
      <c r="U212" s="57">
        <f t="shared" si="381"/>
        <v>69435703.379999995</v>
      </c>
      <c r="V212" s="57">
        <f t="shared" si="382"/>
        <v>69800147.019999996</v>
      </c>
      <c r="W212" s="57">
        <f t="shared" si="406"/>
        <v>0</v>
      </c>
      <c r="X212" s="57">
        <f t="shared" si="406"/>
        <v>0</v>
      </c>
      <c r="Y212" s="57">
        <f t="shared" si="406"/>
        <v>0</v>
      </c>
      <c r="Z212" s="57">
        <f t="shared" si="383"/>
        <v>68150508</v>
      </c>
      <c r="AA212" s="57">
        <f t="shared" si="384"/>
        <v>69435703.379999995</v>
      </c>
      <c r="AB212" s="57">
        <f t="shared" si="385"/>
        <v>69800147.019999996</v>
      </c>
      <c r="AC212" s="57">
        <f t="shared" si="407"/>
        <v>0</v>
      </c>
      <c r="AD212" s="57">
        <f t="shared" si="407"/>
        <v>0</v>
      </c>
      <c r="AE212" s="57">
        <f t="shared" si="407"/>
        <v>0</v>
      </c>
      <c r="AF212" s="57">
        <f t="shared" si="386"/>
        <v>68150508</v>
      </c>
      <c r="AG212" s="57">
        <f t="shared" si="387"/>
        <v>69435703.379999995</v>
      </c>
      <c r="AH212" s="57">
        <f t="shared" si="388"/>
        <v>69800147.019999996</v>
      </c>
    </row>
    <row r="213" spans="1:34">
      <c r="A213" s="279"/>
      <c r="B213" s="26" t="s">
        <v>42</v>
      </c>
      <c r="C213" s="5" t="s">
        <v>16</v>
      </c>
      <c r="D213" s="5" t="s">
        <v>3</v>
      </c>
      <c r="E213" s="5" t="s">
        <v>100</v>
      </c>
      <c r="F213" s="5" t="s">
        <v>110</v>
      </c>
      <c r="G213" s="17" t="s">
        <v>40</v>
      </c>
      <c r="H213" s="61">
        <f>67650508+500000</f>
        <v>68150508</v>
      </c>
      <c r="I213" s="61">
        <f>69235703.38+200000</f>
        <v>69435703.379999995</v>
      </c>
      <c r="J213" s="61">
        <f>69600147.02+200000</f>
        <v>69800147.019999996</v>
      </c>
      <c r="K213" s="61"/>
      <c r="L213" s="61"/>
      <c r="M213" s="61"/>
      <c r="N213" s="61">
        <f t="shared" si="402"/>
        <v>68150508</v>
      </c>
      <c r="O213" s="61">
        <f t="shared" si="403"/>
        <v>69435703.379999995</v>
      </c>
      <c r="P213" s="61">
        <f t="shared" si="404"/>
        <v>69800147.019999996</v>
      </c>
      <c r="Q213" s="61"/>
      <c r="R213" s="61"/>
      <c r="S213" s="61"/>
      <c r="T213" s="61">
        <f t="shared" si="380"/>
        <v>68150508</v>
      </c>
      <c r="U213" s="61">
        <f t="shared" si="381"/>
        <v>69435703.379999995</v>
      </c>
      <c r="V213" s="61">
        <f t="shared" si="382"/>
        <v>69800147.019999996</v>
      </c>
      <c r="W213" s="61"/>
      <c r="X213" s="61"/>
      <c r="Y213" s="61"/>
      <c r="Z213" s="61">
        <f t="shared" si="383"/>
        <v>68150508</v>
      </c>
      <c r="AA213" s="61">
        <f t="shared" si="384"/>
        <v>69435703.379999995</v>
      </c>
      <c r="AB213" s="61">
        <f t="shared" si="385"/>
        <v>69800147.019999996</v>
      </c>
      <c r="AC213" s="61"/>
      <c r="AD213" s="61"/>
      <c r="AE213" s="61"/>
      <c r="AF213" s="61">
        <f t="shared" si="386"/>
        <v>68150508</v>
      </c>
      <c r="AG213" s="61">
        <f t="shared" si="387"/>
        <v>69435703.379999995</v>
      </c>
      <c r="AH213" s="61">
        <f t="shared" si="388"/>
        <v>69800147.019999996</v>
      </c>
    </row>
    <row r="214" spans="1:34">
      <c r="A214" s="279"/>
      <c r="B214" s="111" t="s">
        <v>220</v>
      </c>
      <c r="C214" s="5" t="s">
        <v>16</v>
      </c>
      <c r="D214" s="5" t="s">
        <v>3</v>
      </c>
      <c r="E214" s="5" t="s">
        <v>100</v>
      </c>
      <c r="F214" s="5" t="s">
        <v>111</v>
      </c>
      <c r="G214" s="17"/>
      <c r="H214" s="57">
        <f>H215</f>
        <v>300000</v>
      </c>
      <c r="I214" s="57">
        <f t="shared" ref="I214:M215" si="408">I215</f>
        <v>100000</v>
      </c>
      <c r="J214" s="57">
        <f t="shared" si="408"/>
        <v>0</v>
      </c>
      <c r="K214" s="57">
        <f t="shared" si="408"/>
        <v>0</v>
      </c>
      <c r="L214" s="57">
        <f t="shared" si="408"/>
        <v>0</v>
      </c>
      <c r="M214" s="57">
        <f t="shared" si="408"/>
        <v>0</v>
      </c>
      <c r="N214" s="57">
        <f t="shared" si="402"/>
        <v>300000</v>
      </c>
      <c r="O214" s="57">
        <f t="shared" si="403"/>
        <v>100000</v>
      </c>
      <c r="P214" s="57">
        <f t="shared" si="404"/>
        <v>0</v>
      </c>
      <c r="Q214" s="57">
        <f t="shared" ref="Q214:S215" si="409">Q215</f>
        <v>-140000</v>
      </c>
      <c r="R214" s="57">
        <f t="shared" si="409"/>
        <v>0</v>
      </c>
      <c r="S214" s="57">
        <f t="shared" si="409"/>
        <v>0</v>
      </c>
      <c r="T214" s="57">
        <f t="shared" si="380"/>
        <v>160000</v>
      </c>
      <c r="U214" s="57">
        <f t="shared" si="381"/>
        <v>100000</v>
      </c>
      <c r="V214" s="57">
        <f t="shared" si="382"/>
        <v>0</v>
      </c>
      <c r="W214" s="57">
        <f t="shared" ref="W214:Y215" si="410">W215</f>
        <v>0</v>
      </c>
      <c r="X214" s="57">
        <f t="shared" si="410"/>
        <v>0</v>
      </c>
      <c r="Y214" s="57">
        <f t="shared" si="410"/>
        <v>0</v>
      </c>
      <c r="Z214" s="57">
        <f t="shared" si="383"/>
        <v>160000</v>
      </c>
      <c r="AA214" s="57">
        <f t="shared" si="384"/>
        <v>100000</v>
      </c>
      <c r="AB214" s="57">
        <f t="shared" si="385"/>
        <v>0</v>
      </c>
      <c r="AC214" s="57">
        <f t="shared" ref="AC214:AE215" si="411">AC215</f>
        <v>0</v>
      </c>
      <c r="AD214" s="57">
        <f t="shared" si="411"/>
        <v>0</v>
      </c>
      <c r="AE214" s="57">
        <f t="shared" si="411"/>
        <v>0</v>
      </c>
      <c r="AF214" s="57">
        <f t="shared" si="386"/>
        <v>160000</v>
      </c>
      <c r="AG214" s="57">
        <f t="shared" si="387"/>
        <v>100000</v>
      </c>
      <c r="AH214" s="57">
        <f t="shared" si="388"/>
        <v>0</v>
      </c>
    </row>
    <row r="215" spans="1:34" ht="26.4">
      <c r="A215" s="279"/>
      <c r="B215" s="56" t="s">
        <v>186</v>
      </c>
      <c r="C215" s="5" t="s">
        <v>16</v>
      </c>
      <c r="D215" s="5" t="s">
        <v>3</v>
      </c>
      <c r="E215" s="5" t="s">
        <v>100</v>
      </c>
      <c r="F215" s="5" t="s">
        <v>111</v>
      </c>
      <c r="G215" s="17" t="s">
        <v>32</v>
      </c>
      <c r="H215" s="57">
        <f>H216</f>
        <v>300000</v>
      </c>
      <c r="I215" s="57">
        <f t="shared" si="408"/>
        <v>100000</v>
      </c>
      <c r="J215" s="57">
        <f t="shared" si="408"/>
        <v>0</v>
      </c>
      <c r="K215" s="57">
        <f t="shared" si="408"/>
        <v>0</v>
      </c>
      <c r="L215" s="57">
        <f t="shared" si="408"/>
        <v>0</v>
      </c>
      <c r="M215" s="57">
        <f t="shared" si="408"/>
        <v>0</v>
      </c>
      <c r="N215" s="57">
        <f t="shared" si="402"/>
        <v>300000</v>
      </c>
      <c r="O215" s="57">
        <f t="shared" si="403"/>
        <v>100000</v>
      </c>
      <c r="P215" s="57">
        <f t="shared" si="404"/>
        <v>0</v>
      </c>
      <c r="Q215" s="57">
        <f t="shared" si="409"/>
        <v>-140000</v>
      </c>
      <c r="R215" s="57">
        <f t="shared" si="409"/>
        <v>0</v>
      </c>
      <c r="S215" s="57">
        <f t="shared" si="409"/>
        <v>0</v>
      </c>
      <c r="T215" s="57">
        <f t="shared" si="380"/>
        <v>160000</v>
      </c>
      <c r="U215" s="57">
        <f t="shared" si="381"/>
        <v>100000</v>
      </c>
      <c r="V215" s="57">
        <f t="shared" si="382"/>
        <v>0</v>
      </c>
      <c r="W215" s="57">
        <f t="shared" si="410"/>
        <v>0</v>
      </c>
      <c r="X215" s="57">
        <f t="shared" si="410"/>
        <v>0</v>
      </c>
      <c r="Y215" s="57">
        <f t="shared" si="410"/>
        <v>0</v>
      </c>
      <c r="Z215" s="57">
        <f t="shared" si="383"/>
        <v>160000</v>
      </c>
      <c r="AA215" s="57">
        <f t="shared" si="384"/>
        <v>100000</v>
      </c>
      <c r="AB215" s="57">
        <f t="shared" si="385"/>
        <v>0</v>
      </c>
      <c r="AC215" s="57">
        <f t="shared" si="411"/>
        <v>0</v>
      </c>
      <c r="AD215" s="57">
        <f t="shared" si="411"/>
        <v>0</v>
      </c>
      <c r="AE215" s="57">
        <f t="shared" si="411"/>
        <v>0</v>
      </c>
      <c r="AF215" s="57">
        <f t="shared" si="386"/>
        <v>160000</v>
      </c>
      <c r="AG215" s="57">
        <f t="shared" si="387"/>
        <v>100000</v>
      </c>
      <c r="AH215" s="57">
        <f t="shared" si="388"/>
        <v>0</v>
      </c>
    </row>
    <row r="216" spans="1:34" ht="26.4">
      <c r="A216" s="279"/>
      <c r="B216" s="28" t="s">
        <v>34</v>
      </c>
      <c r="C216" s="5" t="s">
        <v>16</v>
      </c>
      <c r="D216" s="5" t="s">
        <v>3</v>
      </c>
      <c r="E216" s="5" t="s">
        <v>100</v>
      </c>
      <c r="F216" s="5" t="s">
        <v>111</v>
      </c>
      <c r="G216" s="17" t="s">
        <v>33</v>
      </c>
      <c r="H216" s="61">
        <v>300000</v>
      </c>
      <c r="I216" s="61">
        <v>100000</v>
      </c>
      <c r="J216" s="61"/>
      <c r="K216" s="61"/>
      <c r="L216" s="61"/>
      <c r="M216" s="61"/>
      <c r="N216" s="61">
        <f t="shared" si="402"/>
        <v>300000</v>
      </c>
      <c r="O216" s="61">
        <f t="shared" si="403"/>
        <v>100000</v>
      </c>
      <c r="P216" s="61">
        <f t="shared" si="404"/>
        <v>0</v>
      </c>
      <c r="Q216" s="61">
        <v>-140000</v>
      </c>
      <c r="R216" s="61"/>
      <c r="S216" s="61"/>
      <c r="T216" s="61">
        <f t="shared" si="380"/>
        <v>160000</v>
      </c>
      <c r="U216" s="61">
        <f t="shared" si="381"/>
        <v>100000</v>
      </c>
      <c r="V216" s="61">
        <f t="shared" si="382"/>
        <v>0</v>
      </c>
      <c r="W216" s="61"/>
      <c r="X216" s="61"/>
      <c r="Y216" s="61"/>
      <c r="Z216" s="61">
        <f t="shared" si="383"/>
        <v>160000</v>
      </c>
      <c r="AA216" s="61">
        <f t="shared" si="384"/>
        <v>100000</v>
      </c>
      <c r="AB216" s="61">
        <f t="shared" si="385"/>
        <v>0</v>
      </c>
      <c r="AC216" s="61"/>
      <c r="AD216" s="61"/>
      <c r="AE216" s="61"/>
      <c r="AF216" s="61">
        <f t="shared" si="386"/>
        <v>160000</v>
      </c>
      <c r="AG216" s="61">
        <f t="shared" si="387"/>
        <v>100000</v>
      </c>
      <c r="AH216" s="61">
        <f t="shared" si="388"/>
        <v>0</v>
      </c>
    </row>
    <row r="217" spans="1:34" ht="39.6">
      <c r="A217" s="279"/>
      <c r="B217" s="56" t="s">
        <v>215</v>
      </c>
      <c r="C217" s="5" t="s">
        <v>16</v>
      </c>
      <c r="D217" s="5" t="s">
        <v>3</v>
      </c>
      <c r="E217" s="5" t="s">
        <v>100</v>
      </c>
      <c r="F217" s="5" t="s">
        <v>105</v>
      </c>
      <c r="G217" s="17"/>
      <c r="H217" s="57">
        <f>H218</f>
        <v>732969</v>
      </c>
      <c r="I217" s="57">
        <f t="shared" ref="I217:M218" si="412">I218</f>
        <v>762288</v>
      </c>
      <c r="J217" s="57">
        <f t="shared" si="412"/>
        <v>792779</v>
      </c>
      <c r="K217" s="57">
        <f t="shared" si="412"/>
        <v>0</v>
      </c>
      <c r="L217" s="57">
        <f t="shared" si="412"/>
        <v>0</v>
      </c>
      <c r="M217" s="57">
        <f t="shared" si="412"/>
        <v>0</v>
      </c>
      <c r="N217" s="57">
        <f t="shared" ref="N217:P219" si="413">H217+K217</f>
        <v>732969</v>
      </c>
      <c r="O217" s="57">
        <f t="shared" si="413"/>
        <v>762288</v>
      </c>
      <c r="P217" s="57">
        <f t="shared" si="413"/>
        <v>792779</v>
      </c>
      <c r="Q217" s="57">
        <f t="shared" ref="Q217:S218" si="414">Q218</f>
        <v>0</v>
      </c>
      <c r="R217" s="57">
        <f t="shared" si="414"/>
        <v>0</v>
      </c>
      <c r="S217" s="57">
        <f t="shared" si="414"/>
        <v>0</v>
      </c>
      <c r="T217" s="57">
        <f t="shared" ref="T217:V219" si="415">N217+Q217</f>
        <v>732969</v>
      </c>
      <c r="U217" s="57">
        <f t="shared" si="415"/>
        <v>762288</v>
      </c>
      <c r="V217" s="57">
        <f t="shared" si="415"/>
        <v>792779</v>
      </c>
      <c r="W217" s="57">
        <f t="shared" ref="W217:Y218" si="416">W218</f>
        <v>0</v>
      </c>
      <c r="X217" s="57">
        <f t="shared" si="416"/>
        <v>0</v>
      </c>
      <c r="Y217" s="57">
        <f t="shared" si="416"/>
        <v>0</v>
      </c>
      <c r="Z217" s="57">
        <f t="shared" si="383"/>
        <v>732969</v>
      </c>
      <c r="AA217" s="57">
        <f t="shared" si="384"/>
        <v>762288</v>
      </c>
      <c r="AB217" s="57">
        <f t="shared" si="385"/>
        <v>792779</v>
      </c>
      <c r="AC217" s="57">
        <f t="shared" ref="AC217:AE218" si="417">AC218</f>
        <v>0</v>
      </c>
      <c r="AD217" s="57">
        <f t="shared" si="417"/>
        <v>0</v>
      </c>
      <c r="AE217" s="57">
        <f t="shared" si="417"/>
        <v>0</v>
      </c>
      <c r="AF217" s="57">
        <f t="shared" si="386"/>
        <v>732969</v>
      </c>
      <c r="AG217" s="57">
        <f t="shared" si="387"/>
        <v>762288</v>
      </c>
      <c r="AH217" s="57">
        <f t="shared" si="388"/>
        <v>792779</v>
      </c>
    </row>
    <row r="218" spans="1:34" ht="26.4">
      <c r="A218" s="279"/>
      <c r="B218" s="27" t="s">
        <v>41</v>
      </c>
      <c r="C218" s="5" t="s">
        <v>16</v>
      </c>
      <c r="D218" s="5" t="s">
        <v>3</v>
      </c>
      <c r="E218" s="5" t="s">
        <v>100</v>
      </c>
      <c r="F218" s="5" t="s">
        <v>105</v>
      </c>
      <c r="G218" s="17" t="s">
        <v>39</v>
      </c>
      <c r="H218" s="57">
        <f>H219</f>
        <v>732969</v>
      </c>
      <c r="I218" s="57">
        <f t="shared" si="412"/>
        <v>762288</v>
      </c>
      <c r="J218" s="57">
        <f t="shared" si="412"/>
        <v>792779</v>
      </c>
      <c r="K218" s="57">
        <f t="shared" si="412"/>
        <v>0</v>
      </c>
      <c r="L218" s="57">
        <f t="shared" si="412"/>
        <v>0</v>
      </c>
      <c r="M218" s="57">
        <f t="shared" si="412"/>
        <v>0</v>
      </c>
      <c r="N218" s="57">
        <f t="shared" si="413"/>
        <v>732969</v>
      </c>
      <c r="O218" s="57">
        <f t="shared" si="413"/>
        <v>762288</v>
      </c>
      <c r="P218" s="57">
        <f t="shared" si="413"/>
        <v>792779</v>
      </c>
      <c r="Q218" s="57">
        <f t="shared" si="414"/>
        <v>0</v>
      </c>
      <c r="R218" s="57">
        <f t="shared" si="414"/>
        <v>0</v>
      </c>
      <c r="S218" s="57">
        <f t="shared" si="414"/>
        <v>0</v>
      </c>
      <c r="T218" s="57">
        <f t="shared" si="415"/>
        <v>732969</v>
      </c>
      <c r="U218" s="57">
        <f t="shared" si="415"/>
        <v>762288</v>
      </c>
      <c r="V218" s="57">
        <f t="shared" si="415"/>
        <v>792779</v>
      </c>
      <c r="W218" s="57">
        <f t="shared" si="416"/>
        <v>0</v>
      </c>
      <c r="X218" s="57">
        <f t="shared" si="416"/>
        <v>0</v>
      </c>
      <c r="Y218" s="57">
        <f t="shared" si="416"/>
        <v>0</v>
      </c>
      <c r="Z218" s="57">
        <f t="shared" si="383"/>
        <v>732969</v>
      </c>
      <c r="AA218" s="57">
        <f t="shared" si="384"/>
        <v>762288</v>
      </c>
      <c r="AB218" s="57">
        <f t="shared" si="385"/>
        <v>792779</v>
      </c>
      <c r="AC218" s="57">
        <f t="shared" si="417"/>
        <v>0</v>
      </c>
      <c r="AD218" s="57">
        <f t="shared" si="417"/>
        <v>0</v>
      </c>
      <c r="AE218" s="57">
        <f t="shared" si="417"/>
        <v>0</v>
      </c>
      <c r="AF218" s="57">
        <f t="shared" si="386"/>
        <v>732969</v>
      </c>
      <c r="AG218" s="57">
        <f t="shared" si="387"/>
        <v>762288</v>
      </c>
      <c r="AH218" s="57">
        <f t="shared" si="388"/>
        <v>792779</v>
      </c>
    </row>
    <row r="219" spans="1:34">
      <c r="A219" s="279"/>
      <c r="B219" s="26" t="s">
        <v>42</v>
      </c>
      <c r="C219" s="5" t="s">
        <v>16</v>
      </c>
      <c r="D219" s="5" t="s">
        <v>3</v>
      </c>
      <c r="E219" s="5" t="s">
        <v>100</v>
      </c>
      <c r="F219" s="5" t="s">
        <v>105</v>
      </c>
      <c r="G219" s="17" t="s">
        <v>40</v>
      </c>
      <c r="H219" s="61">
        <v>732969</v>
      </c>
      <c r="I219" s="61">
        <v>762288</v>
      </c>
      <c r="J219" s="61">
        <v>792779</v>
      </c>
      <c r="K219" s="61"/>
      <c r="L219" s="61"/>
      <c r="M219" s="61"/>
      <c r="N219" s="61">
        <f t="shared" si="413"/>
        <v>732969</v>
      </c>
      <c r="O219" s="61">
        <f t="shared" si="413"/>
        <v>762288</v>
      </c>
      <c r="P219" s="61">
        <f t="shared" si="413"/>
        <v>792779</v>
      </c>
      <c r="Q219" s="61"/>
      <c r="R219" s="61"/>
      <c r="S219" s="61"/>
      <c r="T219" s="61">
        <f t="shared" si="415"/>
        <v>732969</v>
      </c>
      <c r="U219" s="61">
        <f t="shared" si="415"/>
        <v>762288</v>
      </c>
      <c r="V219" s="61">
        <f t="shared" si="415"/>
        <v>792779</v>
      </c>
      <c r="W219" s="61"/>
      <c r="X219" s="61"/>
      <c r="Y219" s="61"/>
      <c r="Z219" s="61">
        <f t="shared" si="383"/>
        <v>732969</v>
      </c>
      <c r="AA219" s="61">
        <f t="shared" si="384"/>
        <v>762288</v>
      </c>
      <c r="AB219" s="61">
        <f t="shared" si="385"/>
        <v>792779</v>
      </c>
      <c r="AC219" s="61"/>
      <c r="AD219" s="61"/>
      <c r="AE219" s="61"/>
      <c r="AF219" s="61">
        <f t="shared" si="386"/>
        <v>732969</v>
      </c>
      <c r="AG219" s="61">
        <f t="shared" si="387"/>
        <v>762288</v>
      </c>
      <c r="AH219" s="61">
        <f t="shared" si="388"/>
        <v>792779</v>
      </c>
    </row>
    <row r="220" spans="1:34">
      <c r="A220" s="279"/>
      <c r="B220" s="26" t="s">
        <v>170</v>
      </c>
      <c r="C220" s="5" t="s">
        <v>16</v>
      </c>
      <c r="D220" s="5" t="s">
        <v>3</v>
      </c>
      <c r="E220" s="5" t="s">
        <v>100</v>
      </c>
      <c r="F220" s="5" t="s">
        <v>169</v>
      </c>
      <c r="G220" s="17"/>
      <c r="H220" s="61"/>
      <c r="I220" s="61"/>
      <c r="J220" s="61"/>
      <c r="K220" s="61"/>
      <c r="L220" s="61"/>
      <c r="M220" s="61"/>
      <c r="N220" s="61"/>
      <c r="O220" s="61"/>
      <c r="P220" s="61"/>
      <c r="Q220" s="61">
        <f>Q221</f>
        <v>650000</v>
      </c>
      <c r="R220" s="61">
        <f t="shared" ref="R220:S221" si="418">R221</f>
        <v>0</v>
      </c>
      <c r="S220" s="61">
        <f t="shared" si="418"/>
        <v>0</v>
      </c>
      <c r="T220" s="61">
        <f t="shared" ref="T220:T222" si="419">N220+Q220</f>
        <v>650000</v>
      </c>
      <c r="U220" s="61">
        <f t="shared" ref="U220:U222" si="420">O220+R220</f>
        <v>0</v>
      </c>
      <c r="V220" s="61">
        <f t="shared" ref="V220:V222" si="421">P220+S220</f>
        <v>0</v>
      </c>
      <c r="W220" s="61">
        <f>W221</f>
        <v>117400</v>
      </c>
      <c r="X220" s="61">
        <f t="shared" ref="X220:Y221" si="422">X221</f>
        <v>0</v>
      </c>
      <c r="Y220" s="61">
        <f t="shared" si="422"/>
        <v>0</v>
      </c>
      <c r="Z220" s="61">
        <f t="shared" si="383"/>
        <v>767400</v>
      </c>
      <c r="AA220" s="61">
        <f t="shared" si="384"/>
        <v>0</v>
      </c>
      <c r="AB220" s="61">
        <f t="shared" si="385"/>
        <v>0</v>
      </c>
      <c r="AC220" s="61">
        <f>AC221</f>
        <v>0</v>
      </c>
      <c r="AD220" s="61">
        <f t="shared" ref="AD220:AE221" si="423">AD221</f>
        <v>0</v>
      </c>
      <c r="AE220" s="61">
        <f t="shared" si="423"/>
        <v>0</v>
      </c>
      <c r="AF220" s="61">
        <f t="shared" si="386"/>
        <v>767400</v>
      </c>
      <c r="AG220" s="61">
        <f t="shared" si="387"/>
        <v>0</v>
      </c>
      <c r="AH220" s="61">
        <f t="shared" si="388"/>
        <v>0</v>
      </c>
    </row>
    <row r="221" spans="1:34" ht="26.4">
      <c r="A221" s="279"/>
      <c r="B221" s="26" t="s">
        <v>41</v>
      </c>
      <c r="C221" s="5" t="s">
        <v>16</v>
      </c>
      <c r="D221" s="5" t="s">
        <v>3</v>
      </c>
      <c r="E221" s="5" t="s">
        <v>100</v>
      </c>
      <c r="F221" s="5" t="s">
        <v>169</v>
      </c>
      <c r="G221" s="17" t="s">
        <v>39</v>
      </c>
      <c r="H221" s="61"/>
      <c r="I221" s="61"/>
      <c r="J221" s="61"/>
      <c r="K221" s="61"/>
      <c r="L221" s="61"/>
      <c r="M221" s="61"/>
      <c r="N221" s="61"/>
      <c r="O221" s="61"/>
      <c r="P221" s="61"/>
      <c r="Q221" s="61">
        <f>Q222</f>
        <v>650000</v>
      </c>
      <c r="R221" s="61">
        <f t="shared" si="418"/>
        <v>0</v>
      </c>
      <c r="S221" s="61">
        <f t="shared" si="418"/>
        <v>0</v>
      </c>
      <c r="T221" s="61">
        <f t="shared" si="419"/>
        <v>650000</v>
      </c>
      <c r="U221" s="61">
        <f t="shared" si="420"/>
        <v>0</v>
      </c>
      <c r="V221" s="61">
        <f t="shared" si="421"/>
        <v>0</v>
      </c>
      <c r="W221" s="61">
        <f>W222</f>
        <v>117400</v>
      </c>
      <c r="X221" s="61">
        <f t="shared" si="422"/>
        <v>0</v>
      </c>
      <c r="Y221" s="61">
        <f t="shared" si="422"/>
        <v>0</v>
      </c>
      <c r="Z221" s="61">
        <f t="shared" si="383"/>
        <v>767400</v>
      </c>
      <c r="AA221" s="61">
        <f t="shared" si="384"/>
        <v>0</v>
      </c>
      <c r="AB221" s="61">
        <f t="shared" si="385"/>
        <v>0</v>
      </c>
      <c r="AC221" s="61">
        <f>AC222</f>
        <v>0</v>
      </c>
      <c r="AD221" s="61">
        <f t="shared" si="423"/>
        <v>0</v>
      </c>
      <c r="AE221" s="61">
        <f t="shared" si="423"/>
        <v>0</v>
      </c>
      <c r="AF221" s="61">
        <f t="shared" si="386"/>
        <v>767400</v>
      </c>
      <c r="AG221" s="61">
        <f t="shared" si="387"/>
        <v>0</v>
      </c>
      <c r="AH221" s="61">
        <f t="shared" si="388"/>
        <v>0</v>
      </c>
    </row>
    <row r="222" spans="1:34">
      <c r="A222" s="279"/>
      <c r="B222" s="26" t="s">
        <v>42</v>
      </c>
      <c r="C222" s="5" t="s">
        <v>16</v>
      </c>
      <c r="D222" s="5" t="s">
        <v>3</v>
      </c>
      <c r="E222" s="5" t="s">
        <v>100</v>
      </c>
      <c r="F222" s="5" t="s">
        <v>169</v>
      </c>
      <c r="G222" s="17" t="s">
        <v>40</v>
      </c>
      <c r="H222" s="61"/>
      <c r="I222" s="61"/>
      <c r="J222" s="61"/>
      <c r="K222" s="61"/>
      <c r="L222" s="61"/>
      <c r="M222" s="61"/>
      <c r="N222" s="61"/>
      <c r="O222" s="61"/>
      <c r="P222" s="61"/>
      <c r="Q222" s="61">
        <v>650000</v>
      </c>
      <c r="R222" s="61"/>
      <c r="S222" s="61"/>
      <c r="T222" s="61">
        <f t="shared" si="419"/>
        <v>650000</v>
      </c>
      <c r="U222" s="61">
        <f t="shared" si="420"/>
        <v>0</v>
      </c>
      <c r="V222" s="61">
        <f t="shared" si="421"/>
        <v>0</v>
      </c>
      <c r="W222" s="61">
        <v>117400</v>
      </c>
      <c r="X222" s="61"/>
      <c r="Y222" s="61"/>
      <c r="Z222" s="61">
        <f t="shared" si="383"/>
        <v>767400</v>
      </c>
      <c r="AA222" s="61">
        <f t="shared" si="384"/>
        <v>0</v>
      </c>
      <c r="AB222" s="61">
        <f t="shared" si="385"/>
        <v>0</v>
      </c>
      <c r="AC222" s="61"/>
      <c r="AD222" s="61"/>
      <c r="AE222" s="61"/>
      <c r="AF222" s="61">
        <f t="shared" si="386"/>
        <v>767400</v>
      </c>
      <c r="AG222" s="61">
        <f t="shared" si="387"/>
        <v>0</v>
      </c>
      <c r="AH222" s="61">
        <f t="shared" si="388"/>
        <v>0</v>
      </c>
    </row>
    <row r="223" spans="1:34" ht="26.4">
      <c r="A223" s="279"/>
      <c r="B223" s="111" t="s">
        <v>221</v>
      </c>
      <c r="C223" s="5" t="s">
        <v>16</v>
      </c>
      <c r="D223" s="5" t="s">
        <v>3</v>
      </c>
      <c r="E223" s="5" t="s">
        <v>100</v>
      </c>
      <c r="F223" s="73" t="s">
        <v>320</v>
      </c>
      <c r="G223" s="17"/>
      <c r="H223" s="67">
        <f>H224</f>
        <v>3500000</v>
      </c>
      <c r="I223" s="67">
        <f t="shared" ref="I223:M224" si="424">I224</f>
        <v>0</v>
      </c>
      <c r="J223" s="67">
        <f t="shared" si="424"/>
        <v>0</v>
      </c>
      <c r="K223" s="67">
        <f t="shared" si="424"/>
        <v>1000000</v>
      </c>
      <c r="L223" s="67">
        <f t="shared" si="424"/>
        <v>0</v>
      </c>
      <c r="M223" s="67">
        <f t="shared" si="424"/>
        <v>0</v>
      </c>
      <c r="N223" s="67">
        <f t="shared" si="402"/>
        <v>4500000</v>
      </c>
      <c r="O223" s="67">
        <f t="shared" si="403"/>
        <v>0</v>
      </c>
      <c r="P223" s="67">
        <f t="shared" si="404"/>
        <v>0</v>
      </c>
      <c r="Q223" s="67">
        <f t="shared" ref="Q223:S224" si="425">Q224</f>
        <v>-1620000</v>
      </c>
      <c r="R223" s="67">
        <f t="shared" si="425"/>
        <v>0</v>
      </c>
      <c r="S223" s="67">
        <f t="shared" si="425"/>
        <v>0</v>
      </c>
      <c r="T223" s="67">
        <f t="shared" si="380"/>
        <v>2880000</v>
      </c>
      <c r="U223" s="67">
        <f t="shared" si="381"/>
        <v>0</v>
      </c>
      <c r="V223" s="67">
        <f t="shared" si="382"/>
        <v>0</v>
      </c>
      <c r="W223" s="67">
        <f t="shared" ref="W223:Y224" si="426">W224</f>
        <v>0</v>
      </c>
      <c r="X223" s="67">
        <f t="shared" si="426"/>
        <v>0</v>
      </c>
      <c r="Y223" s="67">
        <f t="shared" si="426"/>
        <v>0</v>
      </c>
      <c r="Z223" s="67">
        <f t="shared" si="383"/>
        <v>2880000</v>
      </c>
      <c r="AA223" s="67">
        <f t="shared" si="384"/>
        <v>0</v>
      </c>
      <c r="AB223" s="67">
        <f t="shared" si="385"/>
        <v>0</v>
      </c>
      <c r="AC223" s="67">
        <f t="shared" ref="AC223:AE224" si="427">AC224</f>
        <v>-1330000</v>
      </c>
      <c r="AD223" s="67">
        <f t="shared" si="427"/>
        <v>0</v>
      </c>
      <c r="AE223" s="67">
        <f t="shared" si="427"/>
        <v>0</v>
      </c>
      <c r="AF223" s="67">
        <f t="shared" si="386"/>
        <v>1550000</v>
      </c>
      <c r="AG223" s="67">
        <f t="shared" si="387"/>
        <v>0</v>
      </c>
      <c r="AH223" s="67">
        <f t="shared" si="388"/>
        <v>0</v>
      </c>
    </row>
    <row r="224" spans="1:34" ht="26.4">
      <c r="A224" s="279"/>
      <c r="B224" s="27" t="s">
        <v>41</v>
      </c>
      <c r="C224" s="5" t="s">
        <v>16</v>
      </c>
      <c r="D224" s="5" t="s">
        <v>3</v>
      </c>
      <c r="E224" s="5" t="s">
        <v>100</v>
      </c>
      <c r="F224" s="73" t="s">
        <v>320</v>
      </c>
      <c r="G224" s="55" t="s">
        <v>39</v>
      </c>
      <c r="H224" s="67">
        <f>H225</f>
        <v>3500000</v>
      </c>
      <c r="I224" s="67">
        <f t="shared" si="424"/>
        <v>0</v>
      </c>
      <c r="J224" s="67">
        <f t="shared" si="424"/>
        <v>0</v>
      </c>
      <c r="K224" s="67">
        <f t="shared" si="424"/>
        <v>1000000</v>
      </c>
      <c r="L224" s="67">
        <f t="shared" si="424"/>
        <v>0</v>
      </c>
      <c r="M224" s="67">
        <f t="shared" si="424"/>
        <v>0</v>
      </c>
      <c r="N224" s="67">
        <f t="shared" si="402"/>
        <v>4500000</v>
      </c>
      <c r="O224" s="67">
        <f t="shared" si="403"/>
        <v>0</v>
      </c>
      <c r="P224" s="67">
        <f t="shared" si="404"/>
        <v>0</v>
      </c>
      <c r="Q224" s="67">
        <f t="shared" si="425"/>
        <v>-1620000</v>
      </c>
      <c r="R224" s="67">
        <f t="shared" si="425"/>
        <v>0</v>
      </c>
      <c r="S224" s="67">
        <f t="shared" si="425"/>
        <v>0</v>
      </c>
      <c r="T224" s="67">
        <f t="shared" si="380"/>
        <v>2880000</v>
      </c>
      <c r="U224" s="67">
        <f t="shared" si="381"/>
        <v>0</v>
      </c>
      <c r="V224" s="67">
        <f t="shared" si="382"/>
        <v>0</v>
      </c>
      <c r="W224" s="67">
        <f t="shared" si="426"/>
        <v>0</v>
      </c>
      <c r="X224" s="67">
        <f t="shared" si="426"/>
        <v>0</v>
      </c>
      <c r="Y224" s="67">
        <f t="shared" si="426"/>
        <v>0</v>
      </c>
      <c r="Z224" s="67">
        <f t="shared" si="383"/>
        <v>2880000</v>
      </c>
      <c r="AA224" s="67">
        <f t="shared" si="384"/>
        <v>0</v>
      </c>
      <c r="AB224" s="67">
        <f t="shared" si="385"/>
        <v>0</v>
      </c>
      <c r="AC224" s="67">
        <f t="shared" si="427"/>
        <v>-1330000</v>
      </c>
      <c r="AD224" s="67">
        <f t="shared" si="427"/>
        <v>0</v>
      </c>
      <c r="AE224" s="67">
        <f t="shared" si="427"/>
        <v>0</v>
      </c>
      <c r="AF224" s="67">
        <f t="shared" si="386"/>
        <v>1550000</v>
      </c>
      <c r="AG224" s="67">
        <f t="shared" si="387"/>
        <v>0</v>
      </c>
      <c r="AH224" s="67">
        <f t="shared" si="388"/>
        <v>0</v>
      </c>
    </row>
    <row r="225" spans="1:34">
      <c r="A225" s="279"/>
      <c r="B225" s="26" t="s">
        <v>42</v>
      </c>
      <c r="C225" s="5" t="s">
        <v>16</v>
      </c>
      <c r="D225" s="5" t="s">
        <v>3</v>
      </c>
      <c r="E225" s="5" t="s">
        <v>100</v>
      </c>
      <c r="F225" s="73" t="s">
        <v>320</v>
      </c>
      <c r="G225" s="55" t="s">
        <v>40</v>
      </c>
      <c r="H225" s="61">
        <v>3500000</v>
      </c>
      <c r="I225" s="61"/>
      <c r="J225" s="61"/>
      <c r="K225" s="61">
        <v>1000000</v>
      </c>
      <c r="L225" s="61"/>
      <c r="M225" s="61"/>
      <c r="N225" s="61">
        <f t="shared" si="402"/>
        <v>4500000</v>
      </c>
      <c r="O225" s="61">
        <f t="shared" si="403"/>
        <v>0</v>
      </c>
      <c r="P225" s="61">
        <f t="shared" si="404"/>
        <v>0</v>
      </c>
      <c r="Q225" s="61">
        <v>-1620000</v>
      </c>
      <c r="R225" s="61"/>
      <c r="S225" s="61"/>
      <c r="T225" s="61">
        <f t="shared" si="380"/>
        <v>2880000</v>
      </c>
      <c r="U225" s="61">
        <f t="shared" si="381"/>
        <v>0</v>
      </c>
      <c r="V225" s="61">
        <f t="shared" si="382"/>
        <v>0</v>
      </c>
      <c r="W225" s="61"/>
      <c r="X225" s="61"/>
      <c r="Y225" s="61"/>
      <c r="Z225" s="61">
        <f t="shared" si="383"/>
        <v>2880000</v>
      </c>
      <c r="AA225" s="61">
        <f t="shared" si="384"/>
        <v>0</v>
      </c>
      <c r="AB225" s="61">
        <f t="shared" si="385"/>
        <v>0</v>
      </c>
      <c r="AC225" s="61">
        <f>-1630000+300000</f>
        <v>-1330000</v>
      </c>
      <c r="AD225" s="61"/>
      <c r="AE225" s="61"/>
      <c r="AF225" s="61">
        <f t="shared" si="386"/>
        <v>1550000</v>
      </c>
      <c r="AG225" s="61">
        <f t="shared" si="387"/>
        <v>0</v>
      </c>
      <c r="AH225" s="61">
        <f t="shared" si="388"/>
        <v>0</v>
      </c>
    </row>
    <row r="226" spans="1:34" ht="26.4">
      <c r="A226" s="279"/>
      <c r="B226" s="82" t="s">
        <v>368</v>
      </c>
      <c r="C226" s="39" t="s">
        <v>16</v>
      </c>
      <c r="D226" s="39" t="s">
        <v>3</v>
      </c>
      <c r="E226" s="39" t="s">
        <v>100</v>
      </c>
      <c r="F226" s="73" t="s">
        <v>367</v>
      </c>
      <c r="G226" s="101"/>
      <c r="H226" s="61"/>
      <c r="I226" s="61"/>
      <c r="J226" s="61"/>
      <c r="K226" s="61">
        <f>K227</f>
        <v>1250000</v>
      </c>
      <c r="L226" s="61">
        <f t="shared" ref="L226:M227" si="428">L227</f>
        <v>0</v>
      </c>
      <c r="M226" s="61">
        <f t="shared" si="428"/>
        <v>0</v>
      </c>
      <c r="N226" s="61">
        <f t="shared" ref="N226:N228" si="429">H226+K226</f>
        <v>1250000</v>
      </c>
      <c r="O226" s="61">
        <f t="shared" ref="O226:O228" si="430">I226+L226</f>
        <v>0</v>
      </c>
      <c r="P226" s="61">
        <f t="shared" ref="P226:P228" si="431">J226+M226</f>
        <v>0</v>
      </c>
      <c r="Q226" s="61">
        <f>Q227</f>
        <v>-1250000</v>
      </c>
      <c r="R226" s="61">
        <f t="shared" ref="R226:S227" si="432">R227</f>
        <v>0</v>
      </c>
      <c r="S226" s="61">
        <f t="shared" si="432"/>
        <v>0</v>
      </c>
      <c r="T226" s="61">
        <f t="shared" si="380"/>
        <v>0</v>
      </c>
      <c r="U226" s="61">
        <f t="shared" si="381"/>
        <v>0</v>
      </c>
      <c r="V226" s="61">
        <f t="shared" si="382"/>
        <v>0</v>
      </c>
      <c r="W226" s="61">
        <f>W227</f>
        <v>0</v>
      </c>
      <c r="X226" s="61">
        <f t="shared" ref="X226:Y227" si="433">X227</f>
        <v>0</v>
      </c>
      <c r="Y226" s="61">
        <f t="shared" si="433"/>
        <v>0</v>
      </c>
      <c r="Z226" s="61">
        <f t="shared" si="383"/>
        <v>0</v>
      </c>
      <c r="AA226" s="61">
        <f t="shared" si="384"/>
        <v>0</v>
      </c>
      <c r="AB226" s="61">
        <f t="shared" si="385"/>
        <v>0</v>
      </c>
      <c r="AC226" s="61">
        <f>AC227</f>
        <v>0</v>
      </c>
      <c r="AD226" s="61">
        <f t="shared" ref="AD226:AE227" si="434">AD227</f>
        <v>0</v>
      </c>
      <c r="AE226" s="61">
        <f t="shared" si="434"/>
        <v>0</v>
      </c>
      <c r="AF226" s="61">
        <f t="shared" si="386"/>
        <v>0</v>
      </c>
      <c r="AG226" s="61">
        <f t="shared" si="387"/>
        <v>0</v>
      </c>
      <c r="AH226" s="61">
        <f t="shared" si="388"/>
        <v>0</v>
      </c>
    </row>
    <row r="227" spans="1:34" ht="26.4">
      <c r="A227" s="279"/>
      <c r="B227" s="27" t="s">
        <v>41</v>
      </c>
      <c r="C227" s="39" t="s">
        <v>16</v>
      </c>
      <c r="D227" s="39" t="s">
        <v>3</v>
      </c>
      <c r="E227" s="39" t="s">
        <v>100</v>
      </c>
      <c r="F227" s="73" t="s">
        <v>367</v>
      </c>
      <c r="G227" s="101" t="s">
        <v>39</v>
      </c>
      <c r="H227" s="61"/>
      <c r="I227" s="61"/>
      <c r="J227" s="61"/>
      <c r="K227" s="61">
        <f>K228</f>
        <v>1250000</v>
      </c>
      <c r="L227" s="61">
        <f t="shared" si="428"/>
        <v>0</v>
      </c>
      <c r="M227" s="61">
        <f t="shared" si="428"/>
        <v>0</v>
      </c>
      <c r="N227" s="61">
        <f t="shared" si="429"/>
        <v>1250000</v>
      </c>
      <c r="O227" s="61">
        <f t="shared" si="430"/>
        <v>0</v>
      </c>
      <c r="P227" s="61">
        <f t="shared" si="431"/>
        <v>0</v>
      </c>
      <c r="Q227" s="61">
        <f>Q228</f>
        <v>-1250000</v>
      </c>
      <c r="R227" s="61">
        <f t="shared" si="432"/>
        <v>0</v>
      </c>
      <c r="S227" s="61">
        <f t="shared" si="432"/>
        <v>0</v>
      </c>
      <c r="T227" s="61">
        <f t="shared" si="380"/>
        <v>0</v>
      </c>
      <c r="U227" s="61">
        <f t="shared" si="381"/>
        <v>0</v>
      </c>
      <c r="V227" s="61">
        <f t="shared" si="382"/>
        <v>0</v>
      </c>
      <c r="W227" s="61">
        <f>W228</f>
        <v>0</v>
      </c>
      <c r="X227" s="61">
        <f t="shared" si="433"/>
        <v>0</v>
      </c>
      <c r="Y227" s="61">
        <f t="shared" si="433"/>
        <v>0</v>
      </c>
      <c r="Z227" s="61">
        <f t="shared" si="383"/>
        <v>0</v>
      </c>
      <c r="AA227" s="61">
        <f t="shared" si="384"/>
        <v>0</v>
      </c>
      <c r="AB227" s="61">
        <f t="shared" si="385"/>
        <v>0</v>
      </c>
      <c r="AC227" s="61">
        <f>AC228</f>
        <v>0</v>
      </c>
      <c r="AD227" s="61">
        <f t="shared" si="434"/>
        <v>0</v>
      </c>
      <c r="AE227" s="61">
        <f t="shared" si="434"/>
        <v>0</v>
      </c>
      <c r="AF227" s="61">
        <f t="shared" si="386"/>
        <v>0</v>
      </c>
      <c r="AG227" s="61">
        <f t="shared" si="387"/>
        <v>0</v>
      </c>
      <c r="AH227" s="61">
        <f t="shared" si="388"/>
        <v>0</v>
      </c>
    </row>
    <row r="228" spans="1:34">
      <c r="A228" s="279"/>
      <c r="B228" s="26" t="s">
        <v>42</v>
      </c>
      <c r="C228" s="39" t="s">
        <v>16</v>
      </c>
      <c r="D228" s="39" t="s">
        <v>3</v>
      </c>
      <c r="E228" s="39" t="s">
        <v>100</v>
      </c>
      <c r="F228" s="73" t="s">
        <v>367</v>
      </c>
      <c r="G228" s="101" t="s">
        <v>40</v>
      </c>
      <c r="H228" s="61"/>
      <c r="I228" s="61"/>
      <c r="J228" s="61"/>
      <c r="K228" s="61">
        <v>1250000</v>
      </c>
      <c r="L228" s="61"/>
      <c r="M228" s="61"/>
      <c r="N228" s="61">
        <f t="shared" si="429"/>
        <v>1250000</v>
      </c>
      <c r="O228" s="61">
        <f t="shared" si="430"/>
        <v>0</v>
      </c>
      <c r="P228" s="61">
        <f t="shared" si="431"/>
        <v>0</v>
      </c>
      <c r="Q228" s="61">
        <v>-1250000</v>
      </c>
      <c r="R228" s="61"/>
      <c r="S228" s="61"/>
      <c r="T228" s="61">
        <f t="shared" si="380"/>
        <v>0</v>
      </c>
      <c r="U228" s="61">
        <f t="shared" si="381"/>
        <v>0</v>
      </c>
      <c r="V228" s="61">
        <f t="shared" si="382"/>
        <v>0</v>
      </c>
      <c r="W228" s="61"/>
      <c r="X228" s="61"/>
      <c r="Y228" s="61"/>
      <c r="Z228" s="61">
        <f t="shared" si="383"/>
        <v>0</v>
      </c>
      <c r="AA228" s="61">
        <f t="shared" si="384"/>
        <v>0</v>
      </c>
      <c r="AB228" s="61">
        <f t="shared" si="385"/>
        <v>0</v>
      </c>
      <c r="AC228" s="61"/>
      <c r="AD228" s="61"/>
      <c r="AE228" s="61"/>
      <c r="AF228" s="61">
        <f t="shared" si="386"/>
        <v>0</v>
      </c>
      <c r="AG228" s="61">
        <f t="shared" si="387"/>
        <v>0</v>
      </c>
      <c r="AH228" s="61">
        <f t="shared" si="388"/>
        <v>0</v>
      </c>
    </row>
    <row r="229" spans="1:34" ht="26.4">
      <c r="A229" s="31" t="s">
        <v>80</v>
      </c>
      <c r="B229" s="81" t="s">
        <v>78</v>
      </c>
      <c r="C229" s="6" t="s">
        <v>16</v>
      </c>
      <c r="D229" s="6" t="s">
        <v>10</v>
      </c>
      <c r="E229" s="6" t="s">
        <v>100</v>
      </c>
      <c r="F229" s="6" t="s">
        <v>101</v>
      </c>
      <c r="G229" s="18"/>
      <c r="H229" s="58">
        <f t="shared" ref="H229:M229" si="435">H236+H239+H242+H251+H248+H254+H233</f>
        <v>35762649.710000001</v>
      </c>
      <c r="I229" s="58">
        <f t="shared" si="435"/>
        <v>35582635.880000003</v>
      </c>
      <c r="J229" s="58">
        <f t="shared" si="435"/>
        <v>35541040.590000004</v>
      </c>
      <c r="K229" s="58">
        <f t="shared" si="435"/>
        <v>3039916.7500000005</v>
      </c>
      <c r="L229" s="58">
        <f t="shared" si="435"/>
        <v>-40106.019999999997</v>
      </c>
      <c r="M229" s="58">
        <f t="shared" si="435"/>
        <v>-18795.18</v>
      </c>
      <c r="N229" s="58">
        <f t="shared" si="402"/>
        <v>38802566.460000001</v>
      </c>
      <c r="O229" s="58">
        <f t="shared" si="403"/>
        <v>35542529.859999999</v>
      </c>
      <c r="P229" s="58">
        <f t="shared" si="404"/>
        <v>35522245.410000004</v>
      </c>
      <c r="Q229" s="58">
        <f>Q236+Q239+Q242+Q251+Q248+Q254+Q233+Q230+Q245</f>
        <v>10694400</v>
      </c>
      <c r="R229" s="58">
        <f t="shared" ref="R229:S229" si="436">R236+R239+R242+R251+R248+R254+R233+R230+R245</f>
        <v>0</v>
      </c>
      <c r="S229" s="58">
        <f t="shared" si="436"/>
        <v>0</v>
      </c>
      <c r="T229" s="58">
        <f t="shared" si="380"/>
        <v>49496966.460000001</v>
      </c>
      <c r="U229" s="58">
        <f t="shared" si="381"/>
        <v>35542529.859999999</v>
      </c>
      <c r="V229" s="58">
        <f t="shared" si="382"/>
        <v>35522245.410000004</v>
      </c>
      <c r="W229" s="58">
        <f>W236+W239+W242+W251+W248+W254+W233+W230+W245</f>
        <v>-1009424.42</v>
      </c>
      <c r="X229" s="58">
        <f t="shared" ref="X229:Y229" si="437">X236+X239+X242+X251+X248+X254+X233+X230+X245</f>
        <v>0</v>
      </c>
      <c r="Y229" s="58">
        <f t="shared" si="437"/>
        <v>0</v>
      </c>
      <c r="Z229" s="58">
        <f t="shared" si="383"/>
        <v>48487542.039999999</v>
      </c>
      <c r="AA229" s="58">
        <f t="shared" si="384"/>
        <v>35542529.859999999</v>
      </c>
      <c r="AB229" s="58">
        <f t="shared" si="385"/>
        <v>35522245.410000004</v>
      </c>
      <c r="AC229" s="58">
        <f>AC236+AC239+AC242+AC251+AC248+AC254+AC233+AC230+AC245</f>
        <v>-10727.71</v>
      </c>
      <c r="AD229" s="58">
        <f t="shared" ref="AD229:AE229" si="438">AD236+AD239+AD242+AD251+AD248+AD254+AD233+AD230+AD245</f>
        <v>0</v>
      </c>
      <c r="AE229" s="58">
        <f t="shared" si="438"/>
        <v>0</v>
      </c>
      <c r="AF229" s="58">
        <f t="shared" si="386"/>
        <v>48476814.329999998</v>
      </c>
      <c r="AG229" s="58">
        <f t="shared" si="387"/>
        <v>35542529.859999999</v>
      </c>
      <c r="AH229" s="58">
        <f t="shared" si="388"/>
        <v>35522245.410000004</v>
      </c>
    </row>
    <row r="230" spans="1:34">
      <c r="A230" s="211"/>
      <c r="B230" s="82" t="s">
        <v>253</v>
      </c>
      <c r="C230" s="39" t="s">
        <v>16</v>
      </c>
      <c r="D230" s="39" t="s">
        <v>10</v>
      </c>
      <c r="E230" s="39" t="s">
        <v>100</v>
      </c>
      <c r="F230" s="73" t="s">
        <v>126</v>
      </c>
      <c r="G230" s="38"/>
      <c r="H230" s="64"/>
      <c r="I230" s="64"/>
      <c r="J230" s="64"/>
      <c r="K230" s="64"/>
      <c r="L230" s="64"/>
      <c r="M230" s="64"/>
      <c r="N230" s="64"/>
      <c r="O230" s="64"/>
      <c r="P230" s="64"/>
      <c r="Q230" s="64">
        <f>Q231</f>
        <v>20000</v>
      </c>
      <c r="R230" s="64">
        <f t="shared" ref="R230:S231" si="439">R231</f>
        <v>0</v>
      </c>
      <c r="S230" s="64">
        <f t="shared" si="439"/>
        <v>0</v>
      </c>
      <c r="T230" s="64">
        <f t="shared" ref="T230:T232" si="440">N230+Q230</f>
        <v>20000</v>
      </c>
      <c r="U230" s="64">
        <f t="shared" ref="U230:U232" si="441">O230+R230</f>
        <v>0</v>
      </c>
      <c r="V230" s="64">
        <f t="shared" ref="V230:V232" si="442">P230+S230</f>
        <v>0</v>
      </c>
      <c r="W230" s="64">
        <f>W231</f>
        <v>0</v>
      </c>
      <c r="X230" s="64">
        <f t="shared" ref="X230:Y231" si="443">X231</f>
        <v>0</v>
      </c>
      <c r="Y230" s="64">
        <f t="shared" si="443"/>
        <v>0</v>
      </c>
      <c r="Z230" s="64">
        <f t="shared" si="383"/>
        <v>20000</v>
      </c>
      <c r="AA230" s="64">
        <f t="shared" si="384"/>
        <v>0</v>
      </c>
      <c r="AB230" s="64">
        <f t="shared" si="385"/>
        <v>0</v>
      </c>
      <c r="AC230" s="64">
        <f>AC231</f>
        <v>0</v>
      </c>
      <c r="AD230" s="64">
        <f t="shared" ref="AD230:AE231" si="444">AD231</f>
        <v>0</v>
      </c>
      <c r="AE230" s="64">
        <f t="shared" si="444"/>
        <v>0</v>
      </c>
      <c r="AF230" s="64">
        <f t="shared" si="386"/>
        <v>20000</v>
      </c>
      <c r="AG230" s="64">
        <f t="shared" si="387"/>
        <v>0</v>
      </c>
      <c r="AH230" s="64">
        <f t="shared" si="388"/>
        <v>0</v>
      </c>
    </row>
    <row r="231" spans="1:34" ht="26.4">
      <c r="A231" s="218"/>
      <c r="B231" s="82" t="s">
        <v>41</v>
      </c>
      <c r="C231" s="39" t="s">
        <v>16</v>
      </c>
      <c r="D231" s="39" t="s">
        <v>10</v>
      </c>
      <c r="E231" s="39" t="s">
        <v>100</v>
      </c>
      <c r="F231" s="73" t="s">
        <v>126</v>
      </c>
      <c r="G231" s="101" t="s">
        <v>39</v>
      </c>
      <c r="H231" s="64"/>
      <c r="I231" s="64"/>
      <c r="J231" s="64"/>
      <c r="K231" s="64"/>
      <c r="L231" s="64"/>
      <c r="M231" s="64"/>
      <c r="N231" s="64"/>
      <c r="O231" s="64"/>
      <c r="P231" s="64"/>
      <c r="Q231" s="64">
        <f>Q232</f>
        <v>20000</v>
      </c>
      <c r="R231" s="64">
        <f t="shared" si="439"/>
        <v>0</v>
      </c>
      <c r="S231" s="64">
        <f t="shared" si="439"/>
        <v>0</v>
      </c>
      <c r="T231" s="64">
        <f t="shared" si="440"/>
        <v>20000</v>
      </c>
      <c r="U231" s="64">
        <f t="shared" si="441"/>
        <v>0</v>
      </c>
      <c r="V231" s="64">
        <f t="shared" si="442"/>
        <v>0</v>
      </c>
      <c r="W231" s="64">
        <f>W232</f>
        <v>0</v>
      </c>
      <c r="X231" s="64">
        <f t="shared" si="443"/>
        <v>0</v>
      </c>
      <c r="Y231" s="64">
        <f t="shared" si="443"/>
        <v>0</v>
      </c>
      <c r="Z231" s="64">
        <f t="shared" si="383"/>
        <v>20000</v>
      </c>
      <c r="AA231" s="64">
        <f t="shared" si="384"/>
        <v>0</v>
      </c>
      <c r="AB231" s="64">
        <f t="shared" si="385"/>
        <v>0</v>
      </c>
      <c r="AC231" s="64">
        <f>AC232</f>
        <v>0</v>
      </c>
      <c r="AD231" s="64">
        <f t="shared" si="444"/>
        <v>0</v>
      </c>
      <c r="AE231" s="64">
        <f t="shared" si="444"/>
        <v>0</v>
      </c>
      <c r="AF231" s="64">
        <f t="shared" si="386"/>
        <v>20000</v>
      </c>
      <c r="AG231" s="64">
        <f t="shared" si="387"/>
        <v>0</v>
      </c>
      <c r="AH231" s="64">
        <f t="shared" si="388"/>
        <v>0</v>
      </c>
    </row>
    <row r="232" spans="1:34">
      <c r="A232" s="218"/>
      <c r="B232" s="82" t="s">
        <v>42</v>
      </c>
      <c r="C232" s="39" t="s">
        <v>16</v>
      </c>
      <c r="D232" s="39" t="s">
        <v>10</v>
      </c>
      <c r="E232" s="39" t="s">
        <v>100</v>
      </c>
      <c r="F232" s="73" t="s">
        <v>126</v>
      </c>
      <c r="G232" s="101" t="s">
        <v>40</v>
      </c>
      <c r="H232" s="64"/>
      <c r="I232" s="64"/>
      <c r="J232" s="64"/>
      <c r="K232" s="64"/>
      <c r="L232" s="64"/>
      <c r="M232" s="64"/>
      <c r="N232" s="64"/>
      <c r="O232" s="64"/>
      <c r="P232" s="64"/>
      <c r="Q232" s="64">
        <v>20000</v>
      </c>
      <c r="R232" s="64"/>
      <c r="S232" s="64"/>
      <c r="T232" s="64">
        <f t="shared" si="440"/>
        <v>20000</v>
      </c>
      <c r="U232" s="64">
        <f t="shared" si="441"/>
        <v>0</v>
      </c>
      <c r="V232" s="64">
        <f t="shared" si="442"/>
        <v>0</v>
      </c>
      <c r="W232" s="64"/>
      <c r="X232" s="64"/>
      <c r="Y232" s="64"/>
      <c r="Z232" s="64">
        <f t="shared" si="383"/>
        <v>20000</v>
      </c>
      <c r="AA232" s="64">
        <f t="shared" si="384"/>
        <v>0</v>
      </c>
      <c r="AB232" s="64">
        <f t="shared" si="385"/>
        <v>0</v>
      </c>
      <c r="AC232" s="64"/>
      <c r="AD232" s="64"/>
      <c r="AE232" s="64"/>
      <c r="AF232" s="64">
        <f t="shared" si="386"/>
        <v>20000</v>
      </c>
      <c r="AG232" s="64">
        <f t="shared" si="387"/>
        <v>0</v>
      </c>
      <c r="AH232" s="64">
        <f t="shared" si="388"/>
        <v>0</v>
      </c>
    </row>
    <row r="233" spans="1:34" ht="26.4">
      <c r="A233" s="218"/>
      <c r="B233" s="82" t="s">
        <v>213</v>
      </c>
      <c r="C233" s="5" t="s">
        <v>16</v>
      </c>
      <c r="D233" s="5" t="s">
        <v>10</v>
      </c>
      <c r="E233" s="5" t="s">
        <v>100</v>
      </c>
      <c r="F233" s="73" t="s">
        <v>163</v>
      </c>
      <c r="G233" s="17"/>
      <c r="H233" s="64">
        <f>H234</f>
        <v>500000</v>
      </c>
      <c r="I233" s="64">
        <f t="shared" ref="I233:M233" si="445">I234</f>
        <v>0</v>
      </c>
      <c r="J233" s="64">
        <f t="shared" si="445"/>
        <v>0</v>
      </c>
      <c r="K233" s="64">
        <f t="shared" si="445"/>
        <v>3091305.5300000003</v>
      </c>
      <c r="L233" s="64">
        <f t="shared" si="445"/>
        <v>11229.210000000001</v>
      </c>
      <c r="M233" s="64">
        <f t="shared" si="445"/>
        <v>9658.0500000000011</v>
      </c>
      <c r="N233" s="64">
        <f t="shared" si="402"/>
        <v>3591305.5300000003</v>
      </c>
      <c r="O233" s="64">
        <f t="shared" si="403"/>
        <v>11229.210000000001</v>
      </c>
      <c r="P233" s="64">
        <f t="shared" si="404"/>
        <v>9658.0500000000011</v>
      </c>
      <c r="Q233" s="64">
        <f t="shared" ref="Q233:S234" si="446">Q234</f>
        <v>0</v>
      </c>
      <c r="R233" s="64">
        <f t="shared" si="446"/>
        <v>0</v>
      </c>
      <c r="S233" s="64">
        <f t="shared" si="446"/>
        <v>0</v>
      </c>
      <c r="T233" s="64">
        <f t="shared" si="380"/>
        <v>3591305.5300000003</v>
      </c>
      <c r="U233" s="64">
        <f t="shared" si="381"/>
        <v>11229.210000000001</v>
      </c>
      <c r="V233" s="64">
        <f t="shared" si="382"/>
        <v>9658.0500000000011</v>
      </c>
      <c r="W233" s="64">
        <f t="shared" ref="W233:Y234" si="447">W234</f>
        <v>-1009424.42</v>
      </c>
      <c r="X233" s="64">
        <f t="shared" si="447"/>
        <v>0</v>
      </c>
      <c r="Y233" s="64">
        <f t="shared" si="447"/>
        <v>0</v>
      </c>
      <c r="Z233" s="64">
        <f t="shared" si="383"/>
        <v>2581881.1100000003</v>
      </c>
      <c r="AA233" s="64">
        <f t="shared" si="384"/>
        <v>11229.210000000001</v>
      </c>
      <c r="AB233" s="64">
        <f t="shared" si="385"/>
        <v>9658.0500000000011</v>
      </c>
      <c r="AC233" s="64">
        <f t="shared" ref="AC233:AE234" si="448">AC234</f>
        <v>0</v>
      </c>
      <c r="AD233" s="64">
        <f t="shared" si="448"/>
        <v>0</v>
      </c>
      <c r="AE233" s="64">
        <f t="shared" si="448"/>
        <v>0</v>
      </c>
      <c r="AF233" s="64">
        <f t="shared" si="386"/>
        <v>2581881.1100000003</v>
      </c>
      <c r="AG233" s="64">
        <f t="shared" si="387"/>
        <v>11229.210000000001</v>
      </c>
      <c r="AH233" s="64">
        <f t="shared" si="388"/>
        <v>9658.0500000000011</v>
      </c>
    </row>
    <row r="234" spans="1:34" ht="26.4">
      <c r="A234" s="218"/>
      <c r="B234" s="74" t="s">
        <v>41</v>
      </c>
      <c r="C234" s="5" t="s">
        <v>16</v>
      </c>
      <c r="D234" s="5" t="s">
        <v>10</v>
      </c>
      <c r="E234" s="5" t="s">
        <v>100</v>
      </c>
      <c r="F234" s="73" t="s">
        <v>163</v>
      </c>
      <c r="G234" s="17" t="s">
        <v>39</v>
      </c>
      <c r="H234" s="64">
        <f>H235</f>
        <v>500000</v>
      </c>
      <c r="I234" s="64">
        <f t="shared" ref="I234:M234" si="449">I235</f>
        <v>0</v>
      </c>
      <c r="J234" s="64">
        <f t="shared" si="449"/>
        <v>0</v>
      </c>
      <c r="K234" s="64">
        <f t="shared" si="449"/>
        <v>3091305.5300000003</v>
      </c>
      <c r="L234" s="64">
        <f t="shared" si="449"/>
        <v>11229.210000000001</v>
      </c>
      <c r="M234" s="64">
        <f t="shared" si="449"/>
        <v>9658.0500000000011</v>
      </c>
      <c r="N234" s="64">
        <f t="shared" si="402"/>
        <v>3591305.5300000003</v>
      </c>
      <c r="O234" s="64">
        <f t="shared" si="403"/>
        <v>11229.210000000001</v>
      </c>
      <c r="P234" s="64">
        <f t="shared" si="404"/>
        <v>9658.0500000000011</v>
      </c>
      <c r="Q234" s="64">
        <f t="shared" si="446"/>
        <v>0</v>
      </c>
      <c r="R234" s="64">
        <f t="shared" si="446"/>
        <v>0</v>
      </c>
      <c r="S234" s="64">
        <f t="shared" si="446"/>
        <v>0</v>
      </c>
      <c r="T234" s="64">
        <f t="shared" si="380"/>
        <v>3591305.5300000003</v>
      </c>
      <c r="U234" s="64">
        <f t="shared" si="381"/>
        <v>11229.210000000001</v>
      </c>
      <c r="V234" s="64">
        <f t="shared" si="382"/>
        <v>9658.0500000000011</v>
      </c>
      <c r="W234" s="64">
        <f t="shared" si="447"/>
        <v>-1009424.42</v>
      </c>
      <c r="X234" s="64">
        <f t="shared" si="447"/>
        <v>0</v>
      </c>
      <c r="Y234" s="64">
        <f t="shared" si="447"/>
        <v>0</v>
      </c>
      <c r="Z234" s="64">
        <f t="shared" si="383"/>
        <v>2581881.1100000003</v>
      </c>
      <c r="AA234" s="64">
        <f t="shared" si="384"/>
        <v>11229.210000000001</v>
      </c>
      <c r="AB234" s="64">
        <f t="shared" si="385"/>
        <v>9658.0500000000011</v>
      </c>
      <c r="AC234" s="64">
        <f t="shared" si="448"/>
        <v>0</v>
      </c>
      <c r="AD234" s="64">
        <f t="shared" si="448"/>
        <v>0</v>
      </c>
      <c r="AE234" s="64">
        <f t="shared" si="448"/>
        <v>0</v>
      </c>
      <c r="AF234" s="64">
        <f t="shared" si="386"/>
        <v>2581881.1100000003</v>
      </c>
      <c r="AG234" s="64">
        <f t="shared" si="387"/>
        <v>11229.210000000001</v>
      </c>
      <c r="AH234" s="64">
        <f t="shared" si="388"/>
        <v>9658.0500000000011</v>
      </c>
    </row>
    <row r="235" spans="1:34">
      <c r="A235" s="218"/>
      <c r="B235" s="102" t="s">
        <v>42</v>
      </c>
      <c r="C235" s="5" t="s">
        <v>16</v>
      </c>
      <c r="D235" s="5" t="s">
        <v>10</v>
      </c>
      <c r="E235" s="5" t="s">
        <v>100</v>
      </c>
      <c r="F235" s="73" t="s">
        <v>163</v>
      </c>
      <c r="G235" s="17" t="s">
        <v>40</v>
      </c>
      <c r="H235" s="61">
        <v>500000</v>
      </c>
      <c r="I235" s="61"/>
      <c r="J235" s="61"/>
      <c r="K235" s="61">
        <f>3080000+10824.74+480.79</f>
        <v>3091305.5300000003</v>
      </c>
      <c r="L235" s="61">
        <f>10748.42+480.79</f>
        <v>11229.210000000001</v>
      </c>
      <c r="M235" s="61">
        <f>9177.26+480.79</f>
        <v>9658.0500000000011</v>
      </c>
      <c r="N235" s="61">
        <f t="shared" si="402"/>
        <v>3591305.5300000003</v>
      </c>
      <c r="O235" s="61">
        <f t="shared" si="403"/>
        <v>11229.210000000001</v>
      </c>
      <c r="P235" s="61">
        <f t="shared" si="404"/>
        <v>9658.0500000000011</v>
      </c>
      <c r="Q235" s="61"/>
      <c r="R235" s="61"/>
      <c r="S235" s="61"/>
      <c r="T235" s="61">
        <f t="shared" si="380"/>
        <v>3591305.5300000003</v>
      </c>
      <c r="U235" s="61">
        <f t="shared" si="381"/>
        <v>11229.210000000001</v>
      </c>
      <c r="V235" s="61">
        <f t="shared" si="382"/>
        <v>9658.0500000000011</v>
      </c>
      <c r="W235" s="61">
        <v>-1009424.42</v>
      </c>
      <c r="X235" s="61"/>
      <c r="Y235" s="61"/>
      <c r="Z235" s="61">
        <f t="shared" si="383"/>
        <v>2581881.1100000003</v>
      </c>
      <c r="AA235" s="61">
        <f t="shared" si="384"/>
        <v>11229.210000000001</v>
      </c>
      <c r="AB235" s="61">
        <f t="shared" si="385"/>
        <v>9658.0500000000011</v>
      </c>
      <c r="AC235" s="61"/>
      <c r="AD235" s="61"/>
      <c r="AE235" s="61"/>
      <c r="AF235" s="61">
        <f t="shared" si="386"/>
        <v>2581881.1100000003</v>
      </c>
      <c r="AG235" s="61">
        <f t="shared" si="387"/>
        <v>11229.210000000001</v>
      </c>
      <c r="AH235" s="61">
        <f t="shared" si="388"/>
        <v>9658.0500000000011</v>
      </c>
    </row>
    <row r="236" spans="1:34">
      <c r="A236" s="218"/>
      <c r="B236" s="56" t="s">
        <v>218</v>
      </c>
      <c r="C236" s="5" t="s">
        <v>16</v>
      </c>
      <c r="D236" s="5" t="s">
        <v>10</v>
      </c>
      <c r="E236" s="5" t="s">
        <v>100</v>
      </c>
      <c r="F236" s="54" t="s">
        <v>109</v>
      </c>
      <c r="G236" s="17"/>
      <c r="H236" s="57">
        <f>H237</f>
        <v>27000</v>
      </c>
      <c r="I236" s="57">
        <f t="shared" ref="I236:M237" si="450">I237</f>
        <v>27000</v>
      </c>
      <c r="J236" s="57">
        <f t="shared" si="450"/>
        <v>27000</v>
      </c>
      <c r="K236" s="57">
        <f t="shared" si="450"/>
        <v>0</v>
      </c>
      <c r="L236" s="57">
        <f t="shared" si="450"/>
        <v>0</v>
      </c>
      <c r="M236" s="57">
        <f t="shared" si="450"/>
        <v>0</v>
      </c>
      <c r="N236" s="57">
        <f t="shared" si="402"/>
        <v>27000</v>
      </c>
      <c r="O236" s="57">
        <f t="shared" si="403"/>
        <v>27000</v>
      </c>
      <c r="P236" s="57">
        <f t="shared" si="404"/>
        <v>27000</v>
      </c>
      <c r="Q236" s="57">
        <f t="shared" ref="Q236:S237" si="451">Q237</f>
        <v>0</v>
      </c>
      <c r="R236" s="57">
        <f t="shared" si="451"/>
        <v>0</v>
      </c>
      <c r="S236" s="57">
        <f t="shared" si="451"/>
        <v>0</v>
      </c>
      <c r="T236" s="57">
        <f t="shared" si="380"/>
        <v>27000</v>
      </c>
      <c r="U236" s="57">
        <f t="shared" si="381"/>
        <v>27000</v>
      </c>
      <c r="V236" s="57">
        <f t="shared" si="382"/>
        <v>27000</v>
      </c>
      <c r="W236" s="57">
        <f t="shared" ref="W236:Y237" si="452">W237</f>
        <v>0</v>
      </c>
      <c r="X236" s="57">
        <f t="shared" si="452"/>
        <v>0</v>
      </c>
      <c r="Y236" s="57">
        <f t="shared" si="452"/>
        <v>0</v>
      </c>
      <c r="Z236" s="57">
        <f t="shared" si="383"/>
        <v>27000</v>
      </c>
      <c r="AA236" s="57">
        <f t="shared" si="384"/>
        <v>27000</v>
      </c>
      <c r="AB236" s="57">
        <f t="shared" si="385"/>
        <v>27000</v>
      </c>
      <c r="AC236" s="57">
        <f t="shared" ref="AC236:AE237" si="453">AC237</f>
        <v>0</v>
      </c>
      <c r="AD236" s="57">
        <f t="shared" si="453"/>
        <v>0</v>
      </c>
      <c r="AE236" s="57">
        <f t="shared" si="453"/>
        <v>0</v>
      </c>
      <c r="AF236" s="57">
        <f t="shared" si="386"/>
        <v>27000</v>
      </c>
      <c r="AG236" s="57">
        <f t="shared" si="387"/>
        <v>27000</v>
      </c>
      <c r="AH236" s="57">
        <f t="shared" si="388"/>
        <v>27000</v>
      </c>
    </row>
    <row r="237" spans="1:34" ht="26.4">
      <c r="A237" s="218"/>
      <c r="B237" s="74" t="s">
        <v>41</v>
      </c>
      <c r="C237" s="5" t="s">
        <v>16</v>
      </c>
      <c r="D237" s="5" t="s">
        <v>10</v>
      </c>
      <c r="E237" s="5" t="s">
        <v>100</v>
      </c>
      <c r="F237" s="54" t="s">
        <v>109</v>
      </c>
      <c r="G237" s="17" t="s">
        <v>39</v>
      </c>
      <c r="H237" s="57">
        <f>H238</f>
        <v>27000</v>
      </c>
      <c r="I237" s="57">
        <f t="shared" si="450"/>
        <v>27000</v>
      </c>
      <c r="J237" s="57">
        <f t="shared" si="450"/>
        <v>27000</v>
      </c>
      <c r="K237" s="57">
        <f t="shared" si="450"/>
        <v>0</v>
      </c>
      <c r="L237" s="57">
        <f t="shared" si="450"/>
        <v>0</v>
      </c>
      <c r="M237" s="57">
        <f t="shared" si="450"/>
        <v>0</v>
      </c>
      <c r="N237" s="57">
        <f t="shared" si="402"/>
        <v>27000</v>
      </c>
      <c r="O237" s="57">
        <f t="shared" si="403"/>
        <v>27000</v>
      </c>
      <c r="P237" s="57">
        <f t="shared" si="404"/>
        <v>27000</v>
      </c>
      <c r="Q237" s="57">
        <f t="shared" si="451"/>
        <v>0</v>
      </c>
      <c r="R237" s="57">
        <f t="shared" si="451"/>
        <v>0</v>
      </c>
      <c r="S237" s="57">
        <f t="shared" si="451"/>
        <v>0</v>
      </c>
      <c r="T237" s="57">
        <f t="shared" si="380"/>
        <v>27000</v>
      </c>
      <c r="U237" s="57">
        <f t="shared" si="381"/>
        <v>27000</v>
      </c>
      <c r="V237" s="57">
        <f t="shared" si="382"/>
        <v>27000</v>
      </c>
      <c r="W237" s="57">
        <f t="shared" si="452"/>
        <v>0</v>
      </c>
      <c r="X237" s="57">
        <f t="shared" si="452"/>
        <v>0</v>
      </c>
      <c r="Y237" s="57">
        <f t="shared" si="452"/>
        <v>0</v>
      </c>
      <c r="Z237" s="57">
        <f t="shared" si="383"/>
        <v>27000</v>
      </c>
      <c r="AA237" s="57">
        <f t="shared" si="384"/>
        <v>27000</v>
      </c>
      <c r="AB237" s="57">
        <f t="shared" si="385"/>
        <v>27000</v>
      </c>
      <c r="AC237" s="57">
        <f t="shared" si="453"/>
        <v>0</v>
      </c>
      <c r="AD237" s="57">
        <f t="shared" si="453"/>
        <v>0</v>
      </c>
      <c r="AE237" s="57">
        <f t="shared" si="453"/>
        <v>0</v>
      </c>
      <c r="AF237" s="57">
        <f t="shared" si="386"/>
        <v>27000</v>
      </c>
      <c r="AG237" s="57">
        <f t="shared" si="387"/>
        <v>27000</v>
      </c>
      <c r="AH237" s="57">
        <f t="shared" si="388"/>
        <v>27000</v>
      </c>
    </row>
    <row r="238" spans="1:34">
      <c r="A238" s="218"/>
      <c r="B238" s="85" t="s">
        <v>42</v>
      </c>
      <c r="C238" s="5" t="s">
        <v>16</v>
      </c>
      <c r="D238" s="5" t="s">
        <v>10</v>
      </c>
      <c r="E238" s="5" t="s">
        <v>100</v>
      </c>
      <c r="F238" s="54" t="s">
        <v>109</v>
      </c>
      <c r="G238" s="17" t="s">
        <v>40</v>
      </c>
      <c r="H238" s="61">
        <v>27000</v>
      </c>
      <c r="I238" s="61">
        <v>27000</v>
      </c>
      <c r="J238" s="61">
        <v>27000</v>
      </c>
      <c r="K238" s="61"/>
      <c r="L238" s="61"/>
      <c r="M238" s="61"/>
      <c r="N238" s="61">
        <f t="shared" si="402"/>
        <v>27000</v>
      </c>
      <c r="O238" s="61">
        <f t="shared" si="403"/>
        <v>27000</v>
      </c>
      <c r="P238" s="61">
        <f t="shared" si="404"/>
        <v>27000</v>
      </c>
      <c r="Q238" s="61"/>
      <c r="R238" s="61"/>
      <c r="S238" s="61"/>
      <c r="T238" s="61">
        <f t="shared" si="380"/>
        <v>27000</v>
      </c>
      <c r="U238" s="61">
        <f t="shared" si="381"/>
        <v>27000</v>
      </c>
      <c r="V238" s="61">
        <f t="shared" si="382"/>
        <v>27000</v>
      </c>
      <c r="W238" s="61"/>
      <c r="X238" s="61"/>
      <c r="Y238" s="61"/>
      <c r="Z238" s="61">
        <f t="shared" si="383"/>
        <v>27000</v>
      </c>
      <c r="AA238" s="61">
        <f t="shared" si="384"/>
        <v>27000</v>
      </c>
      <c r="AB238" s="61">
        <f t="shared" si="385"/>
        <v>27000</v>
      </c>
      <c r="AC238" s="61"/>
      <c r="AD238" s="61"/>
      <c r="AE238" s="61"/>
      <c r="AF238" s="61">
        <f t="shared" si="386"/>
        <v>27000</v>
      </c>
      <c r="AG238" s="61">
        <f t="shared" si="387"/>
        <v>27000</v>
      </c>
      <c r="AH238" s="61">
        <f t="shared" si="388"/>
        <v>27000</v>
      </c>
    </row>
    <row r="239" spans="1:34">
      <c r="A239" s="218"/>
      <c r="B239" s="56" t="s">
        <v>54</v>
      </c>
      <c r="C239" s="5" t="s">
        <v>16</v>
      </c>
      <c r="D239" s="5" t="s">
        <v>10</v>
      </c>
      <c r="E239" s="5" t="s">
        <v>100</v>
      </c>
      <c r="F239" s="5" t="s">
        <v>112</v>
      </c>
      <c r="G239" s="17"/>
      <c r="H239" s="57">
        <f>H240</f>
        <v>34150047</v>
      </c>
      <c r="I239" s="57">
        <f t="shared" ref="I239:M240" si="454">I240</f>
        <v>34458112.509999998</v>
      </c>
      <c r="J239" s="57">
        <f t="shared" si="454"/>
        <v>34409009.57</v>
      </c>
      <c r="K239" s="57">
        <f t="shared" si="454"/>
        <v>0</v>
      </c>
      <c r="L239" s="57">
        <f t="shared" si="454"/>
        <v>0</v>
      </c>
      <c r="M239" s="57">
        <f t="shared" si="454"/>
        <v>0</v>
      </c>
      <c r="N239" s="57">
        <f t="shared" si="402"/>
        <v>34150047</v>
      </c>
      <c r="O239" s="57">
        <f t="shared" si="403"/>
        <v>34458112.509999998</v>
      </c>
      <c r="P239" s="57">
        <f t="shared" si="404"/>
        <v>34409009.57</v>
      </c>
      <c r="Q239" s="57">
        <f t="shared" ref="Q239:S240" si="455">Q240</f>
        <v>0</v>
      </c>
      <c r="R239" s="57">
        <f t="shared" si="455"/>
        <v>0</v>
      </c>
      <c r="S239" s="57">
        <f t="shared" si="455"/>
        <v>0</v>
      </c>
      <c r="T239" s="57">
        <f t="shared" si="380"/>
        <v>34150047</v>
      </c>
      <c r="U239" s="57">
        <f t="shared" si="381"/>
        <v>34458112.509999998</v>
      </c>
      <c r="V239" s="57">
        <f t="shared" si="382"/>
        <v>34409009.57</v>
      </c>
      <c r="W239" s="57">
        <f t="shared" ref="W239:Y240" si="456">W240</f>
        <v>0</v>
      </c>
      <c r="X239" s="57">
        <f t="shared" si="456"/>
        <v>0</v>
      </c>
      <c r="Y239" s="57">
        <f t="shared" si="456"/>
        <v>0</v>
      </c>
      <c r="Z239" s="57">
        <f t="shared" si="383"/>
        <v>34150047</v>
      </c>
      <c r="AA239" s="57">
        <f t="shared" si="384"/>
        <v>34458112.509999998</v>
      </c>
      <c r="AB239" s="57">
        <f t="shared" si="385"/>
        <v>34409009.57</v>
      </c>
      <c r="AC239" s="57">
        <f t="shared" ref="AC239:AE240" si="457">AC240</f>
        <v>0</v>
      </c>
      <c r="AD239" s="57">
        <f t="shared" si="457"/>
        <v>0</v>
      </c>
      <c r="AE239" s="57">
        <f t="shared" si="457"/>
        <v>0</v>
      </c>
      <c r="AF239" s="57">
        <f t="shared" si="386"/>
        <v>34150047</v>
      </c>
      <c r="AG239" s="57">
        <f t="shared" si="387"/>
        <v>34458112.509999998</v>
      </c>
      <c r="AH239" s="57">
        <f t="shared" si="388"/>
        <v>34409009.57</v>
      </c>
    </row>
    <row r="240" spans="1:34" ht="26.4">
      <c r="A240" s="218"/>
      <c r="B240" s="74" t="s">
        <v>41</v>
      </c>
      <c r="C240" s="5" t="s">
        <v>16</v>
      </c>
      <c r="D240" s="5" t="s">
        <v>10</v>
      </c>
      <c r="E240" s="5" t="s">
        <v>100</v>
      </c>
      <c r="F240" s="5" t="s">
        <v>112</v>
      </c>
      <c r="G240" s="17" t="s">
        <v>39</v>
      </c>
      <c r="H240" s="57">
        <f>H241</f>
        <v>34150047</v>
      </c>
      <c r="I240" s="57">
        <f t="shared" si="454"/>
        <v>34458112.509999998</v>
      </c>
      <c r="J240" s="57">
        <f t="shared" si="454"/>
        <v>34409009.57</v>
      </c>
      <c r="K240" s="57">
        <f t="shared" si="454"/>
        <v>0</v>
      </c>
      <c r="L240" s="57">
        <f t="shared" si="454"/>
        <v>0</v>
      </c>
      <c r="M240" s="57">
        <f t="shared" si="454"/>
        <v>0</v>
      </c>
      <c r="N240" s="57">
        <f t="shared" si="402"/>
        <v>34150047</v>
      </c>
      <c r="O240" s="57">
        <f t="shared" si="403"/>
        <v>34458112.509999998</v>
      </c>
      <c r="P240" s="57">
        <f t="shared" si="404"/>
        <v>34409009.57</v>
      </c>
      <c r="Q240" s="57">
        <f t="shared" si="455"/>
        <v>0</v>
      </c>
      <c r="R240" s="57">
        <f t="shared" si="455"/>
        <v>0</v>
      </c>
      <c r="S240" s="57">
        <f t="shared" si="455"/>
        <v>0</v>
      </c>
      <c r="T240" s="57">
        <f t="shared" si="380"/>
        <v>34150047</v>
      </c>
      <c r="U240" s="57">
        <f t="shared" si="381"/>
        <v>34458112.509999998</v>
      </c>
      <c r="V240" s="57">
        <f t="shared" si="382"/>
        <v>34409009.57</v>
      </c>
      <c r="W240" s="57">
        <f t="shared" si="456"/>
        <v>0</v>
      </c>
      <c r="X240" s="57">
        <f t="shared" si="456"/>
        <v>0</v>
      </c>
      <c r="Y240" s="57">
        <f t="shared" si="456"/>
        <v>0</v>
      </c>
      <c r="Z240" s="57">
        <f t="shared" si="383"/>
        <v>34150047</v>
      </c>
      <c r="AA240" s="57">
        <f t="shared" si="384"/>
        <v>34458112.509999998</v>
      </c>
      <c r="AB240" s="57">
        <f t="shared" si="385"/>
        <v>34409009.57</v>
      </c>
      <c r="AC240" s="57">
        <f t="shared" si="457"/>
        <v>0</v>
      </c>
      <c r="AD240" s="57">
        <f t="shared" si="457"/>
        <v>0</v>
      </c>
      <c r="AE240" s="57">
        <f t="shared" si="457"/>
        <v>0</v>
      </c>
      <c r="AF240" s="57">
        <f t="shared" si="386"/>
        <v>34150047</v>
      </c>
      <c r="AG240" s="57">
        <f t="shared" si="387"/>
        <v>34458112.509999998</v>
      </c>
      <c r="AH240" s="57">
        <f t="shared" si="388"/>
        <v>34409009.57</v>
      </c>
    </row>
    <row r="241" spans="1:34">
      <c r="A241" s="218"/>
      <c r="B241" s="85" t="s">
        <v>42</v>
      </c>
      <c r="C241" s="5" t="s">
        <v>16</v>
      </c>
      <c r="D241" s="5" t="s">
        <v>10</v>
      </c>
      <c r="E241" s="5" t="s">
        <v>100</v>
      </c>
      <c r="F241" s="5" t="s">
        <v>112</v>
      </c>
      <c r="G241" s="17" t="s">
        <v>40</v>
      </c>
      <c r="H241" s="61">
        <f>33750047+400000</f>
        <v>34150047</v>
      </c>
      <c r="I241" s="61">
        <f>34258112.51+200000</f>
        <v>34458112.509999998</v>
      </c>
      <c r="J241" s="61">
        <f>34322532.21+200000-70925.17-42597.47</f>
        <v>34409009.57</v>
      </c>
      <c r="K241" s="61"/>
      <c r="L241" s="61"/>
      <c r="M241" s="61"/>
      <c r="N241" s="61">
        <f t="shared" si="402"/>
        <v>34150047</v>
      </c>
      <c r="O241" s="61">
        <f t="shared" si="403"/>
        <v>34458112.509999998</v>
      </c>
      <c r="P241" s="61">
        <f t="shared" si="404"/>
        <v>34409009.57</v>
      </c>
      <c r="Q241" s="61"/>
      <c r="R241" s="61"/>
      <c r="S241" s="61"/>
      <c r="T241" s="61">
        <f t="shared" si="380"/>
        <v>34150047</v>
      </c>
      <c r="U241" s="61">
        <f t="shared" si="381"/>
        <v>34458112.509999998</v>
      </c>
      <c r="V241" s="61">
        <f t="shared" si="382"/>
        <v>34409009.57</v>
      </c>
      <c r="W241" s="61"/>
      <c r="X241" s="61"/>
      <c r="Y241" s="61"/>
      <c r="Z241" s="61">
        <f t="shared" si="383"/>
        <v>34150047</v>
      </c>
      <c r="AA241" s="61">
        <f t="shared" si="384"/>
        <v>34458112.509999998</v>
      </c>
      <c r="AB241" s="61">
        <f t="shared" si="385"/>
        <v>34409009.57</v>
      </c>
      <c r="AC241" s="61"/>
      <c r="AD241" s="61"/>
      <c r="AE241" s="61"/>
      <c r="AF241" s="61">
        <f t="shared" si="386"/>
        <v>34150047</v>
      </c>
      <c r="AG241" s="61">
        <f t="shared" si="387"/>
        <v>34458112.509999998</v>
      </c>
      <c r="AH241" s="61">
        <f t="shared" si="388"/>
        <v>34409009.57</v>
      </c>
    </row>
    <row r="242" spans="1:34" ht="39.6">
      <c r="A242" s="218"/>
      <c r="B242" s="56" t="s">
        <v>215</v>
      </c>
      <c r="C242" s="5" t="s">
        <v>16</v>
      </c>
      <c r="D242" s="5" t="s">
        <v>10</v>
      </c>
      <c r="E242" s="5" t="s">
        <v>100</v>
      </c>
      <c r="F242" s="5" t="s">
        <v>105</v>
      </c>
      <c r="G242" s="17"/>
      <c r="H242" s="57">
        <f>H243</f>
        <v>558863</v>
      </c>
      <c r="I242" s="57">
        <f t="shared" ref="I242:M243" si="458">I243</f>
        <v>581218</v>
      </c>
      <c r="J242" s="57">
        <f t="shared" si="458"/>
        <v>604466</v>
      </c>
      <c r="K242" s="57">
        <f t="shared" si="458"/>
        <v>0</v>
      </c>
      <c r="L242" s="57">
        <f t="shared" si="458"/>
        <v>0</v>
      </c>
      <c r="M242" s="57">
        <f t="shared" si="458"/>
        <v>0</v>
      </c>
      <c r="N242" s="57">
        <f t="shared" ref="N242:P244" si="459">H242+K242</f>
        <v>558863</v>
      </c>
      <c r="O242" s="57">
        <f t="shared" si="459"/>
        <v>581218</v>
      </c>
      <c r="P242" s="57">
        <f t="shared" si="459"/>
        <v>604466</v>
      </c>
      <c r="Q242" s="57">
        <f t="shared" ref="Q242:S243" si="460">Q243</f>
        <v>0</v>
      </c>
      <c r="R242" s="57">
        <f t="shared" si="460"/>
        <v>0</v>
      </c>
      <c r="S242" s="57">
        <f t="shared" si="460"/>
        <v>0</v>
      </c>
      <c r="T242" s="57">
        <f t="shared" ref="T242:V244" si="461">N242+Q242</f>
        <v>558863</v>
      </c>
      <c r="U242" s="57">
        <f t="shared" si="461"/>
        <v>581218</v>
      </c>
      <c r="V242" s="57">
        <f t="shared" si="461"/>
        <v>604466</v>
      </c>
      <c r="W242" s="57">
        <f t="shared" ref="W242:Y243" si="462">W243</f>
        <v>0</v>
      </c>
      <c r="X242" s="57">
        <f t="shared" si="462"/>
        <v>0</v>
      </c>
      <c r="Y242" s="57">
        <f t="shared" si="462"/>
        <v>0</v>
      </c>
      <c r="Z242" s="57">
        <f t="shared" si="383"/>
        <v>558863</v>
      </c>
      <c r="AA242" s="57">
        <f t="shared" si="384"/>
        <v>581218</v>
      </c>
      <c r="AB242" s="57">
        <f t="shared" si="385"/>
        <v>604466</v>
      </c>
      <c r="AC242" s="57">
        <f t="shared" ref="AC242:AE243" si="463">AC243</f>
        <v>0</v>
      </c>
      <c r="AD242" s="57">
        <f t="shared" si="463"/>
        <v>0</v>
      </c>
      <c r="AE242" s="57">
        <f t="shared" si="463"/>
        <v>0</v>
      </c>
      <c r="AF242" s="57">
        <f t="shared" si="386"/>
        <v>558863</v>
      </c>
      <c r="AG242" s="57">
        <f t="shared" si="387"/>
        <v>581218</v>
      </c>
      <c r="AH242" s="57">
        <f t="shared" si="388"/>
        <v>604466</v>
      </c>
    </row>
    <row r="243" spans="1:34" ht="26.4">
      <c r="A243" s="218"/>
      <c r="B243" s="74" t="s">
        <v>41</v>
      </c>
      <c r="C243" s="5" t="s">
        <v>16</v>
      </c>
      <c r="D243" s="5" t="s">
        <v>10</v>
      </c>
      <c r="E243" s="5" t="s">
        <v>100</v>
      </c>
      <c r="F243" s="5" t="s">
        <v>105</v>
      </c>
      <c r="G243" s="17" t="s">
        <v>39</v>
      </c>
      <c r="H243" s="57">
        <f>H244</f>
        <v>558863</v>
      </c>
      <c r="I243" s="57">
        <f t="shared" si="458"/>
        <v>581218</v>
      </c>
      <c r="J243" s="57">
        <f t="shared" si="458"/>
        <v>604466</v>
      </c>
      <c r="K243" s="57">
        <f t="shared" si="458"/>
        <v>0</v>
      </c>
      <c r="L243" s="57">
        <f t="shared" si="458"/>
        <v>0</v>
      </c>
      <c r="M243" s="57">
        <f t="shared" si="458"/>
        <v>0</v>
      </c>
      <c r="N243" s="57">
        <f t="shared" si="459"/>
        <v>558863</v>
      </c>
      <c r="O243" s="57">
        <f t="shared" si="459"/>
        <v>581218</v>
      </c>
      <c r="P243" s="57">
        <f t="shared" si="459"/>
        <v>604466</v>
      </c>
      <c r="Q243" s="57">
        <f t="shared" si="460"/>
        <v>0</v>
      </c>
      <c r="R243" s="57">
        <f t="shared" si="460"/>
        <v>0</v>
      </c>
      <c r="S243" s="57">
        <f t="shared" si="460"/>
        <v>0</v>
      </c>
      <c r="T243" s="57">
        <f t="shared" si="461"/>
        <v>558863</v>
      </c>
      <c r="U243" s="57">
        <f t="shared" si="461"/>
        <v>581218</v>
      </c>
      <c r="V243" s="57">
        <f t="shared" si="461"/>
        <v>604466</v>
      </c>
      <c r="W243" s="57">
        <f t="shared" si="462"/>
        <v>0</v>
      </c>
      <c r="X243" s="57">
        <f t="shared" si="462"/>
        <v>0</v>
      </c>
      <c r="Y243" s="57">
        <f t="shared" si="462"/>
        <v>0</v>
      </c>
      <c r="Z243" s="57">
        <f t="shared" si="383"/>
        <v>558863</v>
      </c>
      <c r="AA243" s="57">
        <f t="shared" si="384"/>
        <v>581218</v>
      </c>
      <c r="AB243" s="57">
        <f t="shared" si="385"/>
        <v>604466</v>
      </c>
      <c r="AC243" s="57">
        <f t="shared" si="463"/>
        <v>0</v>
      </c>
      <c r="AD243" s="57">
        <f t="shared" si="463"/>
        <v>0</v>
      </c>
      <c r="AE243" s="57">
        <f t="shared" si="463"/>
        <v>0</v>
      </c>
      <c r="AF243" s="57">
        <f t="shared" si="386"/>
        <v>558863</v>
      </c>
      <c r="AG243" s="57">
        <f t="shared" si="387"/>
        <v>581218</v>
      </c>
      <c r="AH243" s="57">
        <f t="shared" si="388"/>
        <v>604466</v>
      </c>
    </row>
    <row r="244" spans="1:34">
      <c r="A244" s="218"/>
      <c r="B244" s="85" t="s">
        <v>42</v>
      </c>
      <c r="C244" s="5" t="s">
        <v>16</v>
      </c>
      <c r="D244" s="5" t="s">
        <v>10</v>
      </c>
      <c r="E244" s="5" t="s">
        <v>100</v>
      </c>
      <c r="F244" s="5" t="s">
        <v>105</v>
      </c>
      <c r="G244" s="17" t="s">
        <v>40</v>
      </c>
      <c r="H244" s="61">
        <v>558863</v>
      </c>
      <c r="I244" s="61">
        <v>581218</v>
      </c>
      <c r="J244" s="61">
        <v>604466</v>
      </c>
      <c r="K244" s="61"/>
      <c r="L244" s="61"/>
      <c r="M244" s="61"/>
      <c r="N244" s="61">
        <f t="shared" si="459"/>
        <v>558863</v>
      </c>
      <c r="O244" s="61">
        <f t="shared" si="459"/>
        <v>581218</v>
      </c>
      <c r="P244" s="61">
        <f t="shared" si="459"/>
        <v>604466</v>
      </c>
      <c r="Q244" s="61"/>
      <c r="R244" s="61"/>
      <c r="S244" s="61"/>
      <c r="T244" s="61">
        <f t="shared" si="461"/>
        <v>558863</v>
      </c>
      <c r="U244" s="61">
        <f t="shared" si="461"/>
        <v>581218</v>
      </c>
      <c r="V244" s="61">
        <f t="shared" si="461"/>
        <v>604466</v>
      </c>
      <c r="W244" s="61"/>
      <c r="X244" s="61"/>
      <c r="Y244" s="61"/>
      <c r="Z244" s="61">
        <f t="shared" si="383"/>
        <v>558863</v>
      </c>
      <c r="AA244" s="61">
        <f t="shared" si="384"/>
        <v>581218</v>
      </c>
      <c r="AB244" s="61">
        <f t="shared" si="385"/>
        <v>604466</v>
      </c>
      <c r="AC244" s="61"/>
      <c r="AD244" s="61"/>
      <c r="AE244" s="61"/>
      <c r="AF244" s="61">
        <f t="shared" si="386"/>
        <v>558863</v>
      </c>
      <c r="AG244" s="61">
        <f t="shared" si="387"/>
        <v>581218</v>
      </c>
      <c r="AH244" s="61">
        <f t="shared" si="388"/>
        <v>604466</v>
      </c>
    </row>
    <row r="245" spans="1:34">
      <c r="A245" s="218"/>
      <c r="B245" s="85" t="s">
        <v>428</v>
      </c>
      <c r="C245" s="5" t="s">
        <v>16</v>
      </c>
      <c r="D245" s="5" t="s">
        <v>10</v>
      </c>
      <c r="E245" s="5" t="s">
        <v>100</v>
      </c>
      <c r="F245" s="5" t="s">
        <v>427</v>
      </c>
      <c r="G245" s="221"/>
      <c r="H245" s="61"/>
      <c r="I245" s="61"/>
      <c r="J245" s="61"/>
      <c r="K245" s="61"/>
      <c r="L245" s="61"/>
      <c r="M245" s="61"/>
      <c r="N245" s="61"/>
      <c r="O245" s="61"/>
      <c r="P245" s="61"/>
      <c r="Q245" s="61">
        <f>Q246</f>
        <v>10674400</v>
      </c>
      <c r="R245" s="61">
        <f t="shared" ref="R245:S246" si="464">R246</f>
        <v>0</v>
      </c>
      <c r="S245" s="61">
        <f t="shared" si="464"/>
        <v>0</v>
      </c>
      <c r="T245" s="61">
        <f t="shared" ref="T245:T247" si="465">N245+Q245</f>
        <v>10674400</v>
      </c>
      <c r="U245" s="61">
        <f t="shared" ref="U245:U247" si="466">O245+R245</f>
        <v>0</v>
      </c>
      <c r="V245" s="61">
        <f t="shared" ref="V245:V247" si="467">P245+S245</f>
        <v>0</v>
      </c>
      <c r="W245" s="61">
        <f>W246</f>
        <v>0</v>
      </c>
      <c r="X245" s="61">
        <f t="shared" ref="X245:Y246" si="468">X246</f>
        <v>0</v>
      </c>
      <c r="Y245" s="61">
        <f t="shared" si="468"/>
        <v>0</v>
      </c>
      <c r="Z245" s="61">
        <f t="shared" si="383"/>
        <v>10674400</v>
      </c>
      <c r="AA245" s="61">
        <f t="shared" si="384"/>
        <v>0</v>
      </c>
      <c r="AB245" s="61">
        <f t="shared" si="385"/>
        <v>0</v>
      </c>
      <c r="AC245" s="61">
        <f>AC246</f>
        <v>0</v>
      </c>
      <c r="AD245" s="61">
        <f t="shared" ref="AD245:AE246" si="469">AD246</f>
        <v>0</v>
      </c>
      <c r="AE245" s="61">
        <f t="shared" si="469"/>
        <v>0</v>
      </c>
      <c r="AF245" s="61">
        <f t="shared" si="386"/>
        <v>10674400</v>
      </c>
      <c r="AG245" s="61">
        <f t="shared" si="387"/>
        <v>0</v>
      </c>
      <c r="AH245" s="61">
        <f t="shared" si="388"/>
        <v>0</v>
      </c>
    </row>
    <row r="246" spans="1:34" ht="26.4">
      <c r="A246" s="218"/>
      <c r="B246" s="85" t="s">
        <v>41</v>
      </c>
      <c r="C246" s="5" t="s">
        <v>16</v>
      </c>
      <c r="D246" s="5" t="s">
        <v>10</v>
      </c>
      <c r="E246" s="5" t="s">
        <v>100</v>
      </c>
      <c r="F246" s="5" t="s">
        <v>427</v>
      </c>
      <c r="G246" s="221" t="s">
        <v>39</v>
      </c>
      <c r="H246" s="61"/>
      <c r="I246" s="61"/>
      <c r="J246" s="61"/>
      <c r="K246" s="61"/>
      <c r="L246" s="61"/>
      <c r="M246" s="61"/>
      <c r="N246" s="61"/>
      <c r="O246" s="61"/>
      <c r="P246" s="61"/>
      <c r="Q246" s="61">
        <f>Q247</f>
        <v>10674400</v>
      </c>
      <c r="R246" s="61">
        <f t="shared" si="464"/>
        <v>0</v>
      </c>
      <c r="S246" s="61">
        <f t="shared" si="464"/>
        <v>0</v>
      </c>
      <c r="T246" s="61">
        <f t="shared" si="465"/>
        <v>10674400</v>
      </c>
      <c r="U246" s="61">
        <f t="shared" si="466"/>
        <v>0</v>
      </c>
      <c r="V246" s="61">
        <f t="shared" si="467"/>
        <v>0</v>
      </c>
      <c r="W246" s="61">
        <f>W247</f>
        <v>0</v>
      </c>
      <c r="X246" s="61">
        <f t="shared" si="468"/>
        <v>0</v>
      </c>
      <c r="Y246" s="61">
        <f t="shared" si="468"/>
        <v>0</v>
      </c>
      <c r="Z246" s="61">
        <f t="shared" si="383"/>
        <v>10674400</v>
      </c>
      <c r="AA246" s="61">
        <f t="shared" si="384"/>
        <v>0</v>
      </c>
      <c r="AB246" s="61">
        <f t="shared" si="385"/>
        <v>0</v>
      </c>
      <c r="AC246" s="61">
        <f>AC247</f>
        <v>0</v>
      </c>
      <c r="AD246" s="61">
        <f t="shared" si="469"/>
        <v>0</v>
      </c>
      <c r="AE246" s="61">
        <f t="shared" si="469"/>
        <v>0</v>
      </c>
      <c r="AF246" s="61">
        <f t="shared" si="386"/>
        <v>10674400</v>
      </c>
      <c r="AG246" s="61">
        <f t="shared" si="387"/>
        <v>0</v>
      </c>
      <c r="AH246" s="61">
        <f t="shared" si="388"/>
        <v>0</v>
      </c>
    </row>
    <row r="247" spans="1:34">
      <c r="A247" s="218"/>
      <c r="B247" s="85" t="s">
        <v>42</v>
      </c>
      <c r="C247" s="5" t="s">
        <v>16</v>
      </c>
      <c r="D247" s="5" t="s">
        <v>10</v>
      </c>
      <c r="E247" s="5" t="s">
        <v>100</v>
      </c>
      <c r="F247" s="5" t="s">
        <v>427</v>
      </c>
      <c r="G247" s="221" t="s">
        <v>40</v>
      </c>
      <c r="H247" s="61"/>
      <c r="I247" s="61"/>
      <c r="J247" s="61"/>
      <c r="K247" s="61"/>
      <c r="L247" s="61"/>
      <c r="M247" s="61"/>
      <c r="N247" s="61"/>
      <c r="O247" s="61"/>
      <c r="P247" s="61"/>
      <c r="Q247" s="61">
        <v>10674400</v>
      </c>
      <c r="R247" s="61"/>
      <c r="S247" s="61"/>
      <c r="T247" s="61">
        <f t="shared" si="465"/>
        <v>10674400</v>
      </c>
      <c r="U247" s="61">
        <f t="shared" si="466"/>
        <v>0</v>
      </c>
      <c r="V247" s="61">
        <f t="shared" si="467"/>
        <v>0</v>
      </c>
      <c r="W247" s="61"/>
      <c r="X247" s="61"/>
      <c r="Y247" s="61"/>
      <c r="Z247" s="61">
        <f t="shared" si="383"/>
        <v>10674400</v>
      </c>
      <c r="AA247" s="61">
        <f t="shared" si="384"/>
        <v>0</v>
      </c>
      <c r="AB247" s="61">
        <f t="shared" si="385"/>
        <v>0</v>
      </c>
      <c r="AC247" s="61"/>
      <c r="AD247" s="61"/>
      <c r="AE247" s="61"/>
      <c r="AF247" s="61">
        <f t="shared" si="386"/>
        <v>10674400</v>
      </c>
      <c r="AG247" s="61">
        <f t="shared" si="387"/>
        <v>0</v>
      </c>
      <c r="AH247" s="61">
        <f t="shared" si="388"/>
        <v>0</v>
      </c>
    </row>
    <row r="248" spans="1:34" ht="66">
      <c r="A248" s="218"/>
      <c r="B248" s="56" t="s">
        <v>321</v>
      </c>
      <c r="C248" s="39" t="s">
        <v>16</v>
      </c>
      <c r="D248" s="39" t="s">
        <v>10</v>
      </c>
      <c r="E248" s="39" t="s">
        <v>100</v>
      </c>
      <c r="F248" s="73" t="s">
        <v>322</v>
      </c>
      <c r="G248" s="38"/>
      <c r="H248" s="67">
        <f>H249</f>
        <v>10727.71</v>
      </c>
      <c r="I248" s="67">
        <f t="shared" ref="I248:M249" si="470">I249</f>
        <v>0</v>
      </c>
      <c r="J248" s="67">
        <f t="shared" si="470"/>
        <v>0</v>
      </c>
      <c r="K248" s="67">
        <f t="shared" si="470"/>
        <v>0</v>
      </c>
      <c r="L248" s="67">
        <f t="shared" si="470"/>
        <v>0</v>
      </c>
      <c r="M248" s="67">
        <f t="shared" si="470"/>
        <v>0</v>
      </c>
      <c r="N248" s="67">
        <f t="shared" ref="N248:P250" si="471">H248+K248</f>
        <v>10727.71</v>
      </c>
      <c r="O248" s="67">
        <f t="shared" si="471"/>
        <v>0</v>
      </c>
      <c r="P248" s="67">
        <f t="shared" si="471"/>
        <v>0</v>
      </c>
      <c r="Q248" s="67">
        <f t="shared" ref="Q248:S249" si="472">Q249</f>
        <v>0</v>
      </c>
      <c r="R248" s="67">
        <f t="shared" si="472"/>
        <v>0</v>
      </c>
      <c r="S248" s="67">
        <f t="shared" si="472"/>
        <v>0</v>
      </c>
      <c r="T248" s="67">
        <f t="shared" ref="T248:V250" si="473">N248+Q248</f>
        <v>10727.71</v>
      </c>
      <c r="U248" s="67">
        <f t="shared" si="473"/>
        <v>0</v>
      </c>
      <c r="V248" s="67">
        <f t="shared" si="473"/>
        <v>0</v>
      </c>
      <c r="W248" s="67">
        <f t="shared" ref="W248:Y249" si="474">W249</f>
        <v>0</v>
      </c>
      <c r="X248" s="67">
        <f t="shared" si="474"/>
        <v>0</v>
      </c>
      <c r="Y248" s="67">
        <f t="shared" si="474"/>
        <v>0</v>
      </c>
      <c r="Z248" s="67">
        <f t="shared" si="383"/>
        <v>10727.71</v>
      </c>
      <c r="AA248" s="67">
        <f t="shared" si="384"/>
        <v>0</v>
      </c>
      <c r="AB248" s="67">
        <f t="shared" si="385"/>
        <v>0</v>
      </c>
      <c r="AC248" s="67">
        <f t="shared" ref="AC248:AE249" si="475">AC249</f>
        <v>-10727.71</v>
      </c>
      <c r="AD248" s="67">
        <f t="shared" si="475"/>
        <v>0</v>
      </c>
      <c r="AE248" s="67">
        <f t="shared" si="475"/>
        <v>0</v>
      </c>
      <c r="AF248" s="67">
        <f t="shared" si="386"/>
        <v>0</v>
      </c>
      <c r="AG248" s="67">
        <f t="shared" si="387"/>
        <v>0</v>
      </c>
      <c r="AH248" s="67">
        <f t="shared" si="388"/>
        <v>0</v>
      </c>
    </row>
    <row r="249" spans="1:34" ht="26.4">
      <c r="A249" s="218"/>
      <c r="B249" s="74" t="s">
        <v>41</v>
      </c>
      <c r="C249" s="39" t="s">
        <v>16</v>
      </c>
      <c r="D249" s="39" t="s">
        <v>10</v>
      </c>
      <c r="E249" s="39" t="s">
        <v>100</v>
      </c>
      <c r="F249" s="73" t="s">
        <v>322</v>
      </c>
      <c r="G249" s="38" t="s">
        <v>39</v>
      </c>
      <c r="H249" s="67">
        <f>H250</f>
        <v>10727.71</v>
      </c>
      <c r="I249" s="67">
        <f t="shared" si="470"/>
        <v>0</v>
      </c>
      <c r="J249" s="67">
        <f t="shared" si="470"/>
        <v>0</v>
      </c>
      <c r="K249" s="67">
        <f t="shared" si="470"/>
        <v>0</v>
      </c>
      <c r="L249" s="67">
        <f t="shared" si="470"/>
        <v>0</v>
      </c>
      <c r="M249" s="67">
        <f t="shared" si="470"/>
        <v>0</v>
      </c>
      <c r="N249" s="67">
        <f t="shared" si="471"/>
        <v>10727.71</v>
      </c>
      <c r="O249" s="67">
        <f t="shared" si="471"/>
        <v>0</v>
      </c>
      <c r="P249" s="67">
        <f t="shared" si="471"/>
        <v>0</v>
      </c>
      <c r="Q249" s="67">
        <f t="shared" si="472"/>
        <v>0</v>
      </c>
      <c r="R249" s="67">
        <f t="shared" si="472"/>
        <v>0</v>
      </c>
      <c r="S249" s="67">
        <f t="shared" si="472"/>
        <v>0</v>
      </c>
      <c r="T249" s="67">
        <f t="shared" si="473"/>
        <v>10727.71</v>
      </c>
      <c r="U249" s="67">
        <f t="shared" si="473"/>
        <v>0</v>
      </c>
      <c r="V249" s="67">
        <f t="shared" si="473"/>
        <v>0</v>
      </c>
      <c r="W249" s="67">
        <f t="shared" si="474"/>
        <v>0</v>
      </c>
      <c r="X249" s="67">
        <f t="shared" si="474"/>
        <v>0</v>
      </c>
      <c r="Y249" s="67">
        <f t="shared" si="474"/>
        <v>0</v>
      </c>
      <c r="Z249" s="67">
        <f t="shared" si="383"/>
        <v>10727.71</v>
      </c>
      <c r="AA249" s="67">
        <f t="shared" si="384"/>
        <v>0</v>
      </c>
      <c r="AB249" s="67">
        <f t="shared" si="385"/>
        <v>0</v>
      </c>
      <c r="AC249" s="67">
        <f t="shared" si="475"/>
        <v>-10727.71</v>
      </c>
      <c r="AD249" s="67">
        <f t="shared" si="475"/>
        <v>0</v>
      </c>
      <c r="AE249" s="67">
        <f t="shared" si="475"/>
        <v>0</v>
      </c>
      <c r="AF249" s="67">
        <f t="shared" si="386"/>
        <v>0</v>
      </c>
      <c r="AG249" s="67">
        <f t="shared" si="387"/>
        <v>0</v>
      </c>
      <c r="AH249" s="67">
        <f t="shared" si="388"/>
        <v>0</v>
      </c>
    </row>
    <row r="250" spans="1:34">
      <c r="A250" s="218"/>
      <c r="B250" s="85" t="s">
        <v>42</v>
      </c>
      <c r="C250" s="39" t="s">
        <v>16</v>
      </c>
      <c r="D250" s="39" t="s">
        <v>10</v>
      </c>
      <c r="E250" s="39" t="s">
        <v>100</v>
      </c>
      <c r="F250" s="73" t="s">
        <v>322</v>
      </c>
      <c r="G250" s="38" t="s">
        <v>40</v>
      </c>
      <c r="H250" s="61">
        <v>10727.71</v>
      </c>
      <c r="I250" s="61"/>
      <c r="J250" s="61"/>
      <c r="K250" s="61"/>
      <c r="L250" s="61"/>
      <c r="M250" s="61"/>
      <c r="N250" s="61">
        <f t="shared" si="471"/>
        <v>10727.71</v>
      </c>
      <c r="O250" s="61">
        <f t="shared" si="471"/>
        <v>0</v>
      </c>
      <c r="P250" s="61">
        <f t="shared" si="471"/>
        <v>0</v>
      </c>
      <c r="Q250" s="61"/>
      <c r="R250" s="61"/>
      <c r="S250" s="61"/>
      <c r="T250" s="61">
        <f t="shared" si="473"/>
        <v>10727.71</v>
      </c>
      <c r="U250" s="61">
        <f t="shared" si="473"/>
        <v>0</v>
      </c>
      <c r="V250" s="61">
        <f t="shared" si="473"/>
        <v>0</v>
      </c>
      <c r="W250" s="61"/>
      <c r="X250" s="61"/>
      <c r="Y250" s="61"/>
      <c r="Z250" s="61">
        <f t="shared" si="383"/>
        <v>10727.71</v>
      </c>
      <c r="AA250" s="61">
        <f t="shared" si="384"/>
        <v>0</v>
      </c>
      <c r="AB250" s="61">
        <f t="shared" si="385"/>
        <v>0</v>
      </c>
      <c r="AC250" s="61">
        <v>-10727.71</v>
      </c>
      <c r="AD250" s="61"/>
      <c r="AE250" s="61"/>
      <c r="AF250" s="61">
        <f t="shared" si="386"/>
        <v>0</v>
      </c>
      <c r="AG250" s="61">
        <f t="shared" si="387"/>
        <v>0</v>
      </c>
      <c r="AH250" s="61">
        <f t="shared" si="388"/>
        <v>0</v>
      </c>
    </row>
    <row r="251" spans="1:34" ht="26.4">
      <c r="A251" s="218"/>
      <c r="B251" s="189" t="s">
        <v>222</v>
      </c>
      <c r="C251" s="10" t="s">
        <v>16</v>
      </c>
      <c r="D251" s="5" t="s">
        <v>10</v>
      </c>
      <c r="E251" s="5" t="s">
        <v>100</v>
      </c>
      <c r="F251" s="73" t="s">
        <v>223</v>
      </c>
      <c r="G251" s="17"/>
      <c r="H251" s="67">
        <f>H252</f>
        <v>193624.85</v>
      </c>
      <c r="I251" s="67">
        <f t="shared" ref="I251:M252" si="476">I252</f>
        <v>193624.85</v>
      </c>
      <c r="J251" s="67">
        <f t="shared" si="476"/>
        <v>193624.85</v>
      </c>
      <c r="K251" s="67">
        <f t="shared" si="476"/>
        <v>-2185.39</v>
      </c>
      <c r="L251" s="67">
        <f t="shared" si="476"/>
        <v>-2185.39</v>
      </c>
      <c r="M251" s="67">
        <f t="shared" si="476"/>
        <v>-2185.39</v>
      </c>
      <c r="N251" s="67">
        <f t="shared" si="402"/>
        <v>191439.46</v>
      </c>
      <c r="O251" s="67">
        <f t="shared" si="403"/>
        <v>191439.46</v>
      </c>
      <c r="P251" s="67">
        <f t="shared" si="404"/>
        <v>191439.46</v>
      </c>
      <c r="Q251" s="67">
        <f t="shared" ref="Q251:S252" si="477">Q252</f>
        <v>0</v>
      </c>
      <c r="R251" s="67">
        <f t="shared" si="477"/>
        <v>0</v>
      </c>
      <c r="S251" s="67">
        <f t="shared" si="477"/>
        <v>0</v>
      </c>
      <c r="T251" s="67">
        <f t="shared" si="380"/>
        <v>191439.46</v>
      </c>
      <c r="U251" s="67">
        <f t="shared" si="381"/>
        <v>191439.46</v>
      </c>
      <c r="V251" s="67">
        <f t="shared" si="382"/>
        <v>191439.46</v>
      </c>
      <c r="W251" s="67">
        <f t="shared" ref="W251:Y252" si="478">W252</f>
        <v>0</v>
      </c>
      <c r="X251" s="67">
        <f t="shared" si="478"/>
        <v>0</v>
      </c>
      <c r="Y251" s="67">
        <f t="shared" si="478"/>
        <v>0</v>
      </c>
      <c r="Z251" s="67">
        <f t="shared" si="383"/>
        <v>191439.46</v>
      </c>
      <c r="AA251" s="67">
        <f t="shared" si="384"/>
        <v>191439.46</v>
      </c>
      <c r="AB251" s="67">
        <f t="shared" si="385"/>
        <v>191439.46</v>
      </c>
      <c r="AC251" s="67">
        <f t="shared" ref="AC251:AE252" si="479">AC252</f>
        <v>0</v>
      </c>
      <c r="AD251" s="67">
        <f t="shared" si="479"/>
        <v>0</v>
      </c>
      <c r="AE251" s="67">
        <f t="shared" si="479"/>
        <v>0</v>
      </c>
      <c r="AF251" s="67">
        <f t="shared" si="386"/>
        <v>191439.46</v>
      </c>
      <c r="AG251" s="67">
        <f t="shared" si="387"/>
        <v>191439.46</v>
      </c>
      <c r="AH251" s="67">
        <f t="shared" si="388"/>
        <v>191439.46</v>
      </c>
    </row>
    <row r="252" spans="1:34" ht="26.4">
      <c r="A252" s="218"/>
      <c r="B252" s="74" t="s">
        <v>41</v>
      </c>
      <c r="C252" s="5" t="s">
        <v>16</v>
      </c>
      <c r="D252" s="5" t="s">
        <v>10</v>
      </c>
      <c r="E252" s="5" t="s">
        <v>100</v>
      </c>
      <c r="F252" s="73" t="s">
        <v>223</v>
      </c>
      <c r="G252" s="55" t="s">
        <v>39</v>
      </c>
      <c r="H252" s="67">
        <f>H253</f>
        <v>193624.85</v>
      </c>
      <c r="I252" s="67">
        <f t="shared" si="476"/>
        <v>193624.85</v>
      </c>
      <c r="J252" s="67">
        <f t="shared" si="476"/>
        <v>193624.85</v>
      </c>
      <c r="K252" s="67">
        <f t="shared" si="476"/>
        <v>-2185.39</v>
      </c>
      <c r="L252" s="67">
        <f t="shared" si="476"/>
        <v>-2185.39</v>
      </c>
      <c r="M252" s="67">
        <f t="shared" si="476"/>
        <v>-2185.39</v>
      </c>
      <c r="N252" s="67">
        <f t="shared" si="402"/>
        <v>191439.46</v>
      </c>
      <c r="O252" s="67">
        <f t="shared" si="403"/>
        <v>191439.46</v>
      </c>
      <c r="P252" s="67">
        <f t="shared" si="404"/>
        <v>191439.46</v>
      </c>
      <c r="Q252" s="67">
        <f t="shared" si="477"/>
        <v>0</v>
      </c>
      <c r="R252" s="67">
        <f t="shared" si="477"/>
        <v>0</v>
      </c>
      <c r="S252" s="67">
        <f t="shared" si="477"/>
        <v>0</v>
      </c>
      <c r="T252" s="67">
        <f t="shared" si="380"/>
        <v>191439.46</v>
      </c>
      <c r="U252" s="67">
        <f t="shared" si="381"/>
        <v>191439.46</v>
      </c>
      <c r="V252" s="67">
        <f t="shared" si="382"/>
        <v>191439.46</v>
      </c>
      <c r="W252" s="67">
        <f t="shared" si="478"/>
        <v>0</v>
      </c>
      <c r="X252" s="67">
        <f t="shared" si="478"/>
        <v>0</v>
      </c>
      <c r="Y252" s="67">
        <f t="shared" si="478"/>
        <v>0</v>
      </c>
      <c r="Z252" s="67">
        <f t="shared" si="383"/>
        <v>191439.46</v>
      </c>
      <c r="AA252" s="67">
        <f t="shared" si="384"/>
        <v>191439.46</v>
      </c>
      <c r="AB252" s="67">
        <f t="shared" si="385"/>
        <v>191439.46</v>
      </c>
      <c r="AC252" s="67">
        <f t="shared" si="479"/>
        <v>0</v>
      </c>
      <c r="AD252" s="67">
        <f t="shared" si="479"/>
        <v>0</v>
      </c>
      <c r="AE252" s="67">
        <f t="shared" si="479"/>
        <v>0</v>
      </c>
      <c r="AF252" s="67">
        <f t="shared" si="386"/>
        <v>191439.46</v>
      </c>
      <c r="AG252" s="67">
        <f t="shared" si="387"/>
        <v>191439.46</v>
      </c>
      <c r="AH252" s="67">
        <f t="shared" si="388"/>
        <v>191439.46</v>
      </c>
    </row>
    <row r="253" spans="1:34">
      <c r="A253" s="218"/>
      <c r="B253" s="85" t="s">
        <v>42</v>
      </c>
      <c r="C253" s="5" t="s">
        <v>16</v>
      </c>
      <c r="D253" s="5" t="s">
        <v>10</v>
      </c>
      <c r="E253" s="5" t="s">
        <v>100</v>
      </c>
      <c r="F253" s="73" t="s">
        <v>223</v>
      </c>
      <c r="G253" s="55" t="s">
        <v>40</v>
      </c>
      <c r="H253" s="61">
        <f>151027.38+42597.47</f>
        <v>193624.85</v>
      </c>
      <c r="I253" s="61">
        <f>151027.38+42597.47</f>
        <v>193624.85</v>
      </c>
      <c r="J253" s="61">
        <f>151027.38+42597.47</f>
        <v>193624.85</v>
      </c>
      <c r="K253" s="61">
        <f>-1704.6-480.79</f>
        <v>-2185.39</v>
      </c>
      <c r="L253" s="61">
        <f>-1704.6-480.79</f>
        <v>-2185.39</v>
      </c>
      <c r="M253" s="61">
        <f>-1704.6-480.79</f>
        <v>-2185.39</v>
      </c>
      <c r="N253" s="61">
        <f t="shared" si="402"/>
        <v>191439.46</v>
      </c>
      <c r="O253" s="61">
        <f t="shared" si="403"/>
        <v>191439.46</v>
      </c>
      <c r="P253" s="61">
        <f t="shared" si="404"/>
        <v>191439.46</v>
      </c>
      <c r="Q253" s="61"/>
      <c r="R253" s="61"/>
      <c r="S253" s="61"/>
      <c r="T253" s="61">
        <f t="shared" si="380"/>
        <v>191439.46</v>
      </c>
      <c r="U253" s="61">
        <f t="shared" si="381"/>
        <v>191439.46</v>
      </c>
      <c r="V253" s="61">
        <f t="shared" si="382"/>
        <v>191439.46</v>
      </c>
      <c r="W253" s="61"/>
      <c r="X253" s="61"/>
      <c r="Y253" s="61"/>
      <c r="Z253" s="61">
        <f t="shared" si="383"/>
        <v>191439.46</v>
      </c>
      <c r="AA253" s="61">
        <f t="shared" si="384"/>
        <v>191439.46</v>
      </c>
      <c r="AB253" s="61">
        <f t="shared" si="385"/>
        <v>191439.46</v>
      </c>
      <c r="AC253" s="61"/>
      <c r="AD253" s="61"/>
      <c r="AE253" s="61"/>
      <c r="AF253" s="61">
        <f t="shared" si="386"/>
        <v>191439.46</v>
      </c>
      <c r="AG253" s="61">
        <f t="shared" si="387"/>
        <v>191439.46</v>
      </c>
      <c r="AH253" s="61">
        <f t="shared" si="388"/>
        <v>191439.46</v>
      </c>
    </row>
    <row r="254" spans="1:34" ht="39.6">
      <c r="A254" s="218"/>
      <c r="B254" s="102" t="s">
        <v>188</v>
      </c>
      <c r="C254" s="35" t="s">
        <v>16</v>
      </c>
      <c r="D254" s="35" t="s">
        <v>10</v>
      </c>
      <c r="E254" s="35" t="s">
        <v>100</v>
      </c>
      <c r="F254" s="35" t="s">
        <v>187</v>
      </c>
      <c r="G254" s="36"/>
      <c r="H254" s="61">
        <f>H255</f>
        <v>322387.15000000002</v>
      </c>
      <c r="I254" s="61">
        <f t="shared" ref="I254:M255" si="480">I255</f>
        <v>322680.52</v>
      </c>
      <c r="J254" s="61">
        <f t="shared" si="480"/>
        <v>306940.17</v>
      </c>
      <c r="K254" s="61">
        <f t="shared" si="480"/>
        <v>-49203.39</v>
      </c>
      <c r="L254" s="61">
        <f t="shared" si="480"/>
        <v>-49149.84</v>
      </c>
      <c r="M254" s="61">
        <f t="shared" si="480"/>
        <v>-26267.840000000004</v>
      </c>
      <c r="N254" s="61">
        <f t="shared" si="402"/>
        <v>273183.76</v>
      </c>
      <c r="O254" s="61">
        <f t="shared" si="403"/>
        <v>273530.68000000005</v>
      </c>
      <c r="P254" s="61">
        <f t="shared" si="404"/>
        <v>280672.32999999996</v>
      </c>
      <c r="Q254" s="61">
        <f t="shared" ref="Q254:S255" si="481">Q255</f>
        <v>0</v>
      </c>
      <c r="R254" s="61">
        <f t="shared" si="481"/>
        <v>0</v>
      </c>
      <c r="S254" s="61">
        <f t="shared" si="481"/>
        <v>0</v>
      </c>
      <c r="T254" s="61">
        <f t="shared" si="380"/>
        <v>273183.76</v>
      </c>
      <c r="U254" s="61">
        <f t="shared" si="381"/>
        <v>273530.68000000005</v>
      </c>
      <c r="V254" s="61">
        <f t="shared" si="382"/>
        <v>280672.32999999996</v>
      </c>
      <c r="W254" s="61">
        <f t="shared" ref="W254:Y255" si="482">W255</f>
        <v>0</v>
      </c>
      <c r="X254" s="61">
        <f t="shared" si="482"/>
        <v>0</v>
      </c>
      <c r="Y254" s="61">
        <f t="shared" si="482"/>
        <v>0</v>
      </c>
      <c r="Z254" s="61">
        <f t="shared" si="383"/>
        <v>273183.76</v>
      </c>
      <c r="AA254" s="61">
        <f t="shared" si="384"/>
        <v>273530.68000000005</v>
      </c>
      <c r="AB254" s="61">
        <f t="shared" si="385"/>
        <v>280672.32999999996</v>
      </c>
      <c r="AC254" s="61">
        <f t="shared" ref="AC254:AE255" si="483">AC255</f>
        <v>0</v>
      </c>
      <c r="AD254" s="61">
        <f t="shared" si="483"/>
        <v>0</v>
      </c>
      <c r="AE254" s="61">
        <f t="shared" si="483"/>
        <v>0</v>
      </c>
      <c r="AF254" s="61">
        <f t="shared" si="386"/>
        <v>273183.76</v>
      </c>
      <c r="AG254" s="61">
        <f t="shared" si="387"/>
        <v>273530.68000000005</v>
      </c>
      <c r="AH254" s="61">
        <f t="shared" si="388"/>
        <v>280672.32999999996</v>
      </c>
    </row>
    <row r="255" spans="1:34" ht="26.4">
      <c r="A255" s="218"/>
      <c r="B255" s="74" t="s">
        <v>41</v>
      </c>
      <c r="C255" s="39" t="s">
        <v>16</v>
      </c>
      <c r="D255" s="39" t="s">
        <v>10</v>
      </c>
      <c r="E255" s="39" t="s">
        <v>100</v>
      </c>
      <c r="F255" s="73" t="s">
        <v>187</v>
      </c>
      <c r="G255" s="101" t="s">
        <v>39</v>
      </c>
      <c r="H255" s="61">
        <f>H256</f>
        <v>322387.15000000002</v>
      </c>
      <c r="I255" s="61">
        <f t="shared" si="480"/>
        <v>322680.52</v>
      </c>
      <c r="J255" s="61">
        <f t="shared" si="480"/>
        <v>306940.17</v>
      </c>
      <c r="K255" s="61">
        <f t="shared" si="480"/>
        <v>-49203.39</v>
      </c>
      <c r="L255" s="61">
        <f t="shared" si="480"/>
        <v>-49149.84</v>
      </c>
      <c r="M255" s="61">
        <f t="shared" si="480"/>
        <v>-26267.840000000004</v>
      </c>
      <c r="N255" s="61">
        <f t="shared" si="402"/>
        <v>273183.76</v>
      </c>
      <c r="O255" s="61">
        <f t="shared" si="403"/>
        <v>273530.68000000005</v>
      </c>
      <c r="P255" s="61">
        <f t="shared" si="404"/>
        <v>280672.32999999996</v>
      </c>
      <c r="Q255" s="61">
        <f t="shared" si="481"/>
        <v>0</v>
      </c>
      <c r="R255" s="61">
        <f t="shared" si="481"/>
        <v>0</v>
      </c>
      <c r="S255" s="61">
        <f t="shared" si="481"/>
        <v>0</v>
      </c>
      <c r="T255" s="61">
        <f t="shared" si="380"/>
        <v>273183.76</v>
      </c>
      <c r="U255" s="61">
        <f t="shared" si="381"/>
        <v>273530.68000000005</v>
      </c>
      <c r="V255" s="61">
        <f t="shared" si="382"/>
        <v>280672.32999999996</v>
      </c>
      <c r="W255" s="61">
        <f t="shared" si="482"/>
        <v>0</v>
      </c>
      <c r="X255" s="61">
        <f t="shared" si="482"/>
        <v>0</v>
      </c>
      <c r="Y255" s="61">
        <f t="shared" si="482"/>
        <v>0</v>
      </c>
      <c r="Z255" s="61">
        <f t="shared" si="383"/>
        <v>273183.76</v>
      </c>
      <c r="AA255" s="61">
        <f t="shared" si="384"/>
        <v>273530.68000000005</v>
      </c>
      <c r="AB255" s="61">
        <f t="shared" si="385"/>
        <v>280672.32999999996</v>
      </c>
      <c r="AC255" s="61">
        <f t="shared" si="483"/>
        <v>0</v>
      </c>
      <c r="AD255" s="61">
        <f t="shared" si="483"/>
        <v>0</v>
      </c>
      <c r="AE255" s="61">
        <f t="shared" si="483"/>
        <v>0</v>
      </c>
      <c r="AF255" s="61">
        <f t="shared" si="386"/>
        <v>273183.76</v>
      </c>
      <c r="AG255" s="61">
        <f t="shared" si="387"/>
        <v>273530.68000000005</v>
      </c>
      <c r="AH255" s="61">
        <f t="shared" si="388"/>
        <v>280672.32999999996</v>
      </c>
    </row>
    <row r="256" spans="1:34">
      <c r="A256" s="218"/>
      <c r="B256" s="85" t="s">
        <v>42</v>
      </c>
      <c r="C256" s="39" t="s">
        <v>16</v>
      </c>
      <c r="D256" s="39" t="s">
        <v>10</v>
      </c>
      <c r="E256" s="39" t="s">
        <v>100</v>
      </c>
      <c r="F256" s="73" t="s">
        <v>187</v>
      </c>
      <c r="G256" s="101" t="s">
        <v>40</v>
      </c>
      <c r="H256" s="61">
        <f>251461.98+70925.17</f>
        <v>322387.15000000002</v>
      </c>
      <c r="I256" s="61">
        <f>251755.35+70925.17</f>
        <v>322680.52</v>
      </c>
      <c r="J256" s="61">
        <f>236015+70925.17</f>
        <v>306940.17</v>
      </c>
      <c r="K256" s="61">
        <f>-38378.65-10824.74</f>
        <v>-49203.39</v>
      </c>
      <c r="L256" s="61">
        <f>-38401.42-10748.42</f>
        <v>-49149.84</v>
      </c>
      <c r="M256" s="61">
        <f>-17090.58-9177.26</f>
        <v>-26267.840000000004</v>
      </c>
      <c r="N256" s="61">
        <f t="shared" si="402"/>
        <v>273183.76</v>
      </c>
      <c r="O256" s="61">
        <f t="shared" si="403"/>
        <v>273530.68000000005</v>
      </c>
      <c r="P256" s="61">
        <f t="shared" si="404"/>
        <v>280672.32999999996</v>
      </c>
      <c r="Q256" s="61"/>
      <c r="R256" s="61"/>
      <c r="S256" s="61"/>
      <c r="T256" s="61">
        <f t="shared" si="380"/>
        <v>273183.76</v>
      </c>
      <c r="U256" s="61">
        <f t="shared" si="381"/>
        <v>273530.68000000005</v>
      </c>
      <c r="V256" s="61">
        <f t="shared" si="382"/>
        <v>280672.32999999996</v>
      </c>
      <c r="W256" s="61"/>
      <c r="X256" s="61"/>
      <c r="Y256" s="61"/>
      <c r="Z256" s="61">
        <f t="shared" si="383"/>
        <v>273183.76</v>
      </c>
      <c r="AA256" s="61">
        <f t="shared" si="384"/>
        <v>273530.68000000005</v>
      </c>
      <c r="AB256" s="61">
        <f t="shared" si="385"/>
        <v>280672.32999999996</v>
      </c>
      <c r="AC256" s="61"/>
      <c r="AD256" s="61"/>
      <c r="AE256" s="61"/>
      <c r="AF256" s="61">
        <f t="shared" si="386"/>
        <v>273183.76</v>
      </c>
      <c r="AG256" s="61">
        <f t="shared" si="387"/>
        <v>273530.68000000005</v>
      </c>
      <c r="AH256" s="61">
        <f t="shared" si="388"/>
        <v>280672.32999999996</v>
      </c>
    </row>
    <row r="257" spans="1:34" ht="28.5" customHeight="1">
      <c r="A257" s="31" t="s">
        <v>82</v>
      </c>
      <c r="B257" s="81" t="s">
        <v>81</v>
      </c>
      <c r="C257" s="6" t="s">
        <v>16</v>
      </c>
      <c r="D257" s="6" t="s">
        <v>14</v>
      </c>
      <c r="E257" s="6" t="s">
        <v>100</v>
      </c>
      <c r="F257" s="6" t="s">
        <v>101</v>
      </c>
      <c r="G257" s="18"/>
      <c r="H257" s="58">
        <f>H258+H261+H264+H267</f>
        <v>20100191</v>
      </c>
      <c r="I257" s="58">
        <f t="shared" ref="I257:J257" si="484">I258+I261+I264+I267</f>
        <v>19872073.68</v>
      </c>
      <c r="J257" s="58">
        <f t="shared" si="484"/>
        <v>19932005.07</v>
      </c>
      <c r="K257" s="58">
        <f t="shared" ref="K257:M257" si="485">K258+K261+K264+K267</f>
        <v>0</v>
      </c>
      <c r="L257" s="58">
        <f t="shared" si="485"/>
        <v>0</v>
      </c>
      <c r="M257" s="58">
        <f t="shared" si="485"/>
        <v>0</v>
      </c>
      <c r="N257" s="58">
        <f t="shared" si="402"/>
        <v>20100191</v>
      </c>
      <c r="O257" s="58">
        <f t="shared" si="403"/>
        <v>19872073.68</v>
      </c>
      <c r="P257" s="58">
        <f t="shared" si="404"/>
        <v>19932005.07</v>
      </c>
      <c r="Q257" s="58">
        <f t="shared" ref="Q257:S257" si="486">Q258+Q261+Q264+Q267</f>
        <v>0</v>
      </c>
      <c r="R257" s="58">
        <f t="shared" si="486"/>
        <v>0</v>
      </c>
      <c r="S257" s="58">
        <f t="shared" si="486"/>
        <v>0</v>
      </c>
      <c r="T257" s="58">
        <f t="shared" si="380"/>
        <v>20100191</v>
      </c>
      <c r="U257" s="58">
        <f t="shared" si="381"/>
        <v>19872073.68</v>
      </c>
      <c r="V257" s="58">
        <f t="shared" si="382"/>
        <v>19932005.07</v>
      </c>
      <c r="W257" s="58">
        <f t="shared" ref="W257:Y257" si="487">W258+W261+W264+W267</f>
        <v>0</v>
      </c>
      <c r="X257" s="58">
        <f t="shared" si="487"/>
        <v>0</v>
      </c>
      <c r="Y257" s="58">
        <f t="shared" si="487"/>
        <v>0</v>
      </c>
      <c r="Z257" s="58">
        <f t="shared" si="383"/>
        <v>20100191</v>
      </c>
      <c r="AA257" s="58">
        <f t="shared" si="384"/>
        <v>19872073.68</v>
      </c>
      <c r="AB257" s="58">
        <f t="shared" si="385"/>
        <v>19932005.07</v>
      </c>
      <c r="AC257" s="58">
        <f t="shared" ref="AC257:AE257" si="488">AC258+AC261+AC264+AC267</f>
        <v>0</v>
      </c>
      <c r="AD257" s="58">
        <f t="shared" si="488"/>
        <v>0</v>
      </c>
      <c r="AE257" s="58">
        <f t="shared" si="488"/>
        <v>0</v>
      </c>
      <c r="AF257" s="58">
        <f t="shared" si="386"/>
        <v>20100191</v>
      </c>
      <c r="AG257" s="58">
        <f t="shared" si="387"/>
        <v>19872073.68</v>
      </c>
      <c r="AH257" s="58">
        <f t="shared" si="388"/>
        <v>19932005.07</v>
      </c>
    </row>
    <row r="258" spans="1:34" ht="26.4">
      <c r="A258" s="278"/>
      <c r="B258" s="56" t="s">
        <v>213</v>
      </c>
      <c r="C258" s="5" t="s">
        <v>16</v>
      </c>
      <c r="D258" s="5" t="s">
        <v>14</v>
      </c>
      <c r="E258" s="5" t="s">
        <v>100</v>
      </c>
      <c r="F258" s="35" t="s">
        <v>163</v>
      </c>
      <c r="G258" s="55"/>
      <c r="H258" s="64">
        <f>H259</f>
        <v>500000</v>
      </c>
      <c r="I258" s="64">
        <f t="shared" ref="I258:M259" si="489">I259</f>
        <v>100000</v>
      </c>
      <c r="J258" s="64">
        <f t="shared" si="489"/>
        <v>0</v>
      </c>
      <c r="K258" s="64">
        <f t="shared" si="489"/>
        <v>0</v>
      </c>
      <c r="L258" s="64">
        <f t="shared" si="489"/>
        <v>0</v>
      </c>
      <c r="M258" s="64">
        <f t="shared" si="489"/>
        <v>0</v>
      </c>
      <c r="N258" s="64">
        <f t="shared" si="402"/>
        <v>500000</v>
      </c>
      <c r="O258" s="64">
        <f t="shared" si="403"/>
        <v>100000</v>
      </c>
      <c r="P258" s="64">
        <f t="shared" si="404"/>
        <v>0</v>
      </c>
      <c r="Q258" s="64">
        <f t="shared" ref="Q258:S259" si="490">Q259</f>
        <v>0</v>
      </c>
      <c r="R258" s="64">
        <f t="shared" si="490"/>
        <v>0</v>
      </c>
      <c r="S258" s="64">
        <f t="shared" si="490"/>
        <v>0</v>
      </c>
      <c r="T258" s="64">
        <f t="shared" si="380"/>
        <v>500000</v>
      </c>
      <c r="U258" s="64">
        <f t="shared" si="381"/>
        <v>100000</v>
      </c>
      <c r="V258" s="64">
        <f t="shared" si="382"/>
        <v>0</v>
      </c>
      <c r="W258" s="64">
        <f t="shared" ref="W258:Y259" si="491">W259</f>
        <v>0</v>
      </c>
      <c r="X258" s="64">
        <f t="shared" si="491"/>
        <v>0</v>
      </c>
      <c r="Y258" s="64">
        <f t="shared" si="491"/>
        <v>0</v>
      </c>
      <c r="Z258" s="64">
        <f t="shared" si="383"/>
        <v>500000</v>
      </c>
      <c r="AA258" s="64">
        <f t="shared" si="384"/>
        <v>100000</v>
      </c>
      <c r="AB258" s="64">
        <f t="shared" si="385"/>
        <v>0</v>
      </c>
      <c r="AC258" s="64">
        <f t="shared" ref="AC258:AE259" si="492">AC259</f>
        <v>0</v>
      </c>
      <c r="AD258" s="64">
        <f t="shared" si="492"/>
        <v>0</v>
      </c>
      <c r="AE258" s="64">
        <f t="shared" si="492"/>
        <v>0</v>
      </c>
      <c r="AF258" s="64">
        <f t="shared" si="386"/>
        <v>500000</v>
      </c>
      <c r="AG258" s="64">
        <f t="shared" si="387"/>
        <v>100000</v>
      </c>
      <c r="AH258" s="64">
        <f t="shared" si="388"/>
        <v>0</v>
      </c>
    </row>
    <row r="259" spans="1:34" ht="26.4">
      <c r="A259" s="273"/>
      <c r="B259" s="27" t="s">
        <v>41</v>
      </c>
      <c r="C259" s="5" t="s">
        <v>16</v>
      </c>
      <c r="D259" s="5" t="s">
        <v>14</v>
      </c>
      <c r="E259" s="5" t="s">
        <v>100</v>
      </c>
      <c r="F259" s="35" t="s">
        <v>163</v>
      </c>
      <c r="G259" s="55" t="s">
        <v>39</v>
      </c>
      <c r="H259" s="64">
        <f>H260</f>
        <v>500000</v>
      </c>
      <c r="I259" s="64">
        <f t="shared" si="489"/>
        <v>100000</v>
      </c>
      <c r="J259" s="64">
        <f t="shared" si="489"/>
        <v>0</v>
      </c>
      <c r="K259" s="64">
        <f t="shared" si="489"/>
        <v>0</v>
      </c>
      <c r="L259" s="64">
        <f t="shared" si="489"/>
        <v>0</v>
      </c>
      <c r="M259" s="64">
        <f t="shared" si="489"/>
        <v>0</v>
      </c>
      <c r="N259" s="64">
        <f t="shared" si="402"/>
        <v>500000</v>
      </c>
      <c r="O259" s="64">
        <f t="shared" si="403"/>
        <v>100000</v>
      </c>
      <c r="P259" s="64">
        <f t="shared" si="404"/>
        <v>0</v>
      </c>
      <c r="Q259" s="64">
        <f t="shared" si="490"/>
        <v>0</v>
      </c>
      <c r="R259" s="64">
        <f t="shared" si="490"/>
        <v>0</v>
      </c>
      <c r="S259" s="64">
        <f t="shared" si="490"/>
        <v>0</v>
      </c>
      <c r="T259" s="64">
        <f t="shared" si="380"/>
        <v>500000</v>
      </c>
      <c r="U259" s="64">
        <f t="shared" si="381"/>
        <v>100000</v>
      </c>
      <c r="V259" s="64">
        <f t="shared" si="382"/>
        <v>0</v>
      </c>
      <c r="W259" s="64">
        <f t="shared" si="491"/>
        <v>0</v>
      </c>
      <c r="X259" s="64">
        <f t="shared" si="491"/>
        <v>0</v>
      </c>
      <c r="Y259" s="64">
        <f t="shared" si="491"/>
        <v>0</v>
      </c>
      <c r="Z259" s="64">
        <f t="shared" si="383"/>
        <v>500000</v>
      </c>
      <c r="AA259" s="64">
        <f t="shared" si="384"/>
        <v>100000</v>
      </c>
      <c r="AB259" s="64">
        <f t="shared" si="385"/>
        <v>0</v>
      </c>
      <c r="AC259" s="64">
        <f t="shared" si="492"/>
        <v>0</v>
      </c>
      <c r="AD259" s="64">
        <f t="shared" si="492"/>
        <v>0</v>
      </c>
      <c r="AE259" s="64">
        <f t="shared" si="492"/>
        <v>0</v>
      </c>
      <c r="AF259" s="64">
        <f t="shared" si="386"/>
        <v>500000</v>
      </c>
      <c r="AG259" s="64">
        <f t="shared" si="387"/>
        <v>100000</v>
      </c>
      <c r="AH259" s="64">
        <f t="shared" si="388"/>
        <v>0</v>
      </c>
    </row>
    <row r="260" spans="1:34">
      <c r="A260" s="273"/>
      <c r="B260" s="26" t="s">
        <v>42</v>
      </c>
      <c r="C260" s="5" t="s">
        <v>16</v>
      </c>
      <c r="D260" s="5" t="s">
        <v>14</v>
      </c>
      <c r="E260" s="5" t="s">
        <v>100</v>
      </c>
      <c r="F260" s="35" t="s">
        <v>163</v>
      </c>
      <c r="G260" s="55" t="s">
        <v>40</v>
      </c>
      <c r="H260" s="61">
        <v>500000</v>
      </c>
      <c r="I260" s="61">
        <v>100000</v>
      </c>
      <c r="J260" s="61"/>
      <c r="K260" s="61"/>
      <c r="L260" s="61"/>
      <c r="M260" s="61"/>
      <c r="N260" s="61">
        <f t="shared" si="402"/>
        <v>500000</v>
      </c>
      <c r="O260" s="61">
        <f t="shared" si="403"/>
        <v>100000</v>
      </c>
      <c r="P260" s="61">
        <f t="shared" si="404"/>
        <v>0</v>
      </c>
      <c r="Q260" s="61"/>
      <c r="R260" s="61"/>
      <c r="S260" s="61"/>
      <c r="T260" s="61">
        <f t="shared" si="380"/>
        <v>500000</v>
      </c>
      <c r="U260" s="61">
        <f t="shared" si="381"/>
        <v>100000</v>
      </c>
      <c r="V260" s="61">
        <f t="shared" si="382"/>
        <v>0</v>
      </c>
      <c r="W260" s="61"/>
      <c r="X260" s="61"/>
      <c r="Y260" s="61"/>
      <c r="Z260" s="61">
        <f t="shared" si="383"/>
        <v>500000</v>
      </c>
      <c r="AA260" s="61">
        <f t="shared" si="384"/>
        <v>100000</v>
      </c>
      <c r="AB260" s="61">
        <f t="shared" si="385"/>
        <v>0</v>
      </c>
      <c r="AC260" s="61"/>
      <c r="AD260" s="61"/>
      <c r="AE260" s="61"/>
      <c r="AF260" s="61">
        <f t="shared" si="386"/>
        <v>500000</v>
      </c>
      <c r="AG260" s="61">
        <f t="shared" si="387"/>
        <v>100000</v>
      </c>
      <c r="AH260" s="61">
        <f t="shared" si="388"/>
        <v>0</v>
      </c>
    </row>
    <row r="261" spans="1:34">
      <c r="A261" s="279"/>
      <c r="B261" s="56" t="s">
        <v>83</v>
      </c>
      <c r="C261" s="5" t="s">
        <v>16</v>
      </c>
      <c r="D261" s="5" t="s">
        <v>14</v>
      </c>
      <c r="E261" s="5" t="s">
        <v>100</v>
      </c>
      <c r="F261" s="5" t="s">
        <v>113</v>
      </c>
      <c r="G261" s="17"/>
      <c r="H261" s="57">
        <f>H262</f>
        <v>65000</v>
      </c>
      <c r="I261" s="57">
        <f t="shared" ref="I261:M262" si="493">I262</f>
        <v>30000</v>
      </c>
      <c r="J261" s="57">
        <f t="shared" si="493"/>
        <v>30000</v>
      </c>
      <c r="K261" s="57">
        <f t="shared" si="493"/>
        <v>0</v>
      </c>
      <c r="L261" s="57">
        <f t="shared" si="493"/>
        <v>0</v>
      </c>
      <c r="M261" s="57">
        <f t="shared" si="493"/>
        <v>0</v>
      </c>
      <c r="N261" s="57">
        <f t="shared" si="402"/>
        <v>65000</v>
      </c>
      <c r="O261" s="57">
        <f t="shared" si="403"/>
        <v>30000</v>
      </c>
      <c r="P261" s="57">
        <f t="shared" si="404"/>
        <v>30000</v>
      </c>
      <c r="Q261" s="57">
        <f t="shared" ref="Q261:S262" si="494">Q262</f>
        <v>0</v>
      </c>
      <c r="R261" s="57">
        <f t="shared" si="494"/>
        <v>0</v>
      </c>
      <c r="S261" s="57">
        <f t="shared" si="494"/>
        <v>0</v>
      </c>
      <c r="T261" s="57">
        <f t="shared" si="380"/>
        <v>65000</v>
      </c>
      <c r="U261" s="57">
        <f t="shared" si="381"/>
        <v>30000</v>
      </c>
      <c r="V261" s="57">
        <f t="shared" si="382"/>
        <v>30000</v>
      </c>
      <c r="W261" s="57">
        <f t="shared" ref="W261:Y262" si="495">W262</f>
        <v>0</v>
      </c>
      <c r="X261" s="57">
        <f t="shared" si="495"/>
        <v>0</v>
      </c>
      <c r="Y261" s="57">
        <f t="shared" si="495"/>
        <v>0</v>
      </c>
      <c r="Z261" s="57">
        <f t="shared" si="383"/>
        <v>65000</v>
      </c>
      <c r="AA261" s="57">
        <f t="shared" si="384"/>
        <v>30000</v>
      </c>
      <c r="AB261" s="57">
        <f t="shared" si="385"/>
        <v>30000</v>
      </c>
      <c r="AC261" s="57">
        <f t="shared" ref="AC261:AE262" si="496">AC262</f>
        <v>0</v>
      </c>
      <c r="AD261" s="57">
        <f t="shared" si="496"/>
        <v>0</v>
      </c>
      <c r="AE261" s="57">
        <f t="shared" si="496"/>
        <v>0</v>
      </c>
      <c r="AF261" s="57">
        <f t="shared" si="386"/>
        <v>65000</v>
      </c>
      <c r="AG261" s="57">
        <f t="shared" si="387"/>
        <v>30000</v>
      </c>
      <c r="AH261" s="57">
        <f t="shared" si="388"/>
        <v>30000</v>
      </c>
    </row>
    <row r="262" spans="1:34" ht="26.4">
      <c r="A262" s="273"/>
      <c r="B262" s="27" t="s">
        <v>41</v>
      </c>
      <c r="C262" s="5" t="s">
        <v>16</v>
      </c>
      <c r="D262" s="5" t="s">
        <v>14</v>
      </c>
      <c r="E262" s="5" t="s">
        <v>100</v>
      </c>
      <c r="F262" s="5" t="s">
        <v>113</v>
      </c>
      <c r="G262" s="17" t="s">
        <v>39</v>
      </c>
      <c r="H262" s="57">
        <f>H263</f>
        <v>65000</v>
      </c>
      <c r="I262" s="57">
        <f t="shared" si="493"/>
        <v>30000</v>
      </c>
      <c r="J262" s="57">
        <f t="shared" si="493"/>
        <v>30000</v>
      </c>
      <c r="K262" s="57">
        <f t="shared" si="493"/>
        <v>0</v>
      </c>
      <c r="L262" s="57">
        <f t="shared" si="493"/>
        <v>0</v>
      </c>
      <c r="M262" s="57">
        <f t="shared" si="493"/>
        <v>0</v>
      </c>
      <c r="N262" s="57">
        <f t="shared" si="402"/>
        <v>65000</v>
      </c>
      <c r="O262" s="57">
        <f t="shared" si="403"/>
        <v>30000</v>
      </c>
      <c r="P262" s="57">
        <f t="shared" si="404"/>
        <v>30000</v>
      </c>
      <c r="Q262" s="57">
        <f t="shared" si="494"/>
        <v>0</v>
      </c>
      <c r="R262" s="57">
        <f t="shared" si="494"/>
        <v>0</v>
      </c>
      <c r="S262" s="57">
        <f t="shared" si="494"/>
        <v>0</v>
      </c>
      <c r="T262" s="57">
        <f t="shared" si="380"/>
        <v>65000</v>
      </c>
      <c r="U262" s="57">
        <f t="shared" si="381"/>
        <v>30000</v>
      </c>
      <c r="V262" s="57">
        <f t="shared" si="382"/>
        <v>30000</v>
      </c>
      <c r="W262" s="57">
        <f t="shared" si="495"/>
        <v>0</v>
      </c>
      <c r="X262" s="57">
        <f t="shared" si="495"/>
        <v>0</v>
      </c>
      <c r="Y262" s="57">
        <f t="shared" si="495"/>
        <v>0</v>
      </c>
      <c r="Z262" s="57">
        <f t="shared" si="383"/>
        <v>65000</v>
      </c>
      <c r="AA262" s="57">
        <f t="shared" si="384"/>
        <v>30000</v>
      </c>
      <c r="AB262" s="57">
        <f t="shared" si="385"/>
        <v>30000</v>
      </c>
      <c r="AC262" s="57">
        <f t="shared" si="496"/>
        <v>0</v>
      </c>
      <c r="AD262" s="57">
        <f t="shared" si="496"/>
        <v>0</v>
      </c>
      <c r="AE262" s="57">
        <f t="shared" si="496"/>
        <v>0</v>
      </c>
      <c r="AF262" s="57">
        <f t="shared" si="386"/>
        <v>65000</v>
      </c>
      <c r="AG262" s="57">
        <f t="shared" si="387"/>
        <v>30000</v>
      </c>
      <c r="AH262" s="57">
        <f t="shared" si="388"/>
        <v>30000</v>
      </c>
    </row>
    <row r="263" spans="1:34">
      <c r="A263" s="273"/>
      <c r="B263" s="26" t="s">
        <v>42</v>
      </c>
      <c r="C263" s="5" t="s">
        <v>16</v>
      </c>
      <c r="D263" s="5" t="s">
        <v>14</v>
      </c>
      <c r="E263" s="5" t="s">
        <v>100</v>
      </c>
      <c r="F263" s="5" t="s">
        <v>113</v>
      </c>
      <c r="G263" s="17" t="s">
        <v>40</v>
      </c>
      <c r="H263" s="61">
        <v>65000</v>
      </c>
      <c r="I263" s="61">
        <v>30000</v>
      </c>
      <c r="J263" s="61">
        <v>30000</v>
      </c>
      <c r="K263" s="61"/>
      <c r="L263" s="61"/>
      <c r="M263" s="61"/>
      <c r="N263" s="61">
        <f t="shared" si="402"/>
        <v>65000</v>
      </c>
      <c r="O263" s="61">
        <f t="shared" si="403"/>
        <v>30000</v>
      </c>
      <c r="P263" s="61">
        <f t="shared" si="404"/>
        <v>30000</v>
      </c>
      <c r="Q263" s="61"/>
      <c r="R263" s="61"/>
      <c r="S263" s="61"/>
      <c r="T263" s="61">
        <f t="shared" si="380"/>
        <v>65000</v>
      </c>
      <c r="U263" s="61">
        <f t="shared" si="381"/>
        <v>30000</v>
      </c>
      <c r="V263" s="61">
        <f t="shared" si="382"/>
        <v>30000</v>
      </c>
      <c r="W263" s="61"/>
      <c r="X263" s="61"/>
      <c r="Y263" s="61"/>
      <c r="Z263" s="61">
        <f t="shared" si="383"/>
        <v>65000</v>
      </c>
      <c r="AA263" s="61">
        <f t="shared" si="384"/>
        <v>30000</v>
      </c>
      <c r="AB263" s="61">
        <f t="shared" si="385"/>
        <v>30000</v>
      </c>
      <c r="AC263" s="61"/>
      <c r="AD263" s="61"/>
      <c r="AE263" s="61"/>
      <c r="AF263" s="61">
        <f t="shared" si="386"/>
        <v>65000</v>
      </c>
      <c r="AG263" s="61">
        <f t="shared" si="387"/>
        <v>30000</v>
      </c>
      <c r="AH263" s="61">
        <f t="shared" si="388"/>
        <v>30000</v>
      </c>
    </row>
    <row r="264" spans="1:34">
      <c r="A264" s="279"/>
      <c r="B264" s="56" t="s">
        <v>84</v>
      </c>
      <c r="C264" s="5" t="s">
        <v>16</v>
      </c>
      <c r="D264" s="5" t="s">
        <v>14</v>
      </c>
      <c r="E264" s="5" t="s">
        <v>100</v>
      </c>
      <c r="F264" s="5" t="s">
        <v>114</v>
      </c>
      <c r="G264" s="17"/>
      <c r="H264" s="57">
        <f>H265</f>
        <v>19380191</v>
      </c>
      <c r="I264" s="57">
        <f t="shared" ref="I264:M265" si="497">I265</f>
        <v>19582073.68</v>
      </c>
      <c r="J264" s="57">
        <f t="shared" si="497"/>
        <v>19732005.07</v>
      </c>
      <c r="K264" s="57">
        <f t="shared" si="497"/>
        <v>0</v>
      </c>
      <c r="L264" s="57">
        <f t="shared" si="497"/>
        <v>0</v>
      </c>
      <c r="M264" s="57">
        <f t="shared" si="497"/>
        <v>0</v>
      </c>
      <c r="N264" s="57">
        <f t="shared" si="402"/>
        <v>19380191</v>
      </c>
      <c r="O264" s="57">
        <f t="shared" si="403"/>
        <v>19582073.68</v>
      </c>
      <c r="P264" s="57">
        <f t="shared" si="404"/>
        <v>19732005.07</v>
      </c>
      <c r="Q264" s="57">
        <f t="shared" ref="Q264:S265" si="498">Q265</f>
        <v>0</v>
      </c>
      <c r="R264" s="57">
        <f t="shared" si="498"/>
        <v>0</v>
      </c>
      <c r="S264" s="57">
        <f t="shared" si="498"/>
        <v>0</v>
      </c>
      <c r="T264" s="57">
        <f t="shared" si="380"/>
        <v>19380191</v>
      </c>
      <c r="U264" s="57">
        <f t="shared" si="381"/>
        <v>19582073.68</v>
      </c>
      <c r="V264" s="57">
        <f t="shared" si="382"/>
        <v>19732005.07</v>
      </c>
      <c r="W264" s="57">
        <f t="shared" ref="W264:Y265" si="499">W265</f>
        <v>0</v>
      </c>
      <c r="X264" s="57">
        <f t="shared" si="499"/>
        <v>0</v>
      </c>
      <c r="Y264" s="57">
        <f t="shared" si="499"/>
        <v>0</v>
      </c>
      <c r="Z264" s="57">
        <f t="shared" si="383"/>
        <v>19380191</v>
      </c>
      <c r="AA264" s="57">
        <f t="shared" si="384"/>
        <v>19582073.68</v>
      </c>
      <c r="AB264" s="57">
        <f t="shared" si="385"/>
        <v>19732005.07</v>
      </c>
      <c r="AC264" s="57">
        <f t="shared" ref="AC264:AE265" si="500">AC265</f>
        <v>0</v>
      </c>
      <c r="AD264" s="57">
        <f t="shared" si="500"/>
        <v>0</v>
      </c>
      <c r="AE264" s="57">
        <f t="shared" si="500"/>
        <v>0</v>
      </c>
      <c r="AF264" s="57">
        <f t="shared" si="386"/>
        <v>19380191</v>
      </c>
      <c r="AG264" s="57">
        <f t="shared" si="387"/>
        <v>19582073.68</v>
      </c>
      <c r="AH264" s="57">
        <f t="shared" si="388"/>
        <v>19732005.07</v>
      </c>
    </row>
    <row r="265" spans="1:34" ht="26.4">
      <c r="A265" s="273"/>
      <c r="B265" s="27" t="s">
        <v>41</v>
      </c>
      <c r="C265" s="5" t="s">
        <v>16</v>
      </c>
      <c r="D265" s="5" t="s">
        <v>14</v>
      </c>
      <c r="E265" s="5" t="s">
        <v>100</v>
      </c>
      <c r="F265" s="5" t="s">
        <v>114</v>
      </c>
      <c r="G265" s="17" t="s">
        <v>39</v>
      </c>
      <c r="H265" s="57">
        <f>H266</f>
        <v>19380191</v>
      </c>
      <c r="I265" s="57">
        <f t="shared" si="497"/>
        <v>19582073.68</v>
      </c>
      <c r="J265" s="57">
        <f t="shared" si="497"/>
        <v>19732005.07</v>
      </c>
      <c r="K265" s="57">
        <f t="shared" si="497"/>
        <v>0</v>
      </c>
      <c r="L265" s="57">
        <f t="shared" si="497"/>
        <v>0</v>
      </c>
      <c r="M265" s="57">
        <f t="shared" si="497"/>
        <v>0</v>
      </c>
      <c r="N265" s="57">
        <f t="shared" si="402"/>
        <v>19380191</v>
      </c>
      <c r="O265" s="57">
        <f t="shared" si="403"/>
        <v>19582073.68</v>
      </c>
      <c r="P265" s="57">
        <f t="shared" si="404"/>
        <v>19732005.07</v>
      </c>
      <c r="Q265" s="57">
        <f t="shared" si="498"/>
        <v>0</v>
      </c>
      <c r="R265" s="57">
        <f t="shared" si="498"/>
        <v>0</v>
      </c>
      <c r="S265" s="57">
        <f t="shared" si="498"/>
        <v>0</v>
      </c>
      <c r="T265" s="57">
        <f t="shared" si="380"/>
        <v>19380191</v>
      </c>
      <c r="U265" s="57">
        <f t="shared" si="381"/>
        <v>19582073.68</v>
      </c>
      <c r="V265" s="57">
        <f t="shared" si="382"/>
        <v>19732005.07</v>
      </c>
      <c r="W265" s="57">
        <f t="shared" si="499"/>
        <v>0</v>
      </c>
      <c r="X265" s="57">
        <f t="shared" si="499"/>
        <v>0</v>
      </c>
      <c r="Y265" s="57">
        <f t="shared" si="499"/>
        <v>0</v>
      </c>
      <c r="Z265" s="57">
        <f t="shared" si="383"/>
        <v>19380191</v>
      </c>
      <c r="AA265" s="57">
        <f t="shared" si="384"/>
        <v>19582073.68</v>
      </c>
      <c r="AB265" s="57">
        <f t="shared" si="385"/>
        <v>19732005.07</v>
      </c>
      <c r="AC265" s="57">
        <f t="shared" si="500"/>
        <v>0</v>
      </c>
      <c r="AD265" s="57">
        <f t="shared" si="500"/>
        <v>0</v>
      </c>
      <c r="AE265" s="57">
        <f t="shared" si="500"/>
        <v>0</v>
      </c>
      <c r="AF265" s="57">
        <f t="shared" si="386"/>
        <v>19380191</v>
      </c>
      <c r="AG265" s="57">
        <f t="shared" si="387"/>
        <v>19582073.68</v>
      </c>
      <c r="AH265" s="57">
        <f t="shared" si="388"/>
        <v>19732005.07</v>
      </c>
    </row>
    <row r="266" spans="1:34">
      <c r="A266" s="273"/>
      <c r="B266" s="26" t="s">
        <v>42</v>
      </c>
      <c r="C266" s="5" t="s">
        <v>16</v>
      </c>
      <c r="D266" s="5" t="s">
        <v>14</v>
      </c>
      <c r="E266" s="5" t="s">
        <v>100</v>
      </c>
      <c r="F266" s="5" t="s">
        <v>114</v>
      </c>
      <c r="G266" s="17" t="s">
        <v>40</v>
      </c>
      <c r="H266" s="61">
        <f>19180191+200000</f>
        <v>19380191</v>
      </c>
      <c r="I266" s="61">
        <f>19482073.68+100000</f>
        <v>19582073.68</v>
      </c>
      <c r="J266" s="61">
        <f>19632005.07+100000</f>
        <v>19732005.07</v>
      </c>
      <c r="K266" s="61"/>
      <c r="L266" s="61"/>
      <c r="M266" s="61"/>
      <c r="N266" s="61">
        <f t="shared" si="402"/>
        <v>19380191</v>
      </c>
      <c r="O266" s="61">
        <f t="shared" si="403"/>
        <v>19582073.68</v>
      </c>
      <c r="P266" s="61">
        <f t="shared" si="404"/>
        <v>19732005.07</v>
      </c>
      <c r="Q266" s="61"/>
      <c r="R266" s="61"/>
      <c r="S266" s="61"/>
      <c r="T266" s="61">
        <f t="shared" si="380"/>
        <v>19380191</v>
      </c>
      <c r="U266" s="61">
        <f t="shared" si="381"/>
        <v>19582073.68</v>
      </c>
      <c r="V266" s="61">
        <f t="shared" si="382"/>
        <v>19732005.07</v>
      </c>
      <c r="W266" s="61"/>
      <c r="X266" s="61"/>
      <c r="Y266" s="61"/>
      <c r="Z266" s="61">
        <f t="shared" si="383"/>
        <v>19380191</v>
      </c>
      <c r="AA266" s="61">
        <f t="shared" si="384"/>
        <v>19582073.68</v>
      </c>
      <c r="AB266" s="61">
        <f t="shared" si="385"/>
        <v>19732005.07</v>
      </c>
      <c r="AC266" s="61"/>
      <c r="AD266" s="61"/>
      <c r="AE266" s="61"/>
      <c r="AF266" s="61">
        <f t="shared" si="386"/>
        <v>19380191</v>
      </c>
      <c r="AG266" s="61">
        <f t="shared" si="387"/>
        <v>19582073.68</v>
      </c>
      <c r="AH266" s="61">
        <f t="shared" si="388"/>
        <v>19732005.07</v>
      </c>
    </row>
    <row r="267" spans="1:34" ht="52.8">
      <c r="A267" s="279"/>
      <c r="B267" s="111" t="s">
        <v>214</v>
      </c>
      <c r="C267" s="5" t="s">
        <v>16</v>
      </c>
      <c r="D267" s="5" t="s">
        <v>14</v>
      </c>
      <c r="E267" s="5" t="s">
        <v>100</v>
      </c>
      <c r="F267" s="35" t="s">
        <v>313</v>
      </c>
      <c r="G267" s="17"/>
      <c r="H267" s="67">
        <f>H268</f>
        <v>155000</v>
      </c>
      <c r="I267" s="67">
        <f t="shared" ref="I267:M268" si="501">I268</f>
        <v>160000</v>
      </c>
      <c r="J267" s="67">
        <f t="shared" si="501"/>
        <v>170000</v>
      </c>
      <c r="K267" s="67">
        <f t="shared" si="501"/>
        <v>0</v>
      </c>
      <c r="L267" s="67">
        <f t="shared" si="501"/>
        <v>0</v>
      </c>
      <c r="M267" s="67">
        <f t="shared" si="501"/>
        <v>0</v>
      </c>
      <c r="N267" s="67">
        <f t="shared" si="402"/>
        <v>155000</v>
      </c>
      <c r="O267" s="67">
        <f t="shared" si="403"/>
        <v>160000</v>
      </c>
      <c r="P267" s="67">
        <f t="shared" si="404"/>
        <v>170000</v>
      </c>
      <c r="Q267" s="67">
        <f t="shared" ref="Q267:S268" si="502">Q268</f>
        <v>0</v>
      </c>
      <c r="R267" s="67">
        <f t="shared" si="502"/>
        <v>0</v>
      </c>
      <c r="S267" s="67">
        <f t="shared" si="502"/>
        <v>0</v>
      </c>
      <c r="T267" s="67">
        <f t="shared" si="380"/>
        <v>155000</v>
      </c>
      <c r="U267" s="67">
        <f t="shared" si="381"/>
        <v>160000</v>
      </c>
      <c r="V267" s="67">
        <f t="shared" si="382"/>
        <v>170000</v>
      </c>
      <c r="W267" s="67">
        <f t="shared" ref="W267:Y268" si="503">W268</f>
        <v>0</v>
      </c>
      <c r="X267" s="67">
        <f t="shared" si="503"/>
        <v>0</v>
      </c>
      <c r="Y267" s="67">
        <f t="shared" si="503"/>
        <v>0</v>
      </c>
      <c r="Z267" s="67">
        <f t="shared" si="383"/>
        <v>155000</v>
      </c>
      <c r="AA267" s="67">
        <f t="shared" si="384"/>
        <v>160000</v>
      </c>
      <c r="AB267" s="67">
        <f t="shared" si="385"/>
        <v>170000</v>
      </c>
      <c r="AC267" s="67">
        <f t="shared" ref="AC267:AE268" si="504">AC268</f>
        <v>0</v>
      </c>
      <c r="AD267" s="67">
        <f t="shared" si="504"/>
        <v>0</v>
      </c>
      <c r="AE267" s="67">
        <f t="shared" si="504"/>
        <v>0</v>
      </c>
      <c r="AF267" s="67">
        <f t="shared" si="386"/>
        <v>155000</v>
      </c>
      <c r="AG267" s="67">
        <f t="shared" si="387"/>
        <v>160000</v>
      </c>
      <c r="AH267" s="67">
        <f t="shared" si="388"/>
        <v>170000</v>
      </c>
    </row>
    <row r="268" spans="1:34" ht="26.4">
      <c r="A268" s="273"/>
      <c r="B268" s="27" t="s">
        <v>41</v>
      </c>
      <c r="C268" s="5" t="s">
        <v>16</v>
      </c>
      <c r="D268" s="5" t="s">
        <v>14</v>
      </c>
      <c r="E268" s="5" t="s">
        <v>100</v>
      </c>
      <c r="F268" s="35" t="s">
        <v>313</v>
      </c>
      <c r="G268" s="55" t="s">
        <v>39</v>
      </c>
      <c r="H268" s="67">
        <f>H269</f>
        <v>155000</v>
      </c>
      <c r="I268" s="67">
        <f t="shared" si="501"/>
        <v>160000</v>
      </c>
      <c r="J268" s="67">
        <f t="shared" si="501"/>
        <v>170000</v>
      </c>
      <c r="K268" s="67">
        <f t="shared" si="501"/>
        <v>0</v>
      </c>
      <c r="L268" s="67">
        <f t="shared" si="501"/>
        <v>0</v>
      </c>
      <c r="M268" s="67">
        <f t="shared" si="501"/>
        <v>0</v>
      </c>
      <c r="N268" s="67">
        <f t="shared" si="402"/>
        <v>155000</v>
      </c>
      <c r="O268" s="67">
        <f t="shared" si="403"/>
        <v>160000</v>
      </c>
      <c r="P268" s="67">
        <f t="shared" si="404"/>
        <v>170000</v>
      </c>
      <c r="Q268" s="67">
        <f t="shared" si="502"/>
        <v>0</v>
      </c>
      <c r="R268" s="67">
        <f t="shared" si="502"/>
        <v>0</v>
      </c>
      <c r="S268" s="67">
        <f t="shared" si="502"/>
        <v>0</v>
      </c>
      <c r="T268" s="67">
        <f t="shared" si="380"/>
        <v>155000</v>
      </c>
      <c r="U268" s="67">
        <f t="shared" si="381"/>
        <v>160000</v>
      </c>
      <c r="V268" s="67">
        <f t="shared" si="382"/>
        <v>170000</v>
      </c>
      <c r="W268" s="67">
        <f t="shared" si="503"/>
        <v>0</v>
      </c>
      <c r="X268" s="67">
        <f t="shared" si="503"/>
        <v>0</v>
      </c>
      <c r="Y268" s="67">
        <f t="shared" si="503"/>
        <v>0</v>
      </c>
      <c r="Z268" s="67">
        <f t="shared" si="383"/>
        <v>155000</v>
      </c>
      <c r="AA268" s="67">
        <f t="shared" si="384"/>
        <v>160000</v>
      </c>
      <c r="AB268" s="67">
        <f t="shared" si="385"/>
        <v>170000</v>
      </c>
      <c r="AC268" s="67">
        <f t="shared" si="504"/>
        <v>0</v>
      </c>
      <c r="AD268" s="67">
        <f t="shared" si="504"/>
        <v>0</v>
      </c>
      <c r="AE268" s="67">
        <f t="shared" si="504"/>
        <v>0</v>
      </c>
      <c r="AF268" s="67">
        <f t="shared" si="386"/>
        <v>155000</v>
      </c>
      <c r="AG268" s="67">
        <f t="shared" si="387"/>
        <v>160000</v>
      </c>
      <c r="AH268" s="67">
        <f t="shared" si="388"/>
        <v>170000</v>
      </c>
    </row>
    <row r="269" spans="1:34">
      <c r="A269" s="274"/>
      <c r="B269" s="26" t="s">
        <v>42</v>
      </c>
      <c r="C269" s="5" t="s">
        <v>16</v>
      </c>
      <c r="D269" s="5" t="s">
        <v>14</v>
      </c>
      <c r="E269" s="5" t="s">
        <v>100</v>
      </c>
      <c r="F269" s="35" t="s">
        <v>313</v>
      </c>
      <c r="G269" s="55" t="s">
        <v>40</v>
      </c>
      <c r="H269" s="61">
        <v>155000</v>
      </c>
      <c r="I269" s="61">
        <v>160000</v>
      </c>
      <c r="J269" s="61">
        <v>170000</v>
      </c>
      <c r="K269" s="61"/>
      <c r="L269" s="61"/>
      <c r="M269" s="61"/>
      <c r="N269" s="61">
        <f t="shared" si="402"/>
        <v>155000</v>
      </c>
      <c r="O269" s="61">
        <f t="shared" si="403"/>
        <v>160000</v>
      </c>
      <c r="P269" s="61">
        <f t="shared" si="404"/>
        <v>170000</v>
      </c>
      <c r="Q269" s="61"/>
      <c r="R269" s="61"/>
      <c r="S269" s="61"/>
      <c r="T269" s="61">
        <f t="shared" si="380"/>
        <v>155000</v>
      </c>
      <c r="U269" s="61">
        <f t="shared" si="381"/>
        <v>160000</v>
      </c>
      <c r="V269" s="61">
        <f t="shared" si="382"/>
        <v>170000</v>
      </c>
      <c r="W269" s="61"/>
      <c r="X269" s="61"/>
      <c r="Y269" s="61"/>
      <c r="Z269" s="61">
        <f t="shared" si="383"/>
        <v>155000</v>
      </c>
      <c r="AA269" s="61">
        <f t="shared" si="384"/>
        <v>160000</v>
      </c>
      <c r="AB269" s="61">
        <f t="shared" si="385"/>
        <v>170000</v>
      </c>
      <c r="AC269" s="61"/>
      <c r="AD269" s="61"/>
      <c r="AE269" s="61"/>
      <c r="AF269" s="61">
        <f t="shared" si="386"/>
        <v>155000</v>
      </c>
      <c r="AG269" s="61">
        <f t="shared" si="387"/>
        <v>160000</v>
      </c>
      <c r="AH269" s="61">
        <f t="shared" si="388"/>
        <v>170000</v>
      </c>
    </row>
    <row r="270" spans="1:34" s="132" customFormat="1" ht="20.25" customHeight="1">
      <c r="A270" s="130" t="s">
        <v>203</v>
      </c>
      <c r="B270" s="81" t="s">
        <v>224</v>
      </c>
      <c r="C270" s="6" t="s">
        <v>16</v>
      </c>
      <c r="D270" s="6" t="s">
        <v>4</v>
      </c>
      <c r="E270" s="6" t="s">
        <v>100</v>
      </c>
      <c r="F270" s="6" t="s">
        <v>101</v>
      </c>
      <c r="G270" s="18"/>
      <c r="H270" s="131">
        <f>H271+H277+H274</f>
        <v>5107574</v>
      </c>
      <c r="I270" s="131">
        <f t="shared" ref="I270:J270" si="505">I271+I277+I274</f>
        <v>5178239.17</v>
      </c>
      <c r="J270" s="131">
        <f t="shared" si="505"/>
        <v>5227486.95</v>
      </c>
      <c r="K270" s="131">
        <f t="shared" ref="K270:M270" si="506">K271+K277+K274</f>
        <v>0</v>
      </c>
      <c r="L270" s="131">
        <f t="shared" si="506"/>
        <v>0</v>
      </c>
      <c r="M270" s="131">
        <f t="shared" si="506"/>
        <v>0</v>
      </c>
      <c r="N270" s="131">
        <f t="shared" si="402"/>
        <v>5107574</v>
      </c>
      <c r="O270" s="131">
        <f t="shared" si="403"/>
        <v>5178239.17</v>
      </c>
      <c r="P270" s="131">
        <f t="shared" si="404"/>
        <v>5227486.95</v>
      </c>
      <c r="Q270" s="131">
        <f>Q271+Q277+Q274+Q280</f>
        <v>1602564.1</v>
      </c>
      <c r="R270" s="131">
        <f t="shared" ref="R270:S270" si="507">R271+R277+R274+R280</f>
        <v>0</v>
      </c>
      <c r="S270" s="131">
        <f t="shared" si="507"/>
        <v>0</v>
      </c>
      <c r="T270" s="131">
        <f t="shared" si="380"/>
        <v>6710138.0999999996</v>
      </c>
      <c r="U270" s="131">
        <f t="shared" si="381"/>
        <v>5178239.17</v>
      </c>
      <c r="V270" s="131">
        <f t="shared" si="382"/>
        <v>5227486.95</v>
      </c>
      <c r="W270" s="131">
        <f>W271+W277+W274+W280</f>
        <v>0</v>
      </c>
      <c r="X270" s="131">
        <f t="shared" ref="X270:Y270" si="508">X271+X277+X274+X280</f>
        <v>0</v>
      </c>
      <c r="Y270" s="131">
        <f t="shared" si="508"/>
        <v>0</v>
      </c>
      <c r="Z270" s="131">
        <f t="shared" si="383"/>
        <v>6710138.0999999996</v>
      </c>
      <c r="AA270" s="131">
        <f t="shared" si="384"/>
        <v>5178239.17</v>
      </c>
      <c r="AB270" s="131">
        <f t="shared" si="385"/>
        <v>5227486.95</v>
      </c>
      <c r="AC270" s="131">
        <f>AC271+AC277+AC274+AC280</f>
        <v>0</v>
      </c>
      <c r="AD270" s="131">
        <f t="shared" ref="AD270:AE270" si="509">AD271+AD277+AD274+AD280</f>
        <v>0</v>
      </c>
      <c r="AE270" s="131">
        <f t="shared" si="509"/>
        <v>0</v>
      </c>
      <c r="AF270" s="131">
        <f t="shared" si="386"/>
        <v>6710138.0999999996</v>
      </c>
      <c r="AG270" s="131">
        <f t="shared" si="387"/>
        <v>5178239.17</v>
      </c>
      <c r="AH270" s="131">
        <f t="shared" si="388"/>
        <v>5227486.95</v>
      </c>
    </row>
    <row r="271" spans="1:34">
      <c r="A271" s="180"/>
      <c r="B271" s="82" t="s">
        <v>136</v>
      </c>
      <c r="C271" s="54" t="s">
        <v>16</v>
      </c>
      <c r="D271" s="54" t="s">
        <v>4</v>
      </c>
      <c r="E271" s="54" t="s">
        <v>100</v>
      </c>
      <c r="F271" s="54" t="s">
        <v>135</v>
      </c>
      <c r="G271" s="55"/>
      <c r="H271" s="61">
        <f>H272</f>
        <v>4966217</v>
      </c>
      <c r="I271" s="61">
        <f>I272</f>
        <v>5031427.17</v>
      </c>
      <c r="J271" s="57">
        <f t="shared" ref="J271:M272" si="510">J272</f>
        <v>5075001.95</v>
      </c>
      <c r="K271" s="57">
        <f t="shared" si="510"/>
        <v>0</v>
      </c>
      <c r="L271" s="57">
        <f t="shared" si="510"/>
        <v>0</v>
      </c>
      <c r="M271" s="57">
        <f t="shared" si="510"/>
        <v>0</v>
      </c>
      <c r="N271" s="57">
        <f t="shared" si="402"/>
        <v>4966217</v>
      </c>
      <c r="O271" s="57">
        <f t="shared" si="403"/>
        <v>5031427.17</v>
      </c>
      <c r="P271" s="57">
        <f t="shared" si="404"/>
        <v>5075001.95</v>
      </c>
      <c r="Q271" s="57">
        <f t="shared" ref="Q271:S272" si="511">Q272</f>
        <v>0</v>
      </c>
      <c r="R271" s="57">
        <f t="shared" si="511"/>
        <v>0</v>
      </c>
      <c r="S271" s="57">
        <f t="shared" si="511"/>
        <v>0</v>
      </c>
      <c r="T271" s="57">
        <f t="shared" si="380"/>
        <v>4966217</v>
      </c>
      <c r="U271" s="57">
        <f t="shared" si="381"/>
        <v>5031427.17</v>
      </c>
      <c r="V271" s="57">
        <f t="shared" si="382"/>
        <v>5075001.95</v>
      </c>
      <c r="W271" s="57">
        <f t="shared" ref="W271:Y272" si="512">W272</f>
        <v>0</v>
      </c>
      <c r="X271" s="57">
        <f t="shared" si="512"/>
        <v>0</v>
      </c>
      <c r="Y271" s="57">
        <f t="shared" si="512"/>
        <v>0</v>
      </c>
      <c r="Z271" s="57">
        <f t="shared" si="383"/>
        <v>4966217</v>
      </c>
      <c r="AA271" s="57">
        <f t="shared" si="384"/>
        <v>5031427.17</v>
      </c>
      <c r="AB271" s="57">
        <f t="shared" si="385"/>
        <v>5075001.95</v>
      </c>
      <c r="AC271" s="57">
        <f t="shared" ref="AC271:AE272" si="513">AC272</f>
        <v>0</v>
      </c>
      <c r="AD271" s="57">
        <f t="shared" si="513"/>
        <v>0</v>
      </c>
      <c r="AE271" s="57">
        <f t="shared" si="513"/>
        <v>0</v>
      </c>
      <c r="AF271" s="57">
        <f t="shared" si="386"/>
        <v>4966217</v>
      </c>
      <c r="AG271" s="57">
        <f t="shared" si="387"/>
        <v>5031427.17</v>
      </c>
      <c r="AH271" s="57">
        <f t="shared" si="388"/>
        <v>5075001.95</v>
      </c>
    </row>
    <row r="272" spans="1:34" ht="26.4">
      <c r="A272" s="180"/>
      <c r="B272" s="74" t="s">
        <v>41</v>
      </c>
      <c r="C272" s="54" t="s">
        <v>16</v>
      </c>
      <c r="D272" s="54" t="s">
        <v>4</v>
      </c>
      <c r="E272" s="54" t="s">
        <v>100</v>
      </c>
      <c r="F272" s="54" t="s">
        <v>135</v>
      </c>
      <c r="G272" s="55" t="s">
        <v>39</v>
      </c>
      <c r="H272" s="61">
        <f>H273</f>
        <v>4966217</v>
      </c>
      <c r="I272" s="61">
        <f>I273</f>
        <v>5031427.17</v>
      </c>
      <c r="J272" s="57">
        <f t="shared" si="510"/>
        <v>5075001.95</v>
      </c>
      <c r="K272" s="57">
        <f t="shared" si="510"/>
        <v>0</v>
      </c>
      <c r="L272" s="57">
        <f t="shared" si="510"/>
        <v>0</v>
      </c>
      <c r="M272" s="57">
        <f t="shared" si="510"/>
        <v>0</v>
      </c>
      <c r="N272" s="57">
        <f t="shared" si="402"/>
        <v>4966217</v>
      </c>
      <c r="O272" s="57">
        <f t="shared" si="403"/>
        <v>5031427.17</v>
      </c>
      <c r="P272" s="57">
        <f t="shared" si="404"/>
        <v>5075001.95</v>
      </c>
      <c r="Q272" s="57">
        <f t="shared" si="511"/>
        <v>0</v>
      </c>
      <c r="R272" s="57">
        <f t="shared" si="511"/>
        <v>0</v>
      </c>
      <c r="S272" s="57">
        <f t="shared" si="511"/>
        <v>0</v>
      </c>
      <c r="T272" s="57">
        <f t="shared" si="380"/>
        <v>4966217</v>
      </c>
      <c r="U272" s="57">
        <f t="shared" si="381"/>
        <v>5031427.17</v>
      </c>
      <c r="V272" s="57">
        <f t="shared" si="382"/>
        <v>5075001.95</v>
      </c>
      <c r="W272" s="57">
        <f t="shared" si="512"/>
        <v>0</v>
      </c>
      <c r="X272" s="57">
        <f t="shared" si="512"/>
        <v>0</v>
      </c>
      <c r="Y272" s="57">
        <f t="shared" si="512"/>
        <v>0</v>
      </c>
      <c r="Z272" s="57">
        <f t="shared" si="383"/>
        <v>4966217</v>
      </c>
      <c r="AA272" s="57">
        <f t="shared" si="384"/>
        <v>5031427.17</v>
      </c>
      <c r="AB272" s="57">
        <f t="shared" si="385"/>
        <v>5075001.95</v>
      </c>
      <c r="AC272" s="57">
        <f t="shared" si="513"/>
        <v>0</v>
      </c>
      <c r="AD272" s="57">
        <f t="shared" si="513"/>
        <v>0</v>
      </c>
      <c r="AE272" s="57">
        <f t="shared" si="513"/>
        <v>0</v>
      </c>
      <c r="AF272" s="57">
        <f t="shared" si="386"/>
        <v>4966217</v>
      </c>
      <c r="AG272" s="57">
        <f t="shared" si="387"/>
        <v>5031427.17</v>
      </c>
      <c r="AH272" s="57">
        <f t="shared" si="388"/>
        <v>5075001.95</v>
      </c>
    </row>
    <row r="273" spans="1:34">
      <c r="A273" s="180"/>
      <c r="B273" s="85" t="s">
        <v>42</v>
      </c>
      <c r="C273" s="54" t="s">
        <v>16</v>
      </c>
      <c r="D273" s="54" t="s">
        <v>4</v>
      </c>
      <c r="E273" s="54" t="s">
        <v>100</v>
      </c>
      <c r="F273" s="54" t="s">
        <v>135</v>
      </c>
      <c r="G273" s="55" t="s">
        <v>40</v>
      </c>
      <c r="H273" s="61">
        <f>4916217+50000</f>
        <v>4966217</v>
      </c>
      <c r="I273" s="61">
        <f>4981427.17+50000</f>
        <v>5031427.17</v>
      </c>
      <c r="J273" s="61">
        <f>5025001.95+50000</f>
        <v>5075001.95</v>
      </c>
      <c r="K273" s="61"/>
      <c r="L273" s="61"/>
      <c r="M273" s="61"/>
      <c r="N273" s="61">
        <f t="shared" si="402"/>
        <v>4966217</v>
      </c>
      <c r="O273" s="61">
        <f t="shared" si="403"/>
        <v>5031427.17</v>
      </c>
      <c r="P273" s="61">
        <f t="shared" si="404"/>
        <v>5075001.95</v>
      </c>
      <c r="Q273" s="61"/>
      <c r="R273" s="61"/>
      <c r="S273" s="61"/>
      <c r="T273" s="61">
        <f t="shared" si="380"/>
        <v>4966217</v>
      </c>
      <c r="U273" s="61">
        <f t="shared" si="381"/>
        <v>5031427.17</v>
      </c>
      <c r="V273" s="61">
        <f t="shared" si="382"/>
        <v>5075001.95</v>
      </c>
      <c r="W273" s="61"/>
      <c r="X273" s="61"/>
      <c r="Y273" s="61"/>
      <c r="Z273" s="61">
        <f t="shared" si="383"/>
        <v>4966217</v>
      </c>
      <c r="AA273" s="61">
        <f t="shared" si="384"/>
        <v>5031427.17</v>
      </c>
      <c r="AB273" s="61">
        <f t="shared" si="385"/>
        <v>5075001.95</v>
      </c>
      <c r="AC273" s="61"/>
      <c r="AD273" s="61"/>
      <c r="AE273" s="61"/>
      <c r="AF273" s="61">
        <f t="shared" si="386"/>
        <v>4966217</v>
      </c>
      <c r="AG273" s="61">
        <f t="shared" si="387"/>
        <v>5031427.17</v>
      </c>
      <c r="AH273" s="61">
        <f t="shared" si="388"/>
        <v>5075001.95</v>
      </c>
    </row>
    <row r="274" spans="1:34">
      <c r="A274" s="180"/>
      <c r="B274" s="82" t="s">
        <v>218</v>
      </c>
      <c r="C274" s="54" t="s">
        <v>16</v>
      </c>
      <c r="D274" s="54" t="s">
        <v>4</v>
      </c>
      <c r="E274" s="54" t="s">
        <v>100</v>
      </c>
      <c r="F274" s="39" t="s">
        <v>109</v>
      </c>
      <c r="G274" s="55"/>
      <c r="H274" s="61">
        <f>H275</f>
        <v>5000</v>
      </c>
      <c r="I274" s="61">
        <f t="shared" ref="I274:M274" si="514">I275</f>
        <v>5000</v>
      </c>
      <c r="J274" s="61">
        <f t="shared" si="514"/>
        <v>5000</v>
      </c>
      <c r="K274" s="61">
        <f t="shared" si="514"/>
        <v>0</v>
      </c>
      <c r="L274" s="61">
        <f t="shared" si="514"/>
        <v>0</v>
      </c>
      <c r="M274" s="61">
        <f t="shared" si="514"/>
        <v>0</v>
      </c>
      <c r="N274" s="61">
        <f t="shared" si="402"/>
        <v>5000</v>
      </c>
      <c r="O274" s="61">
        <f t="shared" si="403"/>
        <v>5000</v>
      </c>
      <c r="P274" s="61">
        <f t="shared" si="404"/>
        <v>5000</v>
      </c>
      <c r="Q274" s="61">
        <f t="shared" ref="Q274:S275" si="515">Q275</f>
        <v>0</v>
      </c>
      <c r="R274" s="61">
        <f t="shared" si="515"/>
        <v>0</v>
      </c>
      <c r="S274" s="61">
        <f t="shared" si="515"/>
        <v>0</v>
      </c>
      <c r="T274" s="61">
        <f t="shared" si="380"/>
        <v>5000</v>
      </c>
      <c r="U274" s="61">
        <f t="shared" si="381"/>
        <v>5000</v>
      </c>
      <c r="V274" s="61">
        <f t="shared" si="382"/>
        <v>5000</v>
      </c>
      <c r="W274" s="61">
        <f t="shared" ref="W274:Y275" si="516">W275</f>
        <v>0</v>
      </c>
      <c r="X274" s="61">
        <f t="shared" si="516"/>
        <v>0</v>
      </c>
      <c r="Y274" s="61">
        <f t="shared" si="516"/>
        <v>0</v>
      </c>
      <c r="Z274" s="61">
        <f t="shared" si="383"/>
        <v>5000</v>
      </c>
      <c r="AA274" s="61">
        <f t="shared" si="384"/>
        <v>5000</v>
      </c>
      <c r="AB274" s="61">
        <f t="shared" si="385"/>
        <v>5000</v>
      </c>
      <c r="AC274" s="61">
        <f t="shared" ref="AC274:AE275" si="517">AC275</f>
        <v>0</v>
      </c>
      <c r="AD274" s="61">
        <f t="shared" si="517"/>
        <v>0</v>
      </c>
      <c r="AE274" s="61">
        <f t="shared" si="517"/>
        <v>0</v>
      </c>
      <c r="AF274" s="61">
        <f t="shared" si="386"/>
        <v>5000</v>
      </c>
      <c r="AG274" s="61">
        <f t="shared" si="387"/>
        <v>5000</v>
      </c>
      <c r="AH274" s="61">
        <f t="shared" si="388"/>
        <v>5000</v>
      </c>
    </row>
    <row r="275" spans="1:34" ht="26.4">
      <c r="A275" s="180"/>
      <c r="B275" s="74" t="s">
        <v>41</v>
      </c>
      <c r="C275" s="54" t="s">
        <v>16</v>
      </c>
      <c r="D275" s="54" t="s">
        <v>4</v>
      </c>
      <c r="E275" s="54" t="s">
        <v>100</v>
      </c>
      <c r="F275" s="39" t="s">
        <v>109</v>
      </c>
      <c r="G275" s="55" t="s">
        <v>39</v>
      </c>
      <c r="H275" s="61">
        <f>H276</f>
        <v>5000</v>
      </c>
      <c r="I275" s="61">
        <f t="shared" ref="I275:M275" si="518">I276</f>
        <v>5000</v>
      </c>
      <c r="J275" s="61">
        <f t="shared" si="518"/>
        <v>5000</v>
      </c>
      <c r="K275" s="61">
        <f t="shared" si="518"/>
        <v>0</v>
      </c>
      <c r="L275" s="61">
        <f t="shared" si="518"/>
        <v>0</v>
      </c>
      <c r="M275" s="61">
        <f t="shared" si="518"/>
        <v>0</v>
      </c>
      <c r="N275" s="61">
        <f t="shared" si="402"/>
        <v>5000</v>
      </c>
      <c r="O275" s="61">
        <f t="shared" si="403"/>
        <v>5000</v>
      </c>
      <c r="P275" s="61">
        <f t="shared" si="404"/>
        <v>5000</v>
      </c>
      <c r="Q275" s="61">
        <f t="shared" si="515"/>
        <v>0</v>
      </c>
      <c r="R275" s="61">
        <f t="shared" si="515"/>
        <v>0</v>
      </c>
      <c r="S275" s="61">
        <f t="shared" si="515"/>
        <v>0</v>
      </c>
      <c r="T275" s="61">
        <f t="shared" si="380"/>
        <v>5000</v>
      </c>
      <c r="U275" s="61">
        <f t="shared" si="381"/>
        <v>5000</v>
      </c>
      <c r="V275" s="61">
        <f t="shared" si="382"/>
        <v>5000</v>
      </c>
      <c r="W275" s="61">
        <f t="shared" si="516"/>
        <v>0</v>
      </c>
      <c r="X275" s="61">
        <f t="shared" si="516"/>
        <v>0</v>
      </c>
      <c r="Y275" s="61">
        <f t="shared" si="516"/>
        <v>0</v>
      </c>
      <c r="Z275" s="61">
        <f t="shared" si="383"/>
        <v>5000</v>
      </c>
      <c r="AA275" s="61">
        <f t="shared" si="384"/>
        <v>5000</v>
      </c>
      <c r="AB275" s="61">
        <f t="shared" si="385"/>
        <v>5000</v>
      </c>
      <c r="AC275" s="61">
        <f t="shared" si="517"/>
        <v>0</v>
      </c>
      <c r="AD275" s="61">
        <f t="shared" si="517"/>
        <v>0</v>
      </c>
      <c r="AE275" s="61">
        <f t="shared" si="517"/>
        <v>0</v>
      </c>
      <c r="AF275" s="61">
        <f t="shared" si="386"/>
        <v>5000</v>
      </c>
      <c r="AG275" s="61">
        <f t="shared" si="387"/>
        <v>5000</v>
      </c>
      <c r="AH275" s="61">
        <f t="shared" si="388"/>
        <v>5000</v>
      </c>
    </row>
    <row r="276" spans="1:34">
      <c r="A276" s="180"/>
      <c r="B276" s="85" t="s">
        <v>42</v>
      </c>
      <c r="C276" s="54" t="s">
        <v>16</v>
      </c>
      <c r="D276" s="54" t="s">
        <v>4</v>
      </c>
      <c r="E276" s="54" t="s">
        <v>100</v>
      </c>
      <c r="F276" s="39" t="s">
        <v>109</v>
      </c>
      <c r="G276" s="55" t="s">
        <v>40</v>
      </c>
      <c r="H276" s="61">
        <v>5000</v>
      </c>
      <c r="I276" s="61">
        <v>5000</v>
      </c>
      <c r="J276" s="61">
        <v>5000</v>
      </c>
      <c r="K276" s="61"/>
      <c r="L276" s="61"/>
      <c r="M276" s="61"/>
      <c r="N276" s="61">
        <f t="shared" si="402"/>
        <v>5000</v>
      </c>
      <c r="O276" s="61">
        <f t="shared" si="403"/>
        <v>5000</v>
      </c>
      <c r="P276" s="61">
        <f t="shared" si="404"/>
        <v>5000</v>
      </c>
      <c r="Q276" s="61"/>
      <c r="R276" s="61"/>
      <c r="S276" s="61"/>
      <c r="T276" s="61">
        <f t="shared" ref="T276:T279" si="519">N276+Q276</f>
        <v>5000</v>
      </c>
      <c r="U276" s="61">
        <f t="shared" ref="U276:U279" si="520">O276+R276</f>
        <v>5000</v>
      </c>
      <c r="V276" s="61">
        <f t="shared" ref="V276:V279" si="521">P276+S276</f>
        <v>5000</v>
      </c>
      <c r="W276" s="61"/>
      <c r="X276" s="61"/>
      <c r="Y276" s="61"/>
      <c r="Z276" s="61">
        <f t="shared" ref="Z276:Z282" si="522">T276+W276</f>
        <v>5000</v>
      </c>
      <c r="AA276" s="61">
        <f t="shared" ref="AA276:AA282" si="523">U276+X276</f>
        <v>5000</v>
      </c>
      <c r="AB276" s="61">
        <f t="shared" ref="AB276:AB282" si="524">V276+Y276</f>
        <v>5000</v>
      </c>
      <c r="AC276" s="61"/>
      <c r="AD276" s="61"/>
      <c r="AE276" s="61"/>
      <c r="AF276" s="61">
        <f t="shared" ref="AF276:AF282" si="525">Z276+AC276</f>
        <v>5000</v>
      </c>
      <c r="AG276" s="61">
        <f t="shared" ref="AG276:AG282" si="526">AA276+AD276</f>
        <v>5000</v>
      </c>
      <c r="AH276" s="61">
        <f t="shared" ref="AH276:AH282" si="527">AB276+AE276</f>
        <v>5000</v>
      </c>
    </row>
    <row r="277" spans="1:34" ht="39.6">
      <c r="A277" s="180"/>
      <c r="B277" s="82" t="s">
        <v>215</v>
      </c>
      <c r="C277" s="5" t="s">
        <v>16</v>
      </c>
      <c r="D277" s="54" t="s">
        <v>4</v>
      </c>
      <c r="E277" s="5" t="s">
        <v>100</v>
      </c>
      <c r="F277" s="5" t="s">
        <v>105</v>
      </c>
      <c r="G277" s="17"/>
      <c r="H277" s="57">
        <f>H278</f>
        <v>136357</v>
      </c>
      <c r="I277" s="57">
        <f t="shared" ref="I277:M278" si="528">I278</f>
        <v>141812</v>
      </c>
      <c r="J277" s="57">
        <f t="shared" si="528"/>
        <v>147485</v>
      </c>
      <c r="K277" s="57">
        <f t="shared" si="528"/>
        <v>0</v>
      </c>
      <c r="L277" s="57">
        <f t="shared" si="528"/>
        <v>0</v>
      </c>
      <c r="M277" s="57">
        <f t="shared" si="528"/>
        <v>0</v>
      </c>
      <c r="N277" s="57">
        <f t="shared" si="402"/>
        <v>136357</v>
      </c>
      <c r="O277" s="57">
        <f t="shared" si="403"/>
        <v>141812</v>
      </c>
      <c r="P277" s="57">
        <f t="shared" si="404"/>
        <v>147485</v>
      </c>
      <c r="Q277" s="57">
        <f t="shared" ref="Q277:S278" si="529">Q278</f>
        <v>0</v>
      </c>
      <c r="R277" s="57">
        <f t="shared" si="529"/>
        <v>0</v>
      </c>
      <c r="S277" s="57">
        <f t="shared" si="529"/>
        <v>0</v>
      </c>
      <c r="T277" s="57">
        <f t="shared" si="519"/>
        <v>136357</v>
      </c>
      <c r="U277" s="57">
        <f t="shared" si="520"/>
        <v>141812</v>
      </c>
      <c r="V277" s="57">
        <f t="shared" si="521"/>
        <v>147485</v>
      </c>
      <c r="W277" s="57">
        <f t="shared" ref="W277:Y278" si="530">W278</f>
        <v>0</v>
      </c>
      <c r="X277" s="57">
        <f t="shared" si="530"/>
        <v>0</v>
      </c>
      <c r="Y277" s="57">
        <f t="shared" si="530"/>
        <v>0</v>
      </c>
      <c r="Z277" s="57">
        <f t="shared" si="522"/>
        <v>136357</v>
      </c>
      <c r="AA277" s="57">
        <f t="shared" si="523"/>
        <v>141812</v>
      </c>
      <c r="AB277" s="57">
        <f t="shared" si="524"/>
        <v>147485</v>
      </c>
      <c r="AC277" s="57">
        <f t="shared" ref="AC277:AE278" si="531">AC278</f>
        <v>0</v>
      </c>
      <c r="AD277" s="57">
        <f t="shared" si="531"/>
        <v>0</v>
      </c>
      <c r="AE277" s="57">
        <f t="shared" si="531"/>
        <v>0</v>
      </c>
      <c r="AF277" s="57">
        <f t="shared" si="525"/>
        <v>136357</v>
      </c>
      <c r="AG277" s="57">
        <f t="shared" si="526"/>
        <v>141812</v>
      </c>
      <c r="AH277" s="57">
        <f t="shared" si="527"/>
        <v>147485</v>
      </c>
    </row>
    <row r="278" spans="1:34" ht="26.4">
      <c r="A278" s="180"/>
      <c r="B278" s="74" t="s">
        <v>41</v>
      </c>
      <c r="C278" s="5" t="s">
        <v>16</v>
      </c>
      <c r="D278" s="54" t="s">
        <v>4</v>
      </c>
      <c r="E278" s="5" t="s">
        <v>100</v>
      </c>
      <c r="F278" s="5" t="s">
        <v>105</v>
      </c>
      <c r="G278" s="17" t="s">
        <v>39</v>
      </c>
      <c r="H278" s="57">
        <f>H279</f>
        <v>136357</v>
      </c>
      <c r="I278" s="57">
        <f t="shared" si="528"/>
        <v>141812</v>
      </c>
      <c r="J278" s="57">
        <f t="shared" si="528"/>
        <v>147485</v>
      </c>
      <c r="K278" s="57">
        <f t="shared" si="528"/>
        <v>0</v>
      </c>
      <c r="L278" s="57">
        <f t="shared" si="528"/>
        <v>0</v>
      </c>
      <c r="M278" s="57">
        <f t="shared" si="528"/>
        <v>0</v>
      </c>
      <c r="N278" s="57">
        <f t="shared" si="402"/>
        <v>136357</v>
      </c>
      <c r="O278" s="57">
        <f t="shared" si="403"/>
        <v>141812</v>
      </c>
      <c r="P278" s="57">
        <f t="shared" si="404"/>
        <v>147485</v>
      </c>
      <c r="Q278" s="57">
        <f t="shared" si="529"/>
        <v>0</v>
      </c>
      <c r="R278" s="57">
        <f t="shared" si="529"/>
        <v>0</v>
      </c>
      <c r="S278" s="57">
        <f t="shared" si="529"/>
        <v>0</v>
      </c>
      <c r="T278" s="57">
        <f t="shared" si="519"/>
        <v>136357</v>
      </c>
      <c r="U278" s="57">
        <f t="shared" si="520"/>
        <v>141812</v>
      </c>
      <c r="V278" s="57">
        <f t="shared" si="521"/>
        <v>147485</v>
      </c>
      <c r="W278" s="57">
        <f t="shared" si="530"/>
        <v>0</v>
      </c>
      <c r="X278" s="57">
        <f t="shared" si="530"/>
        <v>0</v>
      </c>
      <c r="Y278" s="57">
        <f t="shared" si="530"/>
        <v>0</v>
      </c>
      <c r="Z278" s="57">
        <f t="shared" si="522"/>
        <v>136357</v>
      </c>
      <c r="AA278" s="57">
        <f t="shared" si="523"/>
        <v>141812</v>
      </c>
      <c r="AB278" s="57">
        <f t="shared" si="524"/>
        <v>147485</v>
      </c>
      <c r="AC278" s="57">
        <f t="shared" si="531"/>
        <v>0</v>
      </c>
      <c r="AD278" s="57">
        <f t="shared" si="531"/>
        <v>0</v>
      </c>
      <c r="AE278" s="57">
        <f t="shared" si="531"/>
        <v>0</v>
      </c>
      <c r="AF278" s="57">
        <f t="shared" si="525"/>
        <v>136357</v>
      </c>
      <c r="AG278" s="57">
        <f t="shared" si="526"/>
        <v>141812</v>
      </c>
      <c r="AH278" s="57">
        <f t="shared" si="527"/>
        <v>147485</v>
      </c>
    </row>
    <row r="279" spans="1:34">
      <c r="A279" s="180"/>
      <c r="B279" s="85" t="s">
        <v>42</v>
      </c>
      <c r="C279" s="5" t="s">
        <v>16</v>
      </c>
      <c r="D279" s="54" t="s">
        <v>4</v>
      </c>
      <c r="E279" s="5" t="s">
        <v>100</v>
      </c>
      <c r="F279" s="5" t="s">
        <v>105</v>
      </c>
      <c r="G279" s="17" t="s">
        <v>40</v>
      </c>
      <c r="H279" s="61">
        <v>136357</v>
      </c>
      <c r="I279" s="61">
        <v>141812</v>
      </c>
      <c r="J279" s="61">
        <v>147485</v>
      </c>
      <c r="K279" s="61"/>
      <c r="L279" s="61"/>
      <c r="M279" s="61"/>
      <c r="N279" s="61">
        <f t="shared" si="402"/>
        <v>136357</v>
      </c>
      <c r="O279" s="61">
        <f t="shared" si="403"/>
        <v>141812</v>
      </c>
      <c r="P279" s="61">
        <f t="shared" si="404"/>
        <v>147485</v>
      </c>
      <c r="Q279" s="61"/>
      <c r="R279" s="61"/>
      <c r="S279" s="61"/>
      <c r="T279" s="61">
        <f t="shared" si="519"/>
        <v>136357</v>
      </c>
      <c r="U279" s="61">
        <f t="shared" si="520"/>
        <v>141812</v>
      </c>
      <c r="V279" s="61">
        <f t="shared" si="521"/>
        <v>147485</v>
      </c>
      <c r="W279" s="61"/>
      <c r="X279" s="61"/>
      <c r="Y279" s="61"/>
      <c r="Z279" s="61">
        <f t="shared" si="522"/>
        <v>136357</v>
      </c>
      <c r="AA279" s="61">
        <f t="shared" si="523"/>
        <v>141812</v>
      </c>
      <c r="AB279" s="61">
        <f t="shared" si="524"/>
        <v>147485</v>
      </c>
      <c r="AC279" s="61"/>
      <c r="AD279" s="61"/>
      <c r="AE279" s="61"/>
      <c r="AF279" s="61">
        <f t="shared" si="525"/>
        <v>136357</v>
      </c>
      <c r="AG279" s="61">
        <f t="shared" si="526"/>
        <v>141812</v>
      </c>
      <c r="AH279" s="61">
        <f t="shared" si="527"/>
        <v>147485</v>
      </c>
    </row>
    <row r="280" spans="1:34" ht="26.4">
      <c r="A280" s="180"/>
      <c r="B280" s="82" t="s">
        <v>368</v>
      </c>
      <c r="C280" s="39" t="s">
        <v>16</v>
      </c>
      <c r="D280" s="35" t="s">
        <v>4</v>
      </c>
      <c r="E280" s="39" t="s">
        <v>100</v>
      </c>
      <c r="F280" s="73" t="s">
        <v>406</v>
      </c>
      <c r="G280" s="101"/>
      <c r="H280" s="61"/>
      <c r="I280" s="61"/>
      <c r="J280" s="61"/>
      <c r="K280" s="61"/>
      <c r="L280" s="61"/>
      <c r="M280" s="61"/>
      <c r="N280" s="61"/>
      <c r="O280" s="61"/>
      <c r="P280" s="61"/>
      <c r="Q280" s="61">
        <f>Q281</f>
        <v>1602564.1</v>
      </c>
      <c r="R280" s="61">
        <f t="shared" ref="R280:S281" si="532">R281</f>
        <v>0</v>
      </c>
      <c r="S280" s="61">
        <f t="shared" si="532"/>
        <v>0</v>
      </c>
      <c r="T280" s="61">
        <f t="shared" ref="T280:T282" si="533">N280+Q280</f>
        <v>1602564.1</v>
      </c>
      <c r="U280" s="61">
        <f t="shared" ref="U280:U282" si="534">O280+R280</f>
        <v>0</v>
      </c>
      <c r="V280" s="61">
        <f t="shared" ref="V280:V282" si="535">P280+S280</f>
        <v>0</v>
      </c>
      <c r="W280" s="61">
        <f>W281</f>
        <v>0</v>
      </c>
      <c r="X280" s="61">
        <f t="shared" ref="X280:Y281" si="536">X281</f>
        <v>0</v>
      </c>
      <c r="Y280" s="61">
        <f t="shared" si="536"/>
        <v>0</v>
      </c>
      <c r="Z280" s="61">
        <f t="shared" si="522"/>
        <v>1602564.1</v>
      </c>
      <c r="AA280" s="61">
        <f t="shared" si="523"/>
        <v>0</v>
      </c>
      <c r="AB280" s="61">
        <f t="shared" si="524"/>
        <v>0</v>
      </c>
      <c r="AC280" s="61">
        <f>AC281</f>
        <v>0</v>
      </c>
      <c r="AD280" s="61">
        <f t="shared" ref="AD280:AE281" si="537">AD281</f>
        <v>0</v>
      </c>
      <c r="AE280" s="61">
        <f t="shared" si="537"/>
        <v>0</v>
      </c>
      <c r="AF280" s="61">
        <f t="shared" si="525"/>
        <v>1602564.1</v>
      </c>
      <c r="AG280" s="61">
        <f t="shared" si="526"/>
        <v>0</v>
      </c>
      <c r="AH280" s="61">
        <f t="shared" si="527"/>
        <v>0</v>
      </c>
    </row>
    <row r="281" spans="1:34" ht="26.4">
      <c r="A281" s="180"/>
      <c r="B281" s="85" t="s">
        <v>41</v>
      </c>
      <c r="C281" s="39" t="s">
        <v>16</v>
      </c>
      <c r="D281" s="35" t="s">
        <v>4</v>
      </c>
      <c r="E281" s="39" t="s">
        <v>100</v>
      </c>
      <c r="F281" s="73" t="s">
        <v>406</v>
      </c>
      <c r="G281" s="101" t="s">
        <v>39</v>
      </c>
      <c r="H281" s="61"/>
      <c r="I281" s="61"/>
      <c r="J281" s="61"/>
      <c r="K281" s="61"/>
      <c r="L281" s="61"/>
      <c r="M281" s="61"/>
      <c r="N281" s="61"/>
      <c r="O281" s="61"/>
      <c r="P281" s="61"/>
      <c r="Q281" s="61">
        <f>Q282</f>
        <v>1602564.1</v>
      </c>
      <c r="R281" s="61">
        <f t="shared" si="532"/>
        <v>0</v>
      </c>
      <c r="S281" s="61">
        <f t="shared" si="532"/>
        <v>0</v>
      </c>
      <c r="T281" s="61">
        <f t="shared" si="533"/>
        <v>1602564.1</v>
      </c>
      <c r="U281" s="61">
        <f t="shared" si="534"/>
        <v>0</v>
      </c>
      <c r="V281" s="61">
        <f t="shared" si="535"/>
        <v>0</v>
      </c>
      <c r="W281" s="61">
        <f>W282</f>
        <v>0</v>
      </c>
      <c r="X281" s="61">
        <f t="shared" si="536"/>
        <v>0</v>
      </c>
      <c r="Y281" s="61">
        <f t="shared" si="536"/>
        <v>0</v>
      </c>
      <c r="Z281" s="61">
        <f t="shared" si="522"/>
        <v>1602564.1</v>
      </c>
      <c r="AA281" s="61">
        <f t="shared" si="523"/>
        <v>0</v>
      </c>
      <c r="AB281" s="61">
        <f t="shared" si="524"/>
        <v>0</v>
      </c>
      <c r="AC281" s="61">
        <f>AC282</f>
        <v>0</v>
      </c>
      <c r="AD281" s="61">
        <f t="shared" si="537"/>
        <v>0</v>
      </c>
      <c r="AE281" s="61">
        <f t="shared" si="537"/>
        <v>0</v>
      </c>
      <c r="AF281" s="61">
        <f t="shared" si="525"/>
        <v>1602564.1</v>
      </c>
      <c r="AG281" s="61">
        <f t="shared" si="526"/>
        <v>0</v>
      </c>
      <c r="AH281" s="61">
        <f t="shared" si="527"/>
        <v>0</v>
      </c>
    </row>
    <row r="282" spans="1:34">
      <c r="A282" s="180"/>
      <c r="B282" s="85" t="s">
        <v>42</v>
      </c>
      <c r="C282" s="39" t="s">
        <v>16</v>
      </c>
      <c r="D282" s="35" t="s">
        <v>4</v>
      </c>
      <c r="E282" s="39" t="s">
        <v>100</v>
      </c>
      <c r="F282" s="73" t="s">
        <v>406</v>
      </c>
      <c r="G282" s="101" t="s">
        <v>40</v>
      </c>
      <c r="H282" s="61"/>
      <c r="I282" s="61"/>
      <c r="J282" s="61"/>
      <c r="K282" s="61"/>
      <c r="L282" s="61"/>
      <c r="M282" s="61"/>
      <c r="N282" s="61"/>
      <c r="O282" s="61"/>
      <c r="P282" s="61"/>
      <c r="Q282" s="61">
        <f>1250000+352564.1</f>
        <v>1602564.1</v>
      </c>
      <c r="R282" s="61"/>
      <c r="S282" s="61"/>
      <c r="T282" s="61">
        <f t="shared" si="533"/>
        <v>1602564.1</v>
      </c>
      <c r="U282" s="61">
        <f t="shared" si="534"/>
        <v>0</v>
      </c>
      <c r="V282" s="61">
        <f t="shared" si="535"/>
        <v>0</v>
      </c>
      <c r="W282" s="61"/>
      <c r="X282" s="61"/>
      <c r="Y282" s="61"/>
      <c r="Z282" s="61">
        <f t="shared" si="522"/>
        <v>1602564.1</v>
      </c>
      <c r="AA282" s="61">
        <f t="shared" si="523"/>
        <v>0</v>
      </c>
      <c r="AB282" s="61">
        <f t="shared" si="524"/>
        <v>0</v>
      </c>
      <c r="AC282" s="61"/>
      <c r="AD282" s="61"/>
      <c r="AE282" s="61"/>
      <c r="AF282" s="61">
        <f t="shared" si="525"/>
        <v>1602564.1</v>
      </c>
      <c r="AG282" s="61">
        <f t="shared" si="526"/>
        <v>0</v>
      </c>
      <c r="AH282" s="61">
        <f t="shared" si="527"/>
        <v>0</v>
      </c>
    </row>
    <row r="283" spans="1:34">
      <c r="A283" s="31"/>
      <c r="B283" s="85"/>
      <c r="C283" s="5"/>
      <c r="D283" s="5"/>
      <c r="E283" s="5"/>
      <c r="F283" s="5"/>
      <c r="G283" s="17"/>
      <c r="H283" s="67"/>
      <c r="I283" s="67"/>
      <c r="J283" s="67"/>
      <c r="K283" s="67"/>
      <c r="L283" s="67"/>
      <c r="M283" s="67"/>
      <c r="N283" s="67"/>
      <c r="O283" s="67"/>
      <c r="P283" s="67"/>
      <c r="Q283" s="67"/>
      <c r="R283" s="67"/>
      <c r="S283" s="67"/>
      <c r="T283" s="67"/>
      <c r="U283" s="67"/>
      <c r="V283" s="67"/>
      <c r="W283" s="67"/>
      <c r="X283" s="67"/>
      <c r="Y283" s="67"/>
      <c r="Z283" s="67"/>
      <c r="AA283" s="67"/>
      <c r="AB283" s="67"/>
      <c r="AC283" s="67"/>
      <c r="AD283" s="67"/>
      <c r="AE283" s="67"/>
      <c r="AF283" s="67"/>
      <c r="AG283" s="67"/>
      <c r="AH283" s="67"/>
    </row>
    <row r="284" spans="1:34" ht="50.25" customHeight="1">
      <c r="A284" s="186" t="s">
        <v>14</v>
      </c>
      <c r="B284" s="96" t="s">
        <v>288</v>
      </c>
      <c r="C284" s="7" t="s">
        <v>9</v>
      </c>
      <c r="D284" s="7" t="s">
        <v>21</v>
      </c>
      <c r="E284" s="7" t="s">
        <v>100</v>
      </c>
      <c r="F284" s="7" t="s">
        <v>101</v>
      </c>
      <c r="G284" s="16"/>
      <c r="H284" s="59">
        <f>H285+H291+H297+H308+H311+H316+H300+H319</f>
        <v>2252628.21</v>
      </c>
      <c r="I284" s="59">
        <f t="shared" ref="I284:J284" si="538">I285+I291+I297+I308+I311+I316+I300+I319</f>
        <v>1167703.21</v>
      </c>
      <c r="J284" s="59">
        <f t="shared" si="538"/>
        <v>1167703.21</v>
      </c>
      <c r="K284" s="59">
        <f t="shared" ref="K284:M284" si="539">K285+K291+K297+K308+K311+K316+K300+K319</f>
        <v>-550000</v>
      </c>
      <c r="L284" s="59">
        <f t="shared" si="539"/>
        <v>0</v>
      </c>
      <c r="M284" s="59">
        <f t="shared" si="539"/>
        <v>0</v>
      </c>
      <c r="N284" s="59">
        <f t="shared" si="402"/>
        <v>1702628.21</v>
      </c>
      <c r="O284" s="59">
        <f t="shared" si="403"/>
        <v>1167703.21</v>
      </c>
      <c r="P284" s="59">
        <f t="shared" si="404"/>
        <v>1167703.21</v>
      </c>
      <c r="Q284" s="59">
        <f>Q285+Q291+Q297+Q308+Q311+Q316+Q300+Q319+Q305</f>
        <v>462460</v>
      </c>
      <c r="R284" s="59">
        <f t="shared" ref="R284:S284" si="540">R285+R291+R297+R308+R311+R316+R300+R319+R305</f>
        <v>0</v>
      </c>
      <c r="S284" s="59">
        <f t="shared" si="540"/>
        <v>0</v>
      </c>
      <c r="T284" s="59">
        <f t="shared" ref="T284:T321" si="541">N284+Q284</f>
        <v>2165088.21</v>
      </c>
      <c r="U284" s="59">
        <f t="shared" ref="U284:U321" si="542">O284+R284</f>
        <v>1167703.21</v>
      </c>
      <c r="V284" s="59">
        <f t="shared" ref="V284:V321" si="543">P284+S284</f>
        <v>1167703.21</v>
      </c>
      <c r="W284" s="59">
        <f>W285+W291+W297+W308+W311+W316+W300+W319+W305</f>
        <v>0</v>
      </c>
      <c r="X284" s="59">
        <f t="shared" ref="X284:Y284" si="544">X285+X291+X297+X308+X311+X316+X300+X319+X305</f>
        <v>0</v>
      </c>
      <c r="Y284" s="59">
        <f t="shared" si="544"/>
        <v>0</v>
      </c>
      <c r="Z284" s="59">
        <f t="shared" ref="Z284:Z321" si="545">T284+W284</f>
        <v>2165088.21</v>
      </c>
      <c r="AA284" s="59">
        <f t="shared" ref="AA284:AA321" si="546">U284+X284</f>
        <v>1167703.21</v>
      </c>
      <c r="AB284" s="59">
        <f t="shared" ref="AB284:AB321" si="547">V284+Y284</f>
        <v>1167703.21</v>
      </c>
      <c r="AC284" s="59">
        <f>AC285+AC291+AC297+AC308+AC311+AC316+AC300+AC319+AC305+AC288+AC294</f>
        <v>242946.4</v>
      </c>
      <c r="AD284" s="59">
        <f t="shared" ref="AD284:AE284" si="548">AD285+AD291+AD297+AD308+AD311+AD316+AD300+AD319+AD305+AD288+AD294</f>
        <v>0</v>
      </c>
      <c r="AE284" s="59">
        <f t="shared" si="548"/>
        <v>0</v>
      </c>
      <c r="AF284" s="59">
        <f t="shared" ref="AF284:AF321" si="549">Z284+AC284</f>
        <v>2408034.61</v>
      </c>
      <c r="AG284" s="59">
        <f t="shared" ref="AG284:AG321" si="550">AA284+AD284</f>
        <v>1167703.21</v>
      </c>
      <c r="AH284" s="59">
        <f t="shared" ref="AH284:AH321" si="551">AB284+AE284</f>
        <v>1167703.21</v>
      </c>
    </row>
    <row r="285" spans="1:34" ht="26.4" hidden="1">
      <c r="A285" s="266"/>
      <c r="B285" s="102" t="s">
        <v>226</v>
      </c>
      <c r="C285" s="5" t="s">
        <v>9</v>
      </c>
      <c r="D285" s="5" t="s">
        <v>21</v>
      </c>
      <c r="E285" s="5" t="s">
        <v>100</v>
      </c>
      <c r="F285" s="5" t="s">
        <v>118</v>
      </c>
      <c r="G285" s="17"/>
      <c r="H285" s="57">
        <f>H286</f>
        <v>0</v>
      </c>
      <c r="I285" s="57">
        <f t="shared" ref="I285:M286" si="552">I286</f>
        <v>0</v>
      </c>
      <c r="J285" s="57">
        <f t="shared" si="552"/>
        <v>0</v>
      </c>
      <c r="K285" s="57">
        <f t="shared" si="552"/>
        <v>0</v>
      </c>
      <c r="L285" s="57">
        <f t="shared" si="552"/>
        <v>0</v>
      </c>
      <c r="M285" s="57">
        <f t="shared" si="552"/>
        <v>0</v>
      </c>
      <c r="N285" s="57">
        <f t="shared" si="402"/>
        <v>0</v>
      </c>
      <c r="O285" s="57">
        <f t="shared" si="403"/>
        <v>0</v>
      </c>
      <c r="P285" s="57">
        <f t="shared" si="404"/>
        <v>0</v>
      </c>
      <c r="Q285" s="57">
        <f t="shared" ref="Q285:S286" si="553">Q286</f>
        <v>0</v>
      </c>
      <c r="R285" s="57">
        <f t="shared" si="553"/>
        <v>0</v>
      </c>
      <c r="S285" s="57">
        <f t="shared" si="553"/>
        <v>0</v>
      </c>
      <c r="T285" s="57">
        <f t="shared" si="541"/>
        <v>0</v>
      </c>
      <c r="U285" s="57">
        <f t="shared" si="542"/>
        <v>0</v>
      </c>
      <c r="V285" s="57">
        <f t="shared" si="543"/>
        <v>0</v>
      </c>
      <c r="W285" s="57">
        <f t="shared" ref="W285:Y286" si="554">W286</f>
        <v>0</v>
      </c>
      <c r="X285" s="57">
        <f t="shared" si="554"/>
        <v>0</v>
      </c>
      <c r="Y285" s="57">
        <f t="shared" si="554"/>
        <v>0</v>
      </c>
      <c r="Z285" s="57">
        <f t="shared" si="545"/>
        <v>0</v>
      </c>
      <c r="AA285" s="57">
        <f t="shared" si="546"/>
        <v>0</v>
      </c>
      <c r="AB285" s="57">
        <f t="shared" si="547"/>
        <v>0</v>
      </c>
      <c r="AC285" s="57">
        <f t="shared" ref="AC285:AE286" si="555">AC286</f>
        <v>0</v>
      </c>
      <c r="AD285" s="57">
        <f t="shared" si="555"/>
        <v>0</v>
      </c>
      <c r="AE285" s="57">
        <f t="shared" si="555"/>
        <v>0</v>
      </c>
      <c r="AF285" s="57">
        <f t="shared" si="549"/>
        <v>0</v>
      </c>
      <c r="AG285" s="57">
        <f t="shared" si="550"/>
        <v>0</v>
      </c>
      <c r="AH285" s="57">
        <f t="shared" si="551"/>
        <v>0</v>
      </c>
    </row>
    <row r="286" spans="1:34" hidden="1">
      <c r="A286" s="265"/>
      <c r="B286" s="169" t="s">
        <v>47</v>
      </c>
      <c r="C286" s="5" t="s">
        <v>9</v>
      </c>
      <c r="D286" s="5" t="s">
        <v>21</v>
      </c>
      <c r="E286" s="5" t="s">
        <v>100</v>
      </c>
      <c r="F286" s="5" t="s">
        <v>118</v>
      </c>
      <c r="G286" s="17" t="s">
        <v>45</v>
      </c>
      <c r="H286" s="57">
        <f>H287</f>
        <v>0</v>
      </c>
      <c r="I286" s="57">
        <f t="shared" si="552"/>
        <v>0</v>
      </c>
      <c r="J286" s="57">
        <f t="shared" si="552"/>
        <v>0</v>
      </c>
      <c r="K286" s="57">
        <f t="shared" si="552"/>
        <v>0</v>
      </c>
      <c r="L286" s="57">
        <f t="shared" si="552"/>
        <v>0</v>
      </c>
      <c r="M286" s="57">
        <f t="shared" si="552"/>
        <v>0</v>
      </c>
      <c r="N286" s="57">
        <f t="shared" si="402"/>
        <v>0</v>
      </c>
      <c r="O286" s="57">
        <f t="shared" si="403"/>
        <v>0</v>
      </c>
      <c r="P286" s="57">
        <f t="shared" si="404"/>
        <v>0</v>
      </c>
      <c r="Q286" s="57">
        <f t="shared" si="553"/>
        <v>0</v>
      </c>
      <c r="R286" s="57">
        <f t="shared" si="553"/>
        <v>0</v>
      </c>
      <c r="S286" s="57">
        <f t="shared" si="553"/>
        <v>0</v>
      </c>
      <c r="T286" s="57">
        <f t="shared" si="541"/>
        <v>0</v>
      </c>
      <c r="U286" s="57">
        <f t="shared" si="542"/>
        <v>0</v>
      </c>
      <c r="V286" s="57">
        <f t="shared" si="543"/>
        <v>0</v>
      </c>
      <c r="W286" s="57">
        <f t="shared" si="554"/>
        <v>0</v>
      </c>
      <c r="X286" s="57">
        <f t="shared" si="554"/>
        <v>0</v>
      </c>
      <c r="Y286" s="57">
        <f t="shared" si="554"/>
        <v>0</v>
      </c>
      <c r="Z286" s="57">
        <f t="shared" si="545"/>
        <v>0</v>
      </c>
      <c r="AA286" s="57">
        <f t="shared" si="546"/>
        <v>0</v>
      </c>
      <c r="AB286" s="57">
        <f t="shared" si="547"/>
        <v>0</v>
      </c>
      <c r="AC286" s="57">
        <f t="shared" si="555"/>
        <v>0</v>
      </c>
      <c r="AD286" s="57">
        <f t="shared" si="555"/>
        <v>0</v>
      </c>
      <c r="AE286" s="57">
        <f t="shared" si="555"/>
        <v>0</v>
      </c>
      <c r="AF286" s="57">
        <f t="shared" si="549"/>
        <v>0</v>
      </c>
      <c r="AG286" s="57">
        <f t="shared" si="550"/>
        <v>0</v>
      </c>
      <c r="AH286" s="57">
        <f t="shared" si="551"/>
        <v>0</v>
      </c>
    </row>
    <row r="287" spans="1:34" ht="26.4" hidden="1">
      <c r="A287" s="265"/>
      <c r="B287" s="170" t="s">
        <v>48</v>
      </c>
      <c r="C287" s="5" t="s">
        <v>9</v>
      </c>
      <c r="D287" s="5" t="s">
        <v>21</v>
      </c>
      <c r="E287" s="5" t="s">
        <v>100</v>
      </c>
      <c r="F287" s="5" t="s">
        <v>118</v>
      </c>
      <c r="G287" s="17" t="s">
        <v>46</v>
      </c>
      <c r="H287" s="61"/>
      <c r="I287" s="61"/>
      <c r="J287" s="61"/>
      <c r="K287" s="61"/>
      <c r="L287" s="61"/>
      <c r="M287" s="61"/>
      <c r="N287" s="61">
        <f t="shared" si="402"/>
        <v>0</v>
      </c>
      <c r="O287" s="61">
        <f t="shared" si="403"/>
        <v>0</v>
      </c>
      <c r="P287" s="61">
        <f t="shared" si="404"/>
        <v>0</v>
      </c>
      <c r="Q287" s="61"/>
      <c r="R287" s="61"/>
      <c r="S287" s="61"/>
      <c r="T287" s="61">
        <f t="shared" si="541"/>
        <v>0</v>
      </c>
      <c r="U287" s="61">
        <f t="shared" si="542"/>
        <v>0</v>
      </c>
      <c r="V287" s="61">
        <f t="shared" si="543"/>
        <v>0</v>
      </c>
      <c r="W287" s="61"/>
      <c r="X287" s="61"/>
      <c r="Y287" s="61"/>
      <c r="Z287" s="61">
        <f t="shared" si="545"/>
        <v>0</v>
      </c>
      <c r="AA287" s="61">
        <f t="shared" si="546"/>
        <v>0</v>
      </c>
      <c r="AB287" s="61">
        <f t="shared" si="547"/>
        <v>0</v>
      </c>
      <c r="AC287" s="61"/>
      <c r="AD287" s="61"/>
      <c r="AE287" s="61"/>
      <c r="AF287" s="61">
        <f t="shared" si="549"/>
        <v>0</v>
      </c>
      <c r="AG287" s="61">
        <f t="shared" si="550"/>
        <v>0</v>
      </c>
      <c r="AH287" s="61">
        <f t="shared" si="551"/>
        <v>0</v>
      </c>
    </row>
    <row r="288" spans="1:34">
      <c r="A288" s="265"/>
      <c r="B288" s="238" t="s">
        <v>253</v>
      </c>
      <c r="C288" s="241" t="s">
        <v>9</v>
      </c>
      <c r="D288" s="241" t="s">
        <v>21</v>
      </c>
      <c r="E288" s="241" t="s">
        <v>100</v>
      </c>
      <c r="F288" s="241" t="s">
        <v>126</v>
      </c>
      <c r="G288" s="242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1"/>
      <c r="AC288" s="61">
        <f>AC289</f>
        <v>64946.400000000001</v>
      </c>
      <c r="AD288" s="61">
        <f t="shared" ref="AD288:AE289" si="556">AD289</f>
        <v>0</v>
      </c>
      <c r="AE288" s="61">
        <f t="shared" si="556"/>
        <v>0</v>
      </c>
      <c r="AF288" s="60">
        <f t="shared" ref="AF288:AF290" si="557">Z288+AC288</f>
        <v>64946.400000000001</v>
      </c>
      <c r="AG288" s="60">
        <f t="shared" ref="AG288:AG290" si="558">AA288+AD288</f>
        <v>0</v>
      </c>
      <c r="AH288" s="60">
        <f t="shared" ref="AH288:AH290" si="559">AB288+AE288</f>
        <v>0</v>
      </c>
    </row>
    <row r="289" spans="1:34" ht="26.4">
      <c r="A289" s="265"/>
      <c r="B289" s="239" t="s">
        <v>186</v>
      </c>
      <c r="C289" s="241" t="s">
        <v>9</v>
      </c>
      <c r="D289" s="241" t="s">
        <v>21</v>
      </c>
      <c r="E289" s="241" t="s">
        <v>100</v>
      </c>
      <c r="F289" s="241" t="s">
        <v>126</v>
      </c>
      <c r="G289" s="242" t="s">
        <v>32</v>
      </c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1"/>
      <c r="AC289" s="61">
        <f>AC290</f>
        <v>64946.400000000001</v>
      </c>
      <c r="AD289" s="61">
        <f t="shared" si="556"/>
        <v>0</v>
      </c>
      <c r="AE289" s="61">
        <f t="shared" si="556"/>
        <v>0</v>
      </c>
      <c r="AF289" s="60">
        <f t="shared" si="557"/>
        <v>64946.400000000001</v>
      </c>
      <c r="AG289" s="60">
        <f t="shared" si="558"/>
        <v>0</v>
      </c>
      <c r="AH289" s="60">
        <f t="shared" si="559"/>
        <v>0</v>
      </c>
    </row>
    <row r="290" spans="1:34" ht="26.4">
      <c r="A290" s="265"/>
      <c r="B290" s="240" t="s">
        <v>34</v>
      </c>
      <c r="C290" s="241" t="s">
        <v>9</v>
      </c>
      <c r="D290" s="241" t="s">
        <v>21</v>
      </c>
      <c r="E290" s="241" t="s">
        <v>100</v>
      </c>
      <c r="F290" s="241" t="s">
        <v>126</v>
      </c>
      <c r="G290" s="242" t="s">
        <v>33</v>
      </c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1"/>
      <c r="AC290" s="61">
        <v>64946.400000000001</v>
      </c>
      <c r="AD290" s="61"/>
      <c r="AE290" s="61"/>
      <c r="AF290" s="60">
        <f t="shared" si="557"/>
        <v>64946.400000000001</v>
      </c>
      <c r="AG290" s="60">
        <f t="shared" si="558"/>
        <v>0</v>
      </c>
      <c r="AH290" s="60">
        <f t="shared" si="559"/>
        <v>0</v>
      </c>
    </row>
    <row r="291" spans="1:34">
      <c r="A291" s="265"/>
      <c r="B291" s="188" t="s">
        <v>165</v>
      </c>
      <c r="C291" s="5" t="s">
        <v>9</v>
      </c>
      <c r="D291" s="5" t="s">
        <v>21</v>
      </c>
      <c r="E291" s="5" t="s">
        <v>100</v>
      </c>
      <c r="F291" s="35" t="s">
        <v>164</v>
      </c>
      <c r="G291" s="36"/>
      <c r="H291" s="60">
        <f>H292</f>
        <v>50000</v>
      </c>
      <c r="I291" s="60">
        <f t="shared" ref="I291:M292" si="560">I292</f>
        <v>50000</v>
      </c>
      <c r="J291" s="60">
        <f t="shared" si="560"/>
        <v>50000</v>
      </c>
      <c r="K291" s="60">
        <f t="shared" si="560"/>
        <v>0</v>
      </c>
      <c r="L291" s="60">
        <f t="shared" si="560"/>
        <v>0</v>
      </c>
      <c r="M291" s="60">
        <f t="shared" si="560"/>
        <v>0</v>
      </c>
      <c r="N291" s="60">
        <f t="shared" si="402"/>
        <v>50000</v>
      </c>
      <c r="O291" s="60">
        <f t="shared" si="403"/>
        <v>50000</v>
      </c>
      <c r="P291" s="60">
        <f t="shared" si="404"/>
        <v>50000</v>
      </c>
      <c r="Q291" s="60">
        <f t="shared" ref="Q291:S292" si="561">Q292</f>
        <v>0</v>
      </c>
      <c r="R291" s="60">
        <f t="shared" si="561"/>
        <v>0</v>
      </c>
      <c r="S291" s="60">
        <f t="shared" si="561"/>
        <v>0</v>
      </c>
      <c r="T291" s="60">
        <f t="shared" si="541"/>
        <v>50000</v>
      </c>
      <c r="U291" s="60">
        <f t="shared" si="542"/>
        <v>50000</v>
      </c>
      <c r="V291" s="60">
        <f t="shared" si="543"/>
        <v>50000</v>
      </c>
      <c r="W291" s="60">
        <f t="shared" ref="W291:Y292" si="562">W292</f>
        <v>0</v>
      </c>
      <c r="X291" s="60">
        <f t="shared" si="562"/>
        <v>0</v>
      </c>
      <c r="Y291" s="60">
        <f t="shared" si="562"/>
        <v>0</v>
      </c>
      <c r="Z291" s="60">
        <f t="shared" si="545"/>
        <v>50000</v>
      </c>
      <c r="AA291" s="60">
        <f t="shared" si="546"/>
        <v>50000</v>
      </c>
      <c r="AB291" s="60">
        <f t="shared" si="547"/>
        <v>50000</v>
      </c>
      <c r="AC291" s="60">
        <f t="shared" ref="AC291:AE292" si="563">AC292</f>
        <v>-50000</v>
      </c>
      <c r="AD291" s="60">
        <f t="shared" si="563"/>
        <v>0</v>
      </c>
      <c r="AE291" s="60">
        <f t="shared" si="563"/>
        <v>0</v>
      </c>
      <c r="AF291" s="60">
        <f t="shared" si="549"/>
        <v>0</v>
      </c>
      <c r="AG291" s="60">
        <f t="shared" si="550"/>
        <v>50000</v>
      </c>
      <c r="AH291" s="60">
        <f t="shared" si="551"/>
        <v>50000</v>
      </c>
    </row>
    <row r="292" spans="1:34">
      <c r="A292" s="265"/>
      <c r="B292" s="169" t="s">
        <v>47</v>
      </c>
      <c r="C292" s="5" t="s">
        <v>9</v>
      </c>
      <c r="D292" s="5" t="s">
        <v>21</v>
      </c>
      <c r="E292" s="5" t="s">
        <v>100</v>
      </c>
      <c r="F292" s="35" t="s">
        <v>164</v>
      </c>
      <c r="G292" s="36" t="s">
        <v>45</v>
      </c>
      <c r="H292" s="60">
        <f>H293</f>
        <v>50000</v>
      </c>
      <c r="I292" s="60">
        <f t="shared" si="560"/>
        <v>50000</v>
      </c>
      <c r="J292" s="60">
        <f t="shared" si="560"/>
        <v>50000</v>
      </c>
      <c r="K292" s="60">
        <f t="shared" si="560"/>
        <v>0</v>
      </c>
      <c r="L292" s="60">
        <f t="shared" si="560"/>
        <v>0</v>
      </c>
      <c r="M292" s="60">
        <f t="shared" si="560"/>
        <v>0</v>
      </c>
      <c r="N292" s="60">
        <f t="shared" si="402"/>
        <v>50000</v>
      </c>
      <c r="O292" s="60">
        <f t="shared" si="403"/>
        <v>50000</v>
      </c>
      <c r="P292" s="60">
        <f t="shared" si="404"/>
        <v>50000</v>
      </c>
      <c r="Q292" s="60">
        <f t="shared" si="561"/>
        <v>0</v>
      </c>
      <c r="R292" s="60">
        <f t="shared" si="561"/>
        <v>0</v>
      </c>
      <c r="S292" s="60">
        <f t="shared" si="561"/>
        <v>0</v>
      </c>
      <c r="T292" s="60">
        <f t="shared" si="541"/>
        <v>50000</v>
      </c>
      <c r="U292" s="60">
        <f t="shared" si="542"/>
        <v>50000</v>
      </c>
      <c r="V292" s="60">
        <f t="shared" si="543"/>
        <v>50000</v>
      </c>
      <c r="W292" s="60">
        <f t="shared" si="562"/>
        <v>0</v>
      </c>
      <c r="X292" s="60">
        <f t="shared" si="562"/>
        <v>0</v>
      </c>
      <c r="Y292" s="60">
        <f t="shared" si="562"/>
        <v>0</v>
      </c>
      <c r="Z292" s="60">
        <f t="shared" si="545"/>
        <v>50000</v>
      </c>
      <c r="AA292" s="60">
        <f t="shared" si="546"/>
        <v>50000</v>
      </c>
      <c r="AB292" s="60">
        <f t="shared" si="547"/>
        <v>50000</v>
      </c>
      <c r="AC292" s="60">
        <f t="shared" si="563"/>
        <v>-50000</v>
      </c>
      <c r="AD292" s="60">
        <f t="shared" si="563"/>
        <v>0</v>
      </c>
      <c r="AE292" s="60">
        <f t="shared" si="563"/>
        <v>0</v>
      </c>
      <c r="AF292" s="60">
        <f t="shared" si="549"/>
        <v>0</v>
      </c>
      <c r="AG292" s="60">
        <f t="shared" si="550"/>
        <v>50000</v>
      </c>
      <c r="AH292" s="60">
        <f t="shared" si="551"/>
        <v>50000</v>
      </c>
    </row>
    <row r="293" spans="1:34" ht="26.4">
      <c r="A293" s="265"/>
      <c r="B293" s="170" t="s">
        <v>48</v>
      </c>
      <c r="C293" s="5" t="s">
        <v>9</v>
      </c>
      <c r="D293" s="5" t="s">
        <v>21</v>
      </c>
      <c r="E293" s="5" t="s">
        <v>100</v>
      </c>
      <c r="F293" s="35" t="s">
        <v>164</v>
      </c>
      <c r="G293" s="36" t="s">
        <v>46</v>
      </c>
      <c r="H293" s="60">
        <v>50000</v>
      </c>
      <c r="I293" s="60">
        <v>50000</v>
      </c>
      <c r="J293" s="60">
        <v>50000</v>
      </c>
      <c r="K293" s="60"/>
      <c r="L293" s="60"/>
      <c r="M293" s="60"/>
      <c r="N293" s="60">
        <f t="shared" ref="N293:N383" si="564">H293+K293</f>
        <v>50000</v>
      </c>
      <c r="O293" s="60">
        <f t="shared" ref="O293:O383" si="565">I293+L293</f>
        <v>50000</v>
      </c>
      <c r="P293" s="60">
        <f t="shared" ref="P293:P383" si="566">J293+M293</f>
        <v>50000</v>
      </c>
      <c r="Q293" s="60"/>
      <c r="R293" s="60"/>
      <c r="S293" s="60"/>
      <c r="T293" s="60">
        <f t="shared" si="541"/>
        <v>50000</v>
      </c>
      <c r="U293" s="60">
        <f t="shared" si="542"/>
        <v>50000</v>
      </c>
      <c r="V293" s="60">
        <f t="shared" si="543"/>
        <v>50000</v>
      </c>
      <c r="W293" s="60"/>
      <c r="X293" s="60"/>
      <c r="Y293" s="60"/>
      <c r="Z293" s="60">
        <f t="shared" si="545"/>
        <v>50000</v>
      </c>
      <c r="AA293" s="60">
        <f t="shared" si="546"/>
        <v>50000</v>
      </c>
      <c r="AB293" s="60">
        <f t="shared" si="547"/>
        <v>50000</v>
      </c>
      <c r="AC293" s="60">
        <v>-50000</v>
      </c>
      <c r="AD293" s="60"/>
      <c r="AE293" s="60"/>
      <c r="AF293" s="60">
        <f t="shared" si="549"/>
        <v>0</v>
      </c>
      <c r="AG293" s="60">
        <f t="shared" si="550"/>
        <v>50000</v>
      </c>
      <c r="AH293" s="60">
        <f t="shared" si="551"/>
        <v>50000</v>
      </c>
    </row>
    <row r="294" spans="1:34">
      <c r="A294" s="265"/>
      <c r="B294" s="243" t="s">
        <v>444</v>
      </c>
      <c r="C294" s="241" t="s">
        <v>9</v>
      </c>
      <c r="D294" s="241" t="s">
        <v>21</v>
      </c>
      <c r="E294" s="241" t="s">
        <v>100</v>
      </c>
      <c r="F294" s="241" t="s">
        <v>445</v>
      </c>
      <c r="G294" s="242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  <c r="AC294" s="60">
        <f>AC295</f>
        <v>50000</v>
      </c>
      <c r="AD294" s="60">
        <f t="shared" ref="AD294:AE295" si="567">AD295</f>
        <v>0</v>
      </c>
      <c r="AE294" s="60">
        <f t="shared" si="567"/>
        <v>0</v>
      </c>
      <c r="AF294" s="57">
        <f t="shared" ref="AF294:AF296" si="568">Z294+AC294</f>
        <v>50000</v>
      </c>
      <c r="AG294" s="57">
        <f t="shared" ref="AG294:AG296" si="569">AA294+AD294</f>
        <v>0</v>
      </c>
      <c r="AH294" s="57">
        <f t="shared" ref="AH294:AH296" si="570">AB294+AE294</f>
        <v>0</v>
      </c>
    </row>
    <row r="295" spans="1:34" ht="26.4">
      <c r="A295" s="265"/>
      <c r="B295" s="239" t="s">
        <v>186</v>
      </c>
      <c r="C295" s="241" t="s">
        <v>9</v>
      </c>
      <c r="D295" s="241" t="s">
        <v>21</v>
      </c>
      <c r="E295" s="241" t="s">
        <v>100</v>
      </c>
      <c r="F295" s="241" t="s">
        <v>445</v>
      </c>
      <c r="G295" s="242" t="s">
        <v>32</v>
      </c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  <c r="AB295" s="60"/>
      <c r="AC295" s="60">
        <f>AC296</f>
        <v>50000</v>
      </c>
      <c r="AD295" s="60">
        <f t="shared" si="567"/>
        <v>0</v>
      </c>
      <c r="AE295" s="60">
        <f t="shared" si="567"/>
        <v>0</v>
      </c>
      <c r="AF295" s="57">
        <f t="shared" si="568"/>
        <v>50000</v>
      </c>
      <c r="AG295" s="57">
        <f t="shared" si="569"/>
        <v>0</v>
      </c>
      <c r="AH295" s="57">
        <f t="shared" si="570"/>
        <v>0</v>
      </c>
    </row>
    <row r="296" spans="1:34" ht="26.4">
      <c r="A296" s="265"/>
      <c r="B296" s="240" t="s">
        <v>34</v>
      </c>
      <c r="C296" s="241" t="s">
        <v>9</v>
      </c>
      <c r="D296" s="241" t="s">
        <v>21</v>
      </c>
      <c r="E296" s="241" t="s">
        <v>100</v>
      </c>
      <c r="F296" s="241" t="s">
        <v>445</v>
      </c>
      <c r="G296" s="242" t="s">
        <v>33</v>
      </c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>
        <v>50000</v>
      </c>
      <c r="AD296" s="60"/>
      <c r="AE296" s="60"/>
      <c r="AF296" s="57">
        <f t="shared" si="568"/>
        <v>50000</v>
      </c>
      <c r="AG296" s="57">
        <f t="shared" si="569"/>
        <v>0</v>
      </c>
      <c r="AH296" s="57">
        <f t="shared" si="570"/>
        <v>0</v>
      </c>
    </row>
    <row r="297" spans="1:34">
      <c r="A297" s="265"/>
      <c r="B297" s="103" t="s">
        <v>225</v>
      </c>
      <c r="C297" s="5" t="s">
        <v>9</v>
      </c>
      <c r="D297" s="5" t="s">
        <v>21</v>
      </c>
      <c r="E297" s="5" t="s">
        <v>100</v>
      </c>
      <c r="F297" s="5" t="s">
        <v>119</v>
      </c>
      <c r="G297" s="17"/>
      <c r="H297" s="57">
        <f>H298</f>
        <v>50000</v>
      </c>
      <c r="I297" s="57">
        <f t="shared" ref="I297:M298" si="571">I298</f>
        <v>50000</v>
      </c>
      <c r="J297" s="57">
        <f t="shared" si="571"/>
        <v>50000</v>
      </c>
      <c r="K297" s="57">
        <f t="shared" si="571"/>
        <v>0</v>
      </c>
      <c r="L297" s="57">
        <f t="shared" si="571"/>
        <v>0</v>
      </c>
      <c r="M297" s="57">
        <f t="shared" si="571"/>
        <v>0</v>
      </c>
      <c r="N297" s="57">
        <f t="shared" si="564"/>
        <v>50000</v>
      </c>
      <c r="O297" s="57">
        <f t="shared" si="565"/>
        <v>50000</v>
      </c>
      <c r="P297" s="57">
        <f t="shared" si="566"/>
        <v>50000</v>
      </c>
      <c r="Q297" s="57">
        <f t="shared" ref="Q297:S298" si="572">Q298</f>
        <v>0</v>
      </c>
      <c r="R297" s="57">
        <f t="shared" si="572"/>
        <v>0</v>
      </c>
      <c r="S297" s="57">
        <f t="shared" si="572"/>
        <v>0</v>
      </c>
      <c r="T297" s="57">
        <f t="shared" si="541"/>
        <v>50000</v>
      </c>
      <c r="U297" s="57">
        <f t="shared" si="542"/>
        <v>50000</v>
      </c>
      <c r="V297" s="57">
        <f t="shared" si="543"/>
        <v>50000</v>
      </c>
      <c r="W297" s="57">
        <f t="shared" ref="W297:Y298" si="573">W298</f>
        <v>0</v>
      </c>
      <c r="X297" s="57">
        <f t="shared" si="573"/>
        <v>0</v>
      </c>
      <c r="Y297" s="57">
        <f t="shared" si="573"/>
        <v>0</v>
      </c>
      <c r="Z297" s="57">
        <f t="shared" si="545"/>
        <v>50000</v>
      </c>
      <c r="AA297" s="57">
        <f t="shared" si="546"/>
        <v>50000</v>
      </c>
      <c r="AB297" s="57">
        <f t="shared" si="547"/>
        <v>50000</v>
      </c>
      <c r="AC297" s="57">
        <f t="shared" ref="AC297:AE298" si="574">AC298</f>
        <v>0</v>
      </c>
      <c r="AD297" s="57">
        <f t="shared" si="574"/>
        <v>0</v>
      </c>
      <c r="AE297" s="57">
        <f t="shared" si="574"/>
        <v>0</v>
      </c>
      <c r="AF297" s="57">
        <f t="shared" si="549"/>
        <v>50000</v>
      </c>
      <c r="AG297" s="57">
        <f t="shared" si="550"/>
        <v>50000</v>
      </c>
      <c r="AH297" s="57">
        <f t="shared" si="551"/>
        <v>50000</v>
      </c>
    </row>
    <row r="298" spans="1:34" ht="26.4">
      <c r="A298" s="265"/>
      <c r="B298" s="82" t="s">
        <v>186</v>
      </c>
      <c r="C298" s="5" t="s">
        <v>9</v>
      </c>
      <c r="D298" s="5" t="s">
        <v>21</v>
      </c>
      <c r="E298" s="5" t="s">
        <v>100</v>
      </c>
      <c r="F298" s="5" t="s">
        <v>119</v>
      </c>
      <c r="G298" s="17" t="s">
        <v>32</v>
      </c>
      <c r="H298" s="57">
        <f>H299</f>
        <v>50000</v>
      </c>
      <c r="I298" s="57">
        <f t="shared" si="571"/>
        <v>50000</v>
      </c>
      <c r="J298" s="57">
        <f t="shared" si="571"/>
        <v>50000</v>
      </c>
      <c r="K298" s="57">
        <f t="shared" si="571"/>
        <v>0</v>
      </c>
      <c r="L298" s="57">
        <f t="shared" si="571"/>
        <v>0</v>
      </c>
      <c r="M298" s="57">
        <f t="shared" si="571"/>
        <v>0</v>
      </c>
      <c r="N298" s="57">
        <f t="shared" si="564"/>
        <v>50000</v>
      </c>
      <c r="O298" s="57">
        <f t="shared" si="565"/>
        <v>50000</v>
      </c>
      <c r="P298" s="57">
        <f t="shared" si="566"/>
        <v>50000</v>
      </c>
      <c r="Q298" s="57">
        <f t="shared" si="572"/>
        <v>0</v>
      </c>
      <c r="R298" s="57">
        <f t="shared" si="572"/>
        <v>0</v>
      </c>
      <c r="S298" s="57">
        <f t="shared" si="572"/>
        <v>0</v>
      </c>
      <c r="T298" s="57">
        <f t="shared" si="541"/>
        <v>50000</v>
      </c>
      <c r="U298" s="57">
        <f t="shared" si="542"/>
        <v>50000</v>
      </c>
      <c r="V298" s="57">
        <f t="shared" si="543"/>
        <v>50000</v>
      </c>
      <c r="W298" s="57">
        <f t="shared" si="573"/>
        <v>0</v>
      </c>
      <c r="X298" s="57">
        <f t="shared" si="573"/>
        <v>0</v>
      </c>
      <c r="Y298" s="57">
        <f t="shared" si="573"/>
        <v>0</v>
      </c>
      <c r="Z298" s="57">
        <f t="shared" si="545"/>
        <v>50000</v>
      </c>
      <c r="AA298" s="57">
        <f t="shared" si="546"/>
        <v>50000</v>
      </c>
      <c r="AB298" s="57">
        <f t="shared" si="547"/>
        <v>50000</v>
      </c>
      <c r="AC298" s="57">
        <f t="shared" si="574"/>
        <v>0</v>
      </c>
      <c r="AD298" s="57">
        <f t="shared" si="574"/>
        <v>0</v>
      </c>
      <c r="AE298" s="57">
        <f t="shared" si="574"/>
        <v>0</v>
      </c>
      <c r="AF298" s="57">
        <f t="shared" si="549"/>
        <v>50000</v>
      </c>
      <c r="AG298" s="57">
        <f t="shared" si="550"/>
        <v>50000</v>
      </c>
      <c r="AH298" s="57">
        <f t="shared" si="551"/>
        <v>50000</v>
      </c>
    </row>
    <row r="299" spans="1:34" ht="26.4">
      <c r="A299" s="265"/>
      <c r="B299" s="86" t="s">
        <v>34</v>
      </c>
      <c r="C299" s="5" t="s">
        <v>9</v>
      </c>
      <c r="D299" s="5" t="s">
        <v>21</v>
      </c>
      <c r="E299" s="5" t="s">
        <v>100</v>
      </c>
      <c r="F299" s="5" t="s">
        <v>119</v>
      </c>
      <c r="G299" s="17" t="s">
        <v>33</v>
      </c>
      <c r="H299" s="60">
        <v>50000</v>
      </c>
      <c r="I299" s="60">
        <v>50000</v>
      </c>
      <c r="J299" s="60">
        <v>50000</v>
      </c>
      <c r="K299" s="60"/>
      <c r="L299" s="60"/>
      <c r="M299" s="60"/>
      <c r="N299" s="60">
        <f t="shared" si="564"/>
        <v>50000</v>
      </c>
      <c r="O299" s="60">
        <f t="shared" si="565"/>
        <v>50000</v>
      </c>
      <c r="P299" s="60">
        <f t="shared" si="566"/>
        <v>50000</v>
      </c>
      <c r="Q299" s="60"/>
      <c r="R299" s="60"/>
      <c r="S299" s="60"/>
      <c r="T299" s="60">
        <f t="shared" si="541"/>
        <v>50000</v>
      </c>
      <c r="U299" s="60">
        <f t="shared" si="542"/>
        <v>50000</v>
      </c>
      <c r="V299" s="60">
        <f t="shared" si="543"/>
        <v>50000</v>
      </c>
      <c r="W299" s="60"/>
      <c r="X299" s="60"/>
      <c r="Y299" s="60"/>
      <c r="Z299" s="60">
        <f t="shared" si="545"/>
        <v>50000</v>
      </c>
      <c r="AA299" s="60">
        <f t="shared" si="546"/>
        <v>50000</v>
      </c>
      <c r="AB299" s="60">
        <f t="shared" si="547"/>
        <v>50000</v>
      </c>
      <c r="AC299" s="60"/>
      <c r="AD299" s="60"/>
      <c r="AE299" s="60"/>
      <c r="AF299" s="60">
        <f t="shared" si="549"/>
        <v>50000</v>
      </c>
      <c r="AG299" s="60">
        <f t="shared" si="550"/>
        <v>50000</v>
      </c>
      <c r="AH299" s="60">
        <f t="shared" si="551"/>
        <v>50000</v>
      </c>
    </row>
    <row r="300" spans="1:34">
      <c r="A300" s="265"/>
      <c r="B300" s="71" t="s">
        <v>204</v>
      </c>
      <c r="C300" s="35" t="s">
        <v>9</v>
      </c>
      <c r="D300" s="35" t="s">
        <v>21</v>
      </c>
      <c r="E300" s="35" t="s">
        <v>100</v>
      </c>
      <c r="F300" s="100" t="s">
        <v>189</v>
      </c>
      <c r="G300" s="36"/>
      <c r="H300" s="61">
        <f>H301+H303</f>
        <v>450000</v>
      </c>
      <c r="I300" s="61">
        <f t="shared" ref="I300:J300" si="575">I301+I303</f>
        <v>0</v>
      </c>
      <c r="J300" s="61">
        <f t="shared" si="575"/>
        <v>0</v>
      </c>
      <c r="K300" s="61">
        <f t="shared" ref="K300:M300" si="576">K301+K303</f>
        <v>0</v>
      </c>
      <c r="L300" s="61">
        <f t="shared" si="576"/>
        <v>0</v>
      </c>
      <c r="M300" s="61">
        <f t="shared" si="576"/>
        <v>0</v>
      </c>
      <c r="N300" s="61">
        <f t="shared" si="564"/>
        <v>450000</v>
      </c>
      <c r="O300" s="61">
        <f t="shared" si="565"/>
        <v>0</v>
      </c>
      <c r="P300" s="61">
        <f t="shared" si="566"/>
        <v>0</v>
      </c>
      <c r="Q300" s="61">
        <f t="shared" ref="Q300:S300" si="577">Q301+Q303</f>
        <v>0</v>
      </c>
      <c r="R300" s="61">
        <f t="shared" si="577"/>
        <v>0</v>
      </c>
      <c r="S300" s="61">
        <f t="shared" si="577"/>
        <v>0</v>
      </c>
      <c r="T300" s="61">
        <f t="shared" si="541"/>
        <v>450000</v>
      </c>
      <c r="U300" s="61">
        <f t="shared" si="542"/>
        <v>0</v>
      </c>
      <c r="V300" s="61">
        <f t="shared" si="543"/>
        <v>0</v>
      </c>
      <c r="W300" s="61">
        <f t="shared" ref="W300:Y300" si="578">W301+W303</f>
        <v>0</v>
      </c>
      <c r="X300" s="61">
        <f t="shared" si="578"/>
        <v>0</v>
      </c>
      <c r="Y300" s="61">
        <f t="shared" si="578"/>
        <v>0</v>
      </c>
      <c r="Z300" s="61">
        <f t="shared" si="545"/>
        <v>450000</v>
      </c>
      <c r="AA300" s="61">
        <f t="shared" si="546"/>
        <v>0</v>
      </c>
      <c r="AB300" s="61">
        <f t="shared" si="547"/>
        <v>0</v>
      </c>
      <c r="AC300" s="61">
        <f t="shared" ref="AC300:AE300" si="579">AC301+AC303</f>
        <v>0</v>
      </c>
      <c r="AD300" s="61">
        <f t="shared" si="579"/>
        <v>0</v>
      </c>
      <c r="AE300" s="61">
        <f t="shared" si="579"/>
        <v>0</v>
      </c>
      <c r="AF300" s="61">
        <f t="shared" si="549"/>
        <v>450000</v>
      </c>
      <c r="AG300" s="61">
        <f t="shared" si="550"/>
        <v>0</v>
      </c>
      <c r="AH300" s="61">
        <f t="shared" si="551"/>
        <v>0</v>
      </c>
    </row>
    <row r="301" spans="1:34" ht="26.4">
      <c r="A301" s="265"/>
      <c r="B301" s="82" t="s">
        <v>186</v>
      </c>
      <c r="C301" s="35" t="s">
        <v>9</v>
      </c>
      <c r="D301" s="35" t="s">
        <v>21</v>
      </c>
      <c r="E301" s="35" t="s">
        <v>100</v>
      </c>
      <c r="F301" s="100" t="s">
        <v>189</v>
      </c>
      <c r="G301" s="36" t="s">
        <v>32</v>
      </c>
      <c r="H301" s="61">
        <f>H302</f>
        <v>220000</v>
      </c>
      <c r="I301" s="61">
        <f t="shared" ref="I301:M301" si="580">I302</f>
        <v>0</v>
      </c>
      <c r="J301" s="61">
        <f t="shared" si="580"/>
        <v>0</v>
      </c>
      <c r="K301" s="61">
        <f t="shared" si="580"/>
        <v>0</v>
      </c>
      <c r="L301" s="61">
        <f t="shared" si="580"/>
        <v>0</v>
      </c>
      <c r="M301" s="61">
        <f t="shared" si="580"/>
        <v>0</v>
      </c>
      <c r="N301" s="61">
        <f t="shared" si="564"/>
        <v>220000</v>
      </c>
      <c r="O301" s="61">
        <f t="shared" si="565"/>
        <v>0</v>
      </c>
      <c r="P301" s="61">
        <f t="shared" si="566"/>
        <v>0</v>
      </c>
      <c r="Q301" s="61">
        <f t="shared" ref="Q301:S301" si="581">Q302</f>
        <v>0</v>
      </c>
      <c r="R301" s="61">
        <f t="shared" si="581"/>
        <v>0</v>
      </c>
      <c r="S301" s="61">
        <f t="shared" si="581"/>
        <v>0</v>
      </c>
      <c r="T301" s="61">
        <f t="shared" si="541"/>
        <v>220000</v>
      </c>
      <c r="U301" s="61">
        <f t="shared" si="542"/>
        <v>0</v>
      </c>
      <c r="V301" s="61">
        <f t="shared" si="543"/>
        <v>0</v>
      </c>
      <c r="W301" s="61">
        <f t="shared" ref="W301:Y301" si="582">W302</f>
        <v>0</v>
      </c>
      <c r="X301" s="61">
        <f t="shared" si="582"/>
        <v>0</v>
      </c>
      <c r="Y301" s="61">
        <f t="shared" si="582"/>
        <v>0</v>
      </c>
      <c r="Z301" s="61">
        <f t="shared" si="545"/>
        <v>220000</v>
      </c>
      <c r="AA301" s="61">
        <f t="shared" si="546"/>
        <v>0</v>
      </c>
      <c r="AB301" s="61">
        <f t="shared" si="547"/>
        <v>0</v>
      </c>
      <c r="AC301" s="61">
        <f t="shared" ref="AC301:AE301" si="583">AC302</f>
        <v>0</v>
      </c>
      <c r="AD301" s="61">
        <f t="shared" si="583"/>
        <v>0</v>
      </c>
      <c r="AE301" s="61">
        <f t="shared" si="583"/>
        <v>0</v>
      </c>
      <c r="AF301" s="61">
        <f t="shared" si="549"/>
        <v>220000</v>
      </c>
      <c r="AG301" s="61">
        <f t="shared" si="550"/>
        <v>0</v>
      </c>
      <c r="AH301" s="61">
        <f t="shared" si="551"/>
        <v>0</v>
      </c>
    </row>
    <row r="302" spans="1:34" ht="26.4">
      <c r="A302" s="265"/>
      <c r="B302" s="86" t="s">
        <v>34</v>
      </c>
      <c r="C302" s="35" t="s">
        <v>9</v>
      </c>
      <c r="D302" s="35" t="s">
        <v>21</v>
      </c>
      <c r="E302" s="35" t="s">
        <v>100</v>
      </c>
      <c r="F302" s="100" t="s">
        <v>189</v>
      </c>
      <c r="G302" s="36" t="s">
        <v>33</v>
      </c>
      <c r="H302" s="60">
        <v>220000</v>
      </c>
      <c r="I302" s="60">
        <v>0</v>
      </c>
      <c r="J302" s="60">
        <v>0</v>
      </c>
      <c r="K302" s="60"/>
      <c r="L302" s="60"/>
      <c r="M302" s="60"/>
      <c r="N302" s="60">
        <f t="shared" si="564"/>
        <v>220000</v>
      </c>
      <c r="O302" s="60">
        <f t="shared" si="565"/>
        <v>0</v>
      </c>
      <c r="P302" s="60">
        <f t="shared" si="566"/>
        <v>0</v>
      </c>
      <c r="Q302" s="60"/>
      <c r="R302" s="60"/>
      <c r="S302" s="60"/>
      <c r="T302" s="60">
        <f t="shared" si="541"/>
        <v>220000</v>
      </c>
      <c r="U302" s="60">
        <f t="shared" si="542"/>
        <v>0</v>
      </c>
      <c r="V302" s="60">
        <f t="shared" si="543"/>
        <v>0</v>
      </c>
      <c r="W302" s="60"/>
      <c r="X302" s="60"/>
      <c r="Y302" s="60"/>
      <c r="Z302" s="60">
        <f t="shared" si="545"/>
        <v>220000</v>
      </c>
      <c r="AA302" s="60">
        <f t="shared" si="546"/>
        <v>0</v>
      </c>
      <c r="AB302" s="60">
        <f t="shared" si="547"/>
        <v>0</v>
      </c>
      <c r="AC302" s="60"/>
      <c r="AD302" s="60"/>
      <c r="AE302" s="60"/>
      <c r="AF302" s="60">
        <f t="shared" si="549"/>
        <v>220000</v>
      </c>
      <c r="AG302" s="60">
        <f t="shared" si="550"/>
        <v>0</v>
      </c>
      <c r="AH302" s="60">
        <f t="shared" si="551"/>
        <v>0</v>
      </c>
    </row>
    <row r="303" spans="1:34">
      <c r="A303" s="265"/>
      <c r="B303" s="103" t="s">
        <v>35</v>
      </c>
      <c r="C303" s="35" t="s">
        <v>9</v>
      </c>
      <c r="D303" s="35" t="s">
        <v>21</v>
      </c>
      <c r="E303" s="35" t="s">
        <v>100</v>
      </c>
      <c r="F303" s="100" t="s">
        <v>189</v>
      </c>
      <c r="G303" s="36" t="s">
        <v>36</v>
      </c>
      <c r="H303" s="60">
        <f>H304</f>
        <v>230000</v>
      </c>
      <c r="I303" s="60">
        <f t="shared" ref="I303:M303" si="584">I304</f>
        <v>0</v>
      </c>
      <c r="J303" s="60">
        <f t="shared" si="584"/>
        <v>0</v>
      </c>
      <c r="K303" s="60">
        <f t="shared" si="584"/>
        <v>0</v>
      </c>
      <c r="L303" s="60">
        <f t="shared" si="584"/>
        <v>0</v>
      </c>
      <c r="M303" s="60">
        <f t="shared" si="584"/>
        <v>0</v>
      </c>
      <c r="N303" s="60">
        <f t="shared" si="564"/>
        <v>230000</v>
      </c>
      <c r="O303" s="60">
        <f t="shared" si="565"/>
        <v>0</v>
      </c>
      <c r="P303" s="60">
        <f t="shared" si="566"/>
        <v>0</v>
      </c>
      <c r="Q303" s="60">
        <f t="shared" ref="Q303:S303" si="585">Q304</f>
        <v>0</v>
      </c>
      <c r="R303" s="60">
        <f t="shared" si="585"/>
        <v>0</v>
      </c>
      <c r="S303" s="60">
        <f t="shared" si="585"/>
        <v>0</v>
      </c>
      <c r="T303" s="60">
        <f t="shared" si="541"/>
        <v>230000</v>
      </c>
      <c r="U303" s="60">
        <f t="shared" si="542"/>
        <v>0</v>
      </c>
      <c r="V303" s="60">
        <f t="shared" si="543"/>
        <v>0</v>
      </c>
      <c r="W303" s="60">
        <f t="shared" ref="W303:Y303" si="586">W304</f>
        <v>0</v>
      </c>
      <c r="X303" s="60">
        <f t="shared" si="586"/>
        <v>0</v>
      </c>
      <c r="Y303" s="60">
        <f t="shared" si="586"/>
        <v>0</v>
      </c>
      <c r="Z303" s="60">
        <f t="shared" si="545"/>
        <v>230000</v>
      </c>
      <c r="AA303" s="60">
        <f t="shared" si="546"/>
        <v>0</v>
      </c>
      <c r="AB303" s="60">
        <f t="shared" si="547"/>
        <v>0</v>
      </c>
      <c r="AC303" s="60">
        <f t="shared" ref="AC303:AE303" si="587">AC304</f>
        <v>0</v>
      </c>
      <c r="AD303" s="60">
        <f t="shared" si="587"/>
        <v>0</v>
      </c>
      <c r="AE303" s="60">
        <f t="shared" si="587"/>
        <v>0</v>
      </c>
      <c r="AF303" s="60">
        <f t="shared" si="549"/>
        <v>230000</v>
      </c>
      <c r="AG303" s="60">
        <f t="shared" si="550"/>
        <v>0</v>
      </c>
      <c r="AH303" s="60">
        <f t="shared" si="551"/>
        <v>0</v>
      </c>
    </row>
    <row r="304" spans="1:34">
      <c r="A304" s="265"/>
      <c r="B304" s="104" t="s">
        <v>161</v>
      </c>
      <c r="C304" s="35" t="s">
        <v>9</v>
      </c>
      <c r="D304" s="35" t="s">
        <v>21</v>
      </c>
      <c r="E304" s="35" t="s">
        <v>100</v>
      </c>
      <c r="F304" s="100" t="s">
        <v>189</v>
      </c>
      <c r="G304" s="36" t="s">
        <v>162</v>
      </c>
      <c r="H304" s="60">
        <v>230000</v>
      </c>
      <c r="I304" s="60">
        <v>0</v>
      </c>
      <c r="J304" s="60">
        <v>0</v>
      </c>
      <c r="K304" s="60"/>
      <c r="L304" s="60"/>
      <c r="M304" s="60"/>
      <c r="N304" s="60">
        <f t="shared" si="564"/>
        <v>230000</v>
      </c>
      <c r="O304" s="60">
        <f t="shared" si="565"/>
        <v>0</v>
      </c>
      <c r="P304" s="60">
        <f t="shared" si="566"/>
        <v>0</v>
      </c>
      <c r="Q304" s="60"/>
      <c r="R304" s="60"/>
      <c r="S304" s="60"/>
      <c r="T304" s="60">
        <f t="shared" si="541"/>
        <v>230000</v>
      </c>
      <c r="U304" s="60">
        <f t="shared" si="542"/>
        <v>0</v>
      </c>
      <c r="V304" s="60">
        <f t="shared" si="543"/>
        <v>0</v>
      </c>
      <c r="W304" s="60"/>
      <c r="X304" s="60"/>
      <c r="Y304" s="60"/>
      <c r="Z304" s="60">
        <f t="shared" si="545"/>
        <v>230000</v>
      </c>
      <c r="AA304" s="60">
        <f t="shared" si="546"/>
        <v>0</v>
      </c>
      <c r="AB304" s="60">
        <f t="shared" si="547"/>
        <v>0</v>
      </c>
      <c r="AC304" s="60"/>
      <c r="AD304" s="60"/>
      <c r="AE304" s="60"/>
      <c r="AF304" s="60">
        <f t="shared" si="549"/>
        <v>230000</v>
      </c>
      <c r="AG304" s="60">
        <f t="shared" si="550"/>
        <v>0</v>
      </c>
      <c r="AH304" s="60">
        <f t="shared" si="551"/>
        <v>0</v>
      </c>
    </row>
    <row r="305" spans="1:34">
      <c r="A305" s="265"/>
      <c r="B305" s="104" t="s">
        <v>170</v>
      </c>
      <c r="C305" s="46" t="s">
        <v>9</v>
      </c>
      <c r="D305" s="46" t="s">
        <v>21</v>
      </c>
      <c r="E305" s="46" t="s">
        <v>100</v>
      </c>
      <c r="F305" s="100" t="s">
        <v>169</v>
      </c>
      <c r="G305" s="36"/>
      <c r="H305" s="60"/>
      <c r="I305" s="60"/>
      <c r="J305" s="60"/>
      <c r="K305" s="60"/>
      <c r="L305" s="60"/>
      <c r="M305" s="60"/>
      <c r="N305" s="60"/>
      <c r="O305" s="60"/>
      <c r="P305" s="60"/>
      <c r="Q305" s="60">
        <f>Q306</f>
        <v>200000</v>
      </c>
      <c r="R305" s="60">
        <f t="shared" ref="R305:S306" si="588">R306</f>
        <v>0</v>
      </c>
      <c r="S305" s="60">
        <f t="shared" si="588"/>
        <v>0</v>
      </c>
      <c r="T305" s="60">
        <f t="shared" ref="T305:T307" si="589">N305+Q305</f>
        <v>200000</v>
      </c>
      <c r="U305" s="60">
        <f t="shared" ref="U305:U307" si="590">O305+R305</f>
        <v>0</v>
      </c>
      <c r="V305" s="60">
        <f t="shared" ref="V305:V307" si="591">P305+S305</f>
        <v>0</v>
      </c>
      <c r="W305" s="60">
        <f>W306</f>
        <v>0</v>
      </c>
      <c r="X305" s="60">
        <f t="shared" ref="X305:Y306" si="592">X306</f>
        <v>0</v>
      </c>
      <c r="Y305" s="60">
        <f t="shared" si="592"/>
        <v>0</v>
      </c>
      <c r="Z305" s="60">
        <f t="shared" si="545"/>
        <v>200000</v>
      </c>
      <c r="AA305" s="60">
        <f t="shared" si="546"/>
        <v>0</v>
      </c>
      <c r="AB305" s="60">
        <f t="shared" si="547"/>
        <v>0</v>
      </c>
      <c r="AC305" s="60">
        <f>AC306</f>
        <v>0</v>
      </c>
      <c r="AD305" s="60">
        <f t="shared" ref="AD305:AE306" si="593">AD306</f>
        <v>0</v>
      </c>
      <c r="AE305" s="60">
        <f t="shared" si="593"/>
        <v>0</v>
      </c>
      <c r="AF305" s="60">
        <f t="shared" si="549"/>
        <v>200000</v>
      </c>
      <c r="AG305" s="60">
        <f t="shared" si="550"/>
        <v>0</v>
      </c>
      <c r="AH305" s="60">
        <f t="shared" si="551"/>
        <v>0</v>
      </c>
    </row>
    <row r="306" spans="1:34" ht="26.4">
      <c r="A306" s="265"/>
      <c r="B306" s="104" t="s">
        <v>186</v>
      </c>
      <c r="C306" s="46" t="s">
        <v>9</v>
      </c>
      <c r="D306" s="46" t="s">
        <v>21</v>
      </c>
      <c r="E306" s="46" t="s">
        <v>100</v>
      </c>
      <c r="F306" s="100" t="s">
        <v>169</v>
      </c>
      <c r="G306" s="36" t="s">
        <v>32</v>
      </c>
      <c r="H306" s="60"/>
      <c r="I306" s="60"/>
      <c r="J306" s="60"/>
      <c r="K306" s="60"/>
      <c r="L306" s="60"/>
      <c r="M306" s="60"/>
      <c r="N306" s="60"/>
      <c r="O306" s="60"/>
      <c r="P306" s="60"/>
      <c r="Q306" s="60">
        <f>Q307</f>
        <v>200000</v>
      </c>
      <c r="R306" s="60">
        <f t="shared" si="588"/>
        <v>0</v>
      </c>
      <c r="S306" s="60">
        <f t="shared" si="588"/>
        <v>0</v>
      </c>
      <c r="T306" s="60">
        <f t="shared" si="589"/>
        <v>200000</v>
      </c>
      <c r="U306" s="60">
        <f t="shared" si="590"/>
        <v>0</v>
      </c>
      <c r="V306" s="60">
        <f t="shared" si="591"/>
        <v>0</v>
      </c>
      <c r="W306" s="60">
        <f>W307</f>
        <v>0</v>
      </c>
      <c r="X306" s="60">
        <f t="shared" si="592"/>
        <v>0</v>
      </c>
      <c r="Y306" s="60">
        <f t="shared" si="592"/>
        <v>0</v>
      </c>
      <c r="Z306" s="60">
        <f t="shared" si="545"/>
        <v>200000</v>
      </c>
      <c r="AA306" s="60">
        <f t="shared" si="546"/>
        <v>0</v>
      </c>
      <c r="AB306" s="60">
        <f t="shared" si="547"/>
        <v>0</v>
      </c>
      <c r="AC306" s="60">
        <f>AC307</f>
        <v>0</v>
      </c>
      <c r="AD306" s="60">
        <f t="shared" si="593"/>
        <v>0</v>
      </c>
      <c r="AE306" s="60">
        <f t="shared" si="593"/>
        <v>0</v>
      </c>
      <c r="AF306" s="60">
        <f t="shared" si="549"/>
        <v>200000</v>
      </c>
      <c r="AG306" s="60">
        <f t="shared" si="550"/>
        <v>0</v>
      </c>
      <c r="AH306" s="60">
        <f t="shared" si="551"/>
        <v>0</v>
      </c>
    </row>
    <row r="307" spans="1:34" ht="26.4">
      <c r="A307" s="265"/>
      <c r="B307" s="104" t="s">
        <v>34</v>
      </c>
      <c r="C307" s="46" t="s">
        <v>9</v>
      </c>
      <c r="D307" s="46" t="s">
        <v>21</v>
      </c>
      <c r="E307" s="46" t="s">
        <v>100</v>
      </c>
      <c r="F307" s="100" t="s">
        <v>169</v>
      </c>
      <c r="G307" s="36" t="s">
        <v>33</v>
      </c>
      <c r="H307" s="60"/>
      <c r="I307" s="60"/>
      <c r="J307" s="60"/>
      <c r="K307" s="60"/>
      <c r="L307" s="60"/>
      <c r="M307" s="60"/>
      <c r="N307" s="60"/>
      <c r="O307" s="60"/>
      <c r="P307" s="60"/>
      <c r="Q307" s="60">
        <v>200000</v>
      </c>
      <c r="R307" s="60"/>
      <c r="S307" s="60"/>
      <c r="T307" s="60">
        <f t="shared" si="589"/>
        <v>200000</v>
      </c>
      <c r="U307" s="60">
        <f t="shared" si="590"/>
        <v>0</v>
      </c>
      <c r="V307" s="60">
        <f t="shared" si="591"/>
        <v>0</v>
      </c>
      <c r="W307" s="60"/>
      <c r="X307" s="60"/>
      <c r="Y307" s="60"/>
      <c r="Z307" s="60">
        <f t="shared" si="545"/>
        <v>200000</v>
      </c>
      <c r="AA307" s="60">
        <f t="shared" si="546"/>
        <v>0</v>
      </c>
      <c r="AB307" s="60">
        <f t="shared" si="547"/>
        <v>0</v>
      </c>
      <c r="AC307" s="60"/>
      <c r="AD307" s="60"/>
      <c r="AE307" s="60"/>
      <c r="AF307" s="60">
        <f t="shared" si="549"/>
        <v>200000</v>
      </c>
      <c r="AG307" s="60">
        <f t="shared" si="550"/>
        <v>0</v>
      </c>
      <c r="AH307" s="60">
        <f t="shared" si="551"/>
        <v>0</v>
      </c>
    </row>
    <row r="308" spans="1:34" ht="26.4">
      <c r="A308" s="265"/>
      <c r="B308" s="103" t="s">
        <v>31</v>
      </c>
      <c r="C308" s="5" t="s">
        <v>9</v>
      </c>
      <c r="D308" s="5" t="s">
        <v>21</v>
      </c>
      <c r="E308" s="5" t="s">
        <v>100</v>
      </c>
      <c r="F308" s="35" t="s">
        <v>227</v>
      </c>
      <c r="G308" s="17"/>
      <c r="H308" s="57">
        <f>H309</f>
        <v>905128.21</v>
      </c>
      <c r="I308" s="57">
        <f t="shared" ref="I308:M309" si="594">I309</f>
        <v>830928.21</v>
      </c>
      <c r="J308" s="57">
        <f t="shared" si="594"/>
        <v>830928.21</v>
      </c>
      <c r="K308" s="57">
        <f t="shared" si="594"/>
        <v>0</v>
      </c>
      <c r="L308" s="57">
        <f t="shared" si="594"/>
        <v>0</v>
      </c>
      <c r="M308" s="57">
        <f t="shared" si="594"/>
        <v>0</v>
      </c>
      <c r="N308" s="57">
        <f t="shared" si="564"/>
        <v>905128.21</v>
      </c>
      <c r="O308" s="57">
        <f t="shared" si="565"/>
        <v>830928.21</v>
      </c>
      <c r="P308" s="57">
        <f t="shared" si="566"/>
        <v>830928.21</v>
      </c>
      <c r="Q308" s="57">
        <f t="shared" ref="Q308:S309" si="595">Q309</f>
        <v>0</v>
      </c>
      <c r="R308" s="57">
        <f t="shared" si="595"/>
        <v>0</v>
      </c>
      <c r="S308" s="57">
        <f t="shared" si="595"/>
        <v>0</v>
      </c>
      <c r="T308" s="57">
        <f t="shared" si="541"/>
        <v>905128.21</v>
      </c>
      <c r="U308" s="57">
        <f t="shared" si="542"/>
        <v>830928.21</v>
      </c>
      <c r="V308" s="57">
        <f t="shared" si="543"/>
        <v>830928.21</v>
      </c>
      <c r="W308" s="57">
        <f t="shared" ref="W308:Y309" si="596">W309</f>
        <v>0</v>
      </c>
      <c r="X308" s="57">
        <f t="shared" si="596"/>
        <v>0</v>
      </c>
      <c r="Y308" s="57">
        <f t="shared" si="596"/>
        <v>0</v>
      </c>
      <c r="Z308" s="57">
        <f t="shared" si="545"/>
        <v>905128.21</v>
      </c>
      <c r="AA308" s="57">
        <f t="shared" si="546"/>
        <v>830928.21</v>
      </c>
      <c r="AB308" s="57">
        <f t="shared" si="547"/>
        <v>830928.21</v>
      </c>
      <c r="AC308" s="57">
        <f t="shared" ref="AC308:AE309" si="597">AC309</f>
        <v>0</v>
      </c>
      <c r="AD308" s="57">
        <f t="shared" si="597"/>
        <v>0</v>
      </c>
      <c r="AE308" s="57">
        <f t="shared" si="597"/>
        <v>0</v>
      </c>
      <c r="AF308" s="57">
        <f t="shared" si="549"/>
        <v>905128.21</v>
      </c>
      <c r="AG308" s="57">
        <f t="shared" si="550"/>
        <v>830928.21</v>
      </c>
      <c r="AH308" s="57">
        <f t="shared" si="551"/>
        <v>830928.21</v>
      </c>
    </row>
    <row r="309" spans="1:34">
      <c r="A309" s="265"/>
      <c r="B309" s="169" t="s">
        <v>47</v>
      </c>
      <c r="C309" s="5" t="s">
        <v>9</v>
      </c>
      <c r="D309" s="5" t="s">
        <v>21</v>
      </c>
      <c r="E309" s="5" t="s">
        <v>100</v>
      </c>
      <c r="F309" s="35" t="s">
        <v>227</v>
      </c>
      <c r="G309" s="17" t="s">
        <v>45</v>
      </c>
      <c r="H309" s="57">
        <f>H310</f>
        <v>905128.21</v>
      </c>
      <c r="I309" s="57">
        <f t="shared" si="594"/>
        <v>830928.21</v>
      </c>
      <c r="J309" s="57">
        <f t="shared" si="594"/>
        <v>830928.21</v>
      </c>
      <c r="K309" s="57">
        <f t="shared" si="594"/>
        <v>0</v>
      </c>
      <c r="L309" s="57">
        <f t="shared" si="594"/>
        <v>0</v>
      </c>
      <c r="M309" s="57">
        <f t="shared" si="594"/>
        <v>0</v>
      </c>
      <c r="N309" s="57">
        <f t="shared" si="564"/>
        <v>905128.21</v>
      </c>
      <c r="O309" s="57">
        <f t="shared" si="565"/>
        <v>830928.21</v>
      </c>
      <c r="P309" s="57">
        <f t="shared" si="566"/>
        <v>830928.21</v>
      </c>
      <c r="Q309" s="57">
        <f t="shared" si="595"/>
        <v>0</v>
      </c>
      <c r="R309" s="57">
        <f t="shared" si="595"/>
        <v>0</v>
      </c>
      <c r="S309" s="57">
        <f t="shared" si="595"/>
        <v>0</v>
      </c>
      <c r="T309" s="57">
        <f t="shared" si="541"/>
        <v>905128.21</v>
      </c>
      <c r="U309" s="57">
        <f t="shared" si="542"/>
        <v>830928.21</v>
      </c>
      <c r="V309" s="57">
        <f t="shared" si="543"/>
        <v>830928.21</v>
      </c>
      <c r="W309" s="57">
        <f t="shared" si="596"/>
        <v>0</v>
      </c>
      <c r="X309" s="57">
        <f t="shared" si="596"/>
        <v>0</v>
      </c>
      <c r="Y309" s="57">
        <f t="shared" si="596"/>
        <v>0</v>
      </c>
      <c r="Z309" s="57">
        <f t="shared" si="545"/>
        <v>905128.21</v>
      </c>
      <c r="AA309" s="57">
        <f t="shared" si="546"/>
        <v>830928.21</v>
      </c>
      <c r="AB309" s="57">
        <f t="shared" si="547"/>
        <v>830928.21</v>
      </c>
      <c r="AC309" s="57">
        <f t="shared" si="597"/>
        <v>0</v>
      </c>
      <c r="AD309" s="57">
        <f t="shared" si="597"/>
        <v>0</v>
      </c>
      <c r="AE309" s="57">
        <f t="shared" si="597"/>
        <v>0</v>
      </c>
      <c r="AF309" s="57">
        <f t="shared" si="549"/>
        <v>905128.21</v>
      </c>
      <c r="AG309" s="57">
        <f t="shared" si="550"/>
        <v>830928.21</v>
      </c>
      <c r="AH309" s="57">
        <f t="shared" si="551"/>
        <v>830928.21</v>
      </c>
    </row>
    <row r="310" spans="1:34" ht="26.4">
      <c r="A310" s="265"/>
      <c r="B310" s="170" t="s">
        <v>48</v>
      </c>
      <c r="C310" s="5" t="s">
        <v>9</v>
      </c>
      <c r="D310" s="5" t="s">
        <v>21</v>
      </c>
      <c r="E310" s="5" t="s">
        <v>100</v>
      </c>
      <c r="F310" s="35" t="s">
        <v>227</v>
      </c>
      <c r="G310" s="17" t="s">
        <v>46</v>
      </c>
      <c r="H310" s="60">
        <v>905128.21</v>
      </c>
      <c r="I310" s="60">
        <v>830928.21</v>
      </c>
      <c r="J310" s="60">
        <v>830928.21</v>
      </c>
      <c r="K310" s="60"/>
      <c r="L310" s="60"/>
      <c r="M310" s="60"/>
      <c r="N310" s="60">
        <f t="shared" si="564"/>
        <v>905128.21</v>
      </c>
      <c r="O310" s="60">
        <f t="shared" si="565"/>
        <v>830928.21</v>
      </c>
      <c r="P310" s="60">
        <f t="shared" si="566"/>
        <v>830928.21</v>
      </c>
      <c r="Q310" s="60"/>
      <c r="R310" s="60"/>
      <c r="S310" s="60"/>
      <c r="T310" s="60">
        <f t="shared" si="541"/>
        <v>905128.21</v>
      </c>
      <c r="U310" s="60">
        <f t="shared" si="542"/>
        <v>830928.21</v>
      </c>
      <c r="V310" s="60">
        <f t="shared" si="543"/>
        <v>830928.21</v>
      </c>
      <c r="W310" s="60"/>
      <c r="X310" s="60"/>
      <c r="Y310" s="60"/>
      <c r="Z310" s="60">
        <f t="shared" si="545"/>
        <v>905128.21</v>
      </c>
      <c r="AA310" s="60">
        <f t="shared" si="546"/>
        <v>830928.21</v>
      </c>
      <c r="AB310" s="60">
        <f t="shared" si="547"/>
        <v>830928.21</v>
      </c>
      <c r="AC310" s="60"/>
      <c r="AD310" s="60"/>
      <c r="AE310" s="60"/>
      <c r="AF310" s="60">
        <f t="shared" si="549"/>
        <v>905128.21</v>
      </c>
      <c r="AG310" s="60">
        <f t="shared" si="550"/>
        <v>830928.21</v>
      </c>
      <c r="AH310" s="60">
        <f t="shared" si="551"/>
        <v>830928.21</v>
      </c>
    </row>
    <row r="311" spans="1:34" ht="52.8">
      <c r="A311" s="265"/>
      <c r="B311" s="188" t="s">
        <v>324</v>
      </c>
      <c r="C311" s="5" t="s">
        <v>9</v>
      </c>
      <c r="D311" s="5" t="s">
        <v>21</v>
      </c>
      <c r="E311" s="5" t="s">
        <v>100</v>
      </c>
      <c r="F311" s="35" t="s">
        <v>325</v>
      </c>
      <c r="G311" s="17"/>
      <c r="H311" s="60">
        <f t="shared" ref="H311:M311" si="598">H314</f>
        <v>212500</v>
      </c>
      <c r="I311" s="60">
        <f t="shared" si="598"/>
        <v>201775</v>
      </c>
      <c r="J311" s="60">
        <f t="shared" si="598"/>
        <v>201775</v>
      </c>
      <c r="K311" s="60">
        <f t="shared" si="598"/>
        <v>0</v>
      </c>
      <c r="L311" s="60">
        <f t="shared" si="598"/>
        <v>0</v>
      </c>
      <c r="M311" s="60">
        <f t="shared" si="598"/>
        <v>0</v>
      </c>
      <c r="N311" s="60">
        <f t="shared" si="564"/>
        <v>212500</v>
      </c>
      <c r="O311" s="60">
        <f t="shared" si="565"/>
        <v>201775</v>
      </c>
      <c r="P311" s="60">
        <f t="shared" si="566"/>
        <v>201775</v>
      </c>
      <c r="Q311" s="60">
        <f>Q314</f>
        <v>0</v>
      </c>
      <c r="R311" s="60">
        <f>R314</f>
        <v>0</v>
      </c>
      <c r="S311" s="60">
        <f>S314</f>
        <v>0</v>
      </c>
      <c r="T311" s="60">
        <f t="shared" si="541"/>
        <v>212500</v>
      </c>
      <c r="U311" s="60">
        <f t="shared" si="542"/>
        <v>201775</v>
      </c>
      <c r="V311" s="60">
        <f t="shared" si="543"/>
        <v>201775</v>
      </c>
      <c r="W311" s="60">
        <f>W314</f>
        <v>0</v>
      </c>
      <c r="X311" s="60">
        <f>X314</f>
        <v>0</v>
      </c>
      <c r="Y311" s="60">
        <f>Y314</f>
        <v>0</v>
      </c>
      <c r="Z311" s="60">
        <f t="shared" si="545"/>
        <v>212500</v>
      </c>
      <c r="AA311" s="60">
        <f t="shared" si="546"/>
        <v>201775</v>
      </c>
      <c r="AB311" s="60">
        <f t="shared" si="547"/>
        <v>201775</v>
      </c>
      <c r="AC311" s="60">
        <f>AC312+AC314</f>
        <v>0</v>
      </c>
      <c r="AD311" s="60">
        <f t="shared" ref="AD311:AE311" si="599">AD312+AD314</f>
        <v>0</v>
      </c>
      <c r="AE311" s="60">
        <f t="shared" si="599"/>
        <v>0</v>
      </c>
      <c r="AF311" s="60">
        <f t="shared" si="549"/>
        <v>212500</v>
      </c>
      <c r="AG311" s="60">
        <f t="shared" si="550"/>
        <v>201775</v>
      </c>
      <c r="AH311" s="60">
        <f t="shared" si="551"/>
        <v>201775</v>
      </c>
    </row>
    <row r="312" spans="1:34" ht="26.4">
      <c r="A312" s="265"/>
      <c r="B312" s="244" t="s">
        <v>41</v>
      </c>
      <c r="C312" s="5" t="s">
        <v>9</v>
      </c>
      <c r="D312" s="5" t="s">
        <v>21</v>
      </c>
      <c r="E312" s="5" t="s">
        <v>100</v>
      </c>
      <c r="F312" s="35" t="s">
        <v>446</v>
      </c>
      <c r="G312" s="55" t="s">
        <v>39</v>
      </c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  <c r="AB312" s="60"/>
      <c r="AC312" s="60">
        <f>AC313</f>
        <v>212500</v>
      </c>
      <c r="AD312" s="60">
        <f t="shared" ref="AD312:AE312" si="600">AD313</f>
        <v>0</v>
      </c>
      <c r="AE312" s="60">
        <f t="shared" si="600"/>
        <v>0</v>
      </c>
      <c r="AF312" s="60">
        <f t="shared" ref="AF312:AF313" si="601">Z312+AC312</f>
        <v>212500</v>
      </c>
      <c r="AG312" s="60">
        <f t="shared" ref="AG312:AG313" si="602">AA312+AD312</f>
        <v>0</v>
      </c>
      <c r="AH312" s="60">
        <f t="shared" ref="AH312:AH313" si="603">AB312+AE312</f>
        <v>0</v>
      </c>
    </row>
    <row r="313" spans="1:34" ht="39.6">
      <c r="A313" s="265"/>
      <c r="B313" s="244" t="s">
        <v>448</v>
      </c>
      <c r="C313" s="5" t="s">
        <v>9</v>
      </c>
      <c r="D313" s="5" t="s">
        <v>21</v>
      </c>
      <c r="E313" s="5" t="s">
        <v>100</v>
      </c>
      <c r="F313" s="35" t="s">
        <v>447</v>
      </c>
      <c r="G313" s="55" t="s">
        <v>173</v>
      </c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>
        <v>212500</v>
      </c>
      <c r="AD313" s="60"/>
      <c r="AE313" s="60"/>
      <c r="AF313" s="60">
        <f t="shared" si="601"/>
        <v>212500</v>
      </c>
      <c r="AG313" s="60">
        <f t="shared" si="602"/>
        <v>0</v>
      </c>
      <c r="AH313" s="60">
        <f t="shared" si="603"/>
        <v>0</v>
      </c>
    </row>
    <row r="314" spans="1:34">
      <c r="A314" s="265"/>
      <c r="B314" s="82" t="s">
        <v>47</v>
      </c>
      <c r="C314" s="5" t="s">
        <v>9</v>
      </c>
      <c r="D314" s="5" t="s">
        <v>21</v>
      </c>
      <c r="E314" s="5" t="s">
        <v>100</v>
      </c>
      <c r="F314" s="35" t="s">
        <v>325</v>
      </c>
      <c r="G314" s="55" t="s">
        <v>45</v>
      </c>
      <c r="H314" s="60">
        <f>H315</f>
        <v>212500</v>
      </c>
      <c r="I314" s="60">
        <f t="shared" ref="I314:M314" si="604">I315</f>
        <v>201775</v>
      </c>
      <c r="J314" s="60">
        <f t="shared" si="604"/>
        <v>201775</v>
      </c>
      <c r="K314" s="60">
        <f t="shared" si="604"/>
        <v>0</v>
      </c>
      <c r="L314" s="60">
        <f t="shared" si="604"/>
        <v>0</v>
      </c>
      <c r="M314" s="60">
        <f t="shared" si="604"/>
        <v>0</v>
      </c>
      <c r="N314" s="60">
        <f t="shared" si="564"/>
        <v>212500</v>
      </c>
      <c r="O314" s="60">
        <f t="shared" si="565"/>
        <v>201775</v>
      </c>
      <c r="P314" s="60">
        <f t="shared" si="566"/>
        <v>201775</v>
      </c>
      <c r="Q314" s="60">
        <f t="shared" ref="Q314:S314" si="605">Q315</f>
        <v>0</v>
      </c>
      <c r="R314" s="60">
        <f t="shared" si="605"/>
        <v>0</v>
      </c>
      <c r="S314" s="60">
        <f t="shared" si="605"/>
        <v>0</v>
      </c>
      <c r="T314" s="60">
        <f t="shared" si="541"/>
        <v>212500</v>
      </c>
      <c r="U314" s="60">
        <f t="shared" si="542"/>
        <v>201775</v>
      </c>
      <c r="V314" s="60">
        <f t="shared" si="543"/>
        <v>201775</v>
      </c>
      <c r="W314" s="60">
        <f t="shared" ref="W314:Y314" si="606">W315</f>
        <v>0</v>
      </c>
      <c r="X314" s="60">
        <f t="shared" si="606"/>
        <v>0</v>
      </c>
      <c r="Y314" s="60">
        <f t="shared" si="606"/>
        <v>0</v>
      </c>
      <c r="Z314" s="60">
        <f t="shared" si="545"/>
        <v>212500</v>
      </c>
      <c r="AA314" s="60">
        <f t="shared" si="546"/>
        <v>201775</v>
      </c>
      <c r="AB314" s="60">
        <f t="shared" si="547"/>
        <v>201775</v>
      </c>
      <c r="AC314" s="60">
        <f t="shared" ref="AC314:AE314" si="607">AC315</f>
        <v>-212500</v>
      </c>
      <c r="AD314" s="60">
        <f t="shared" si="607"/>
        <v>0</v>
      </c>
      <c r="AE314" s="60">
        <f t="shared" si="607"/>
        <v>0</v>
      </c>
      <c r="AF314" s="60">
        <f t="shared" si="549"/>
        <v>0</v>
      </c>
      <c r="AG314" s="60">
        <f t="shared" si="550"/>
        <v>201775</v>
      </c>
      <c r="AH314" s="60">
        <f t="shared" si="551"/>
        <v>201775</v>
      </c>
    </row>
    <row r="315" spans="1:34" ht="26.4">
      <c r="A315" s="265"/>
      <c r="B315" s="74" t="s">
        <v>48</v>
      </c>
      <c r="C315" s="5" t="s">
        <v>9</v>
      </c>
      <c r="D315" s="5" t="s">
        <v>21</v>
      </c>
      <c r="E315" s="5" t="s">
        <v>100</v>
      </c>
      <c r="F315" s="35" t="s">
        <v>325</v>
      </c>
      <c r="G315" s="55" t="s">
        <v>46</v>
      </c>
      <c r="H315" s="61">
        <v>212500</v>
      </c>
      <c r="I315" s="61">
        <v>201775</v>
      </c>
      <c r="J315" s="61">
        <v>201775</v>
      </c>
      <c r="K315" s="61"/>
      <c r="L315" s="61"/>
      <c r="M315" s="61"/>
      <c r="N315" s="61">
        <f t="shared" si="564"/>
        <v>212500</v>
      </c>
      <c r="O315" s="61">
        <f t="shared" si="565"/>
        <v>201775</v>
      </c>
      <c r="P315" s="61">
        <f t="shared" si="566"/>
        <v>201775</v>
      </c>
      <c r="Q315" s="61"/>
      <c r="R315" s="61"/>
      <c r="S315" s="61"/>
      <c r="T315" s="61">
        <f t="shared" si="541"/>
        <v>212500</v>
      </c>
      <c r="U315" s="61">
        <f t="shared" si="542"/>
        <v>201775</v>
      </c>
      <c r="V315" s="61">
        <f t="shared" si="543"/>
        <v>201775</v>
      </c>
      <c r="W315" s="61"/>
      <c r="X315" s="61"/>
      <c r="Y315" s="61"/>
      <c r="Z315" s="61">
        <f t="shared" si="545"/>
        <v>212500</v>
      </c>
      <c r="AA315" s="61">
        <f t="shared" si="546"/>
        <v>201775</v>
      </c>
      <c r="AB315" s="61">
        <f t="shared" si="547"/>
        <v>201775</v>
      </c>
      <c r="AC315" s="61">
        <v>-212500</v>
      </c>
      <c r="AD315" s="61"/>
      <c r="AE315" s="61"/>
      <c r="AF315" s="61">
        <f t="shared" si="549"/>
        <v>0</v>
      </c>
      <c r="AG315" s="61">
        <f t="shared" si="550"/>
        <v>201775</v>
      </c>
      <c r="AH315" s="61">
        <f t="shared" si="551"/>
        <v>201775</v>
      </c>
    </row>
    <row r="316" spans="1:34">
      <c r="A316" s="265"/>
      <c r="B316" s="104" t="s">
        <v>30</v>
      </c>
      <c r="C316" s="5" t="s">
        <v>9</v>
      </c>
      <c r="D316" s="5" t="s">
        <v>21</v>
      </c>
      <c r="E316" s="5" t="s">
        <v>100</v>
      </c>
      <c r="F316" s="35" t="s">
        <v>323</v>
      </c>
      <c r="G316" s="17"/>
      <c r="H316" s="57">
        <f>+H317</f>
        <v>35000</v>
      </c>
      <c r="I316" s="57">
        <f t="shared" ref="I316:M316" si="608">+I317</f>
        <v>35000</v>
      </c>
      <c r="J316" s="57">
        <f t="shared" si="608"/>
        <v>35000</v>
      </c>
      <c r="K316" s="57">
        <f t="shared" si="608"/>
        <v>0</v>
      </c>
      <c r="L316" s="57">
        <f t="shared" si="608"/>
        <v>0</v>
      </c>
      <c r="M316" s="57">
        <f t="shared" si="608"/>
        <v>0</v>
      </c>
      <c r="N316" s="57">
        <f t="shared" si="564"/>
        <v>35000</v>
      </c>
      <c r="O316" s="57">
        <f t="shared" si="565"/>
        <v>35000</v>
      </c>
      <c r="P316" s="57">
        <f t="shared" si="566"/>
        <v>35000</v>
      </c>
      <c r="Q316" s="57">
        <f t="shared" ref="Q316:S316" si="609">+Q317</f>
        <v>0</v>
      </c>
      <c r="R316" s="57">
        <f t="shared" si="609"/>
        <v>0</v>
      </c>
      <c r="S316" s="57">
        <f t="shared" si="609"/>
        <v>0</v>
      </c>
      <c r="T316" s="57">
        <f t="shared" si="541"/>
        <v>35000</v>
      </c>
      <c r="U316" s="57">
        <f t="shared" si="542"/>
        <v>35000</v>
      </c>
      <c r="V316" s="57">
        <f t="shared" si="543"/>
        <v>35000</v>
      </c>
      <c r="W316" s="57">
        <f t="shared" ref="W316:Y316" si="610">+W317</f>
        <v>0</v>
      </c>
      <c r="X316" s="57">
        <f t="shared" si="610"/>
        <v>0</v>
      </c>
      <c r="Y316" s="57">
        <f t="shared" si="610"/>
        <v>0</v>
      </c>
      <c r="Z316" s="57">
        <f t="shared" si="545"/>
        <v>35000</v>
      </c>
      <c r="AA316" s="57">
        <f t="shared" si="546"/>
        <v>35000</v>
      </c>
      <c r="AB316" s="57">
        <f t="shared" si="547"/>
        <v>35000</v>
      </c>
      <c r="AC316" s="57">
        <f t="shared" ref="AC316:AE316" si="611">+AC317</f>
        <v>0</v>
      </c>
      <c r="AD316" s="57">
        <f t="shared" si="611"/>
        <v>0</v>
      </c>
      <c r="AE316" s="57">
        <f t="shared" si="611"/>
        <v>0</v>
      </c>
      <c r="AF316" s="57">
        <f t="shared" si="549"/>
        <v>35000</v>
      </c>
      <c r="AG316" s="57">
        <f t="shared" si="550"/>
        <v>35000</v>
      </c>
      <c r="AH316" s="57">
        <f t="shared" si="551"/>
        <v>35000</v>
      </c>
    </row>
    <row r="317" spans="1:34" ht="26.4">
      <c r="A317" s="265"/>
      <c r="B317" s="82" t="s">
        <v>186</v>
      </c>
      <c r="C317" s="5" t="s">
        <v>9</v>
      </c>
      <c r="D317" s="5" t="s">
        <v>21</v>
      </c>
      <c r="E317" s="5" t="s">
        <v>100</v>
      </c>
      <c r="F317" s="35" t="s">
        <v>323</v>
      </c>
      <c r="G317" s="17" t="s">
        <v>32</v>
      </c>
      <c r="H317" s="57">
        <f>H318</f>
        <v>35000</v>
      </c>
      <c r="I317" s="57">
        <f t="shared" ref="I317:M317" si="612">I318</f>
        <v>35000</v>
      </c>
      <c r="J317" s="57">
        <f t="shared" si="612"/>
        <v>35000</v>
      </c>
      <c r="K317" s="57">
        <f t="shared" si="612"/>
        <v>0</v>
      </c>
      <c r="L317" s="57">
        <f t="shared" si="612"/>
        <v>0</v>
      </c>
      <c r="M317" s="57">
        <f t="shared" si="612"/>
        <v>0</v>
      </c>
      <c r="N317" s="57">
        <f t="shared" si="564"/>
        <v>35000</v>
      </c>
      <c r="O317" s="57">
        <f t="shared" si="565"/>
        <v>35000</v>
      </c>
      <c r="P317" s="57">
        <f t="shared" si="566"/>
        <v>35000</v>
      </c>
      <c r="Q317" s="57">
        <f t="shared" ref="Q317:S317" si="613">Q318</f>
        <v>0</v>
      </c>
      <c r="R317" s="57">
        <f t="shared" si="613"/>
        <v>0</v>
      </c>
      <c r="S317" s="57">
        <f t="shared" si="613"/>
        <v>0</v>
      </c>
      <c r="T317" s="57">
        <f t="shared" si="541"/>
        <v>35000</v>
      </c>
      <c r="U317" s="57">
        <f t="shared" si="542"/>
        <v>35000</v>
      </c>
      <c r="V317" s="57">
        <f t="shared" si="543"/>
        <v>35000</v>
      </c>
      <c r="W317" s="57">
        <f t="shared" ref="W317:Y317" si="614">W318</f>
        <v>0</v>
      </c>
      <c r="X317" s="57">
        <f t="shared" si="614"/>
        <v>0</v>
      </c>
      <c r="Y317" s="57">
        <f t="shared" si="614"/>
        <v>0</v>
      </c>
      <c r="Z317" s="57">
        <f t="shared" si="545"/>
        <v>35000</v>
      </c>
      <c r="AA317" s="57">
        <f t="shared" si="546"/>
        <v>35000</v>
      </c>
      <c r="AB317" s="57">
        <f t="shared" si="547"/>
        <v>35000</v>
      </c>
      <c r="AC317" s="57">
        <f t="shared" ref="AC317:AE317" si="615">AC318</f>
        <v>0</v>
      </c>
      <c r="AD317" s="57">
        <f t="shared" si="615"/>
        <v>0</v>
      </c>
      <c r="AE317" s="57">
        <f t="shared" si="615"/>
        <v>0</v>
      </c>
      <c r="AF317" s="57">
        <f t="shared" si="549"/>
        <v>35000</v>
      </c>
      <c r="AG317" s="57">
        <f t="shared" si="550"/>
        <v>35000</v>
      </c>
      <c r="AH317" s="57">
        <f t="shared" si="551"/>
        <v>35000</v>
      </c>
    </row>
    <row r="318" spans="1:34" ht="26.4">
      <c r="A318" s="265"/>
      <c r="B318" s="86" t="s">
        <v>34</v>
      </c>
      <c r="C318" s="5" t="s">
        <v>9</v>
      </c>
      <c r="D318" s="5" t="s">
        <v>21</v>
      </c>
      <c r="E318" s="5" t="s">
        <v>100</v>
      </c>
      <c r="F318" s="35" t="s">
        <v>323</v>
      </c>
      <c r="G318" s="17" t="s">
        <v>33</v>
      </c>
      <c r="H318" s="60">
        <v>35000</v>
      </c>
      <c r="I318" s="60">
        <v>35000</v>
      </c>
      <c r="J318" s="60">
        <v>35000</v>
      </c>
      <c r="K318" s="60"/>
      <c r="L318" s="60"/>
      <c r="M318" s="60"/>
      <c r="N318" s="60">
        <f t="shared" si="564"/>
        <v>35000</v>
      </c>
      <c r="O318" s="60">
        <f t="shared" si="565"/>
        <v>35000</v>
      </c>
      <c r="P318" s="60">
        <f t="shared" si="566"/>
        <v>35000</v>
      </c>
      <c r="Q318" s="60"/>
      <c r="R318" s="60"/>
      <c r="S318" s="60"/>
      <c r="T318" s="60">
        <f t="shared" si="541"/>
        <v>35000</v>
      </c>
      <c r="U318" s="60">
        <f t="shared" si="542"/>
        <v>35000</v>
      </c>
      <c r="V318" s="60">
        <f t="shared" si="543"/>
        <v>35000</v>
      </c>
      <c r="W318" s="60"/>
      <c r="X318" s="60"/>
      <c r="Y318" s="60"/>
      <c r="Z318" s="60">
        <f t="shared" si="545"/>
        <v>35000</v>
      </c>
      <c r="AA318" s="60">
        <f t="shared" si="546"/>
        <v>35000</v>
      </c>
      <c r="AB318" s="60">
        <f t="shared" si="547"/>
        <v>35000</v>
      </c>
      <c r="AC318" s="60"/>
      <c r="AD318" s="60"/>
      <c r="AE318" s="60"/>
      <c r="AF318" s="60">
        <f t="shared" si="549"/>
        <v>35000</v>
      </c>
      <c r="AG318" s="60">
        <f t="shared" si="550"/>
        <v>35000</v>
      </c>
      <c r="AH318" s="60">
        <f t="shared" si="551"/>
        <v>35000</v>
      </c>
    </row>
    <row r="319" spans="1:34" ht="26.4">
      <c r="A319" s="181"/>
      <c r="B319" s="188" t="s">
        <v>221</v>
      </c>
      <c r="C319" s="5" t="s">
        <v>9</v>
      </c>
      <c r="D319" s="5" t="s">
        <v>21</v>
      </c>
      <c r="E319" s="5" t="s">
        <v>100</v>
      </c>
      <c r="F319" s="120" t="s">
        <v>320</v>
      </c>
      <c r="G319" s="17"/>
      <c r="H319" s="60">
        <f>H320</f>
        <v>550000</v>
      </c>
      <c r="I319" s="60">
        <f t="shared" ref="I319:M320" si="616">I320</f>
        <v>0</v>
      </c>
      <c r="J319" s="60">
        <f t="shared" si="616"/>
        <v>0</v>
      </c>
      <c r="K319" s="60">
        <f t="shared" si="616"/>
        <v>-550000</v>
      </c>
      <c r="L319" s="60">
        <f t="shared" si="616"/>
        <v>0</v>
      </c>
      <c r="M319" s="60">
        <f t="shared" si="616"/>
        <v>0</v>
      </c>
      <c r="N319" s="60">
        <f t="shared" si="564"/>
        <v>0</v>
      </c>
      <c r="O319" s="60">
        <f t="shared" si="565"/>
        <v>0</v>
      </c>
      <c r="P319" s="60">
        <f t="shared" si="566"/>
        <v>0</v>
      </c>
      <c r="Q319" s="60">
        <f t="shared" ref="Q319:S320" si="617">Q320</f>
        <v>262460</v>
      </c>
      <c r="R319" s="60">
        <f t="shared" si="617"/>
        <v>0</v>
      </c>
      <c r="S319" s="60">
        <f t="shared" si="617"/>
        <v>0</v>
      </c>
      <c r="T319" s="60">
        <f t="shared" si="541"/>
        <v>262460</v>
      </c>
      <c r="U319" s="60">
        <f t="shared" si="542"/>
        <v>0</v>
      </c>
      <c r="V319" s="60">
        <f t="shared" si="543"/>
        <v>0</v>
      </c>
      <c r="W319" s="60">
        <f t="shared" ref="W319:Y320" si="618">W320</f>
        <v>0</v>
      </c>
      <c r="X319" s="60">
        <f t="shared" si="618"/>
        <v>0</v>
      </c>
      <c r="Y319" s="60">
        <f t="shared" si="618"/>
        <v>0</v>
      </c>
      <c r="Z319" s="60">
        <f t="shared" si="545"/>
        <v>262460</v>
      </c>
      <c r="AA319" s="60">
        <f t="shared" si="546"/>
        <v>0</v>
      </c>
      <c r="AB319" s="60">
        <f t="shared" si="547"/>
        <v>0</v>
      </c>
      <c r="AC319" s="60">
        <f t="shared" ref="AC319:AE320" si="619">AC320</f>
        <v>178000</v>
      </c>
      <c r="AD319" s="60">
        <f t="shared" si="619"/>
        <v>0</v>
      </c>
      <c r="AE319" s="60">
        <f t="shared" si="619"/>
        <v>0</v>
      </c>
      <c r="AF319" s="60">
        <f t="shared" si="549"/>
        <v>440460</v>
      </c>
      <c r="AG319" s="60">
        <f t="shared" si="550"/>
        <v>0</v>
      </c>
      <c r="AH319" s="60">
        <f t="shared" si="551"/>
        <v>0</v>
      </c>
    </row>
    <row r="320" spans="1:34" ht="26.4">
      <c r="A320" s="181"/>
      <c r="B320" s="82" t="s">
        <v>186</v>
      </c>
      <c r="C320" s="5" t="s">
        <v>9</v>
      </c>
      <c r="D320" s="5" t="s">
        <v>21</v>
      </c>
      <c r="E320" s="5" t="s">
        <v>100</v>
      </c>
      <c r="F320" s="120" t="s">
        <v>320</v>
      </c>
      <c r="G320" s="17" t="s">
        <v>32</v>
      </c>
      <c r="H320" s="60">
        <f>H321</f>
        <v>550000</v>
      </c>
      <c r="I320" s="60">
        <f>I321</f>
        <v>0</v>
      </c>
      <c r="J320" s="60">
        <f>J321</f>
        <v>0</v>
      </c>
      <c r="K320" s="60">
        <f t="shared" si="616"/>
        <v>-550000</v>
      </c>
      <c r="L320" s="60">
        <f t="shared" si="616"/>
        <v>0</v>
      </c>
      <c r="M320" s="60">
        <f t="shared" si="616"/>
        <v>0</v>
      </c>
      <c r="N320" s="60">
        <f t="shared" si="564"/>
        <v>0</v>
      </c>
      <c r="O320" s="60">
        <f t="shared" si="565"/>
        <v>0</v>
      </c>
      <c r="P320" s="60">
        <f t="shared" si="566"/>
        <v>0</v>
      </c>
      <c r="Q320" s="60">
        <f t="shared" si="617"/>
        <v>262460</v>
      </c>
      <c r="R320" s="60">
        <f t="shared" si="617"/>
        <v>0</v>
      </c>
      <c r="S320" s="60">
        <f t="shared" si="617"/>
        <v>0</v>
      </c>
      <c r="T320" s="60">
        <f t="shared" si="541"/>
        <v>262460</v>
      </c>
      <c r="U320" s="60">
        <f t="shared" si="542"/>
        <v>0</v>
      </c>
      <c r="V320" s="60">
        <f t="shared" si="543"/>
        <v>0</v>
      </c>
      <c r="W320" s="60">
        <f t="shared" si="618"/>
        <v>0</v>
      </c>
      <c r="X320" s="60">
        <f t="shared" si="618"/>
        <v>0</v>
      </c>
      <c r="Y320" s="60">
        <f t="shared" si="618"/>
        <v>0</v>
      </c>
      <c r="Z320" s="60">
        <f t="shared" si="545"/>
        <v>262460</v>
      </c>
      <c r="AA320" s="60">
        <f t="shared" si="546"/>
        <v>0</v>
      </c>
      <c r="AB320" s="60">
        <f t="shared" si="547"/>
        <v>0</v>
      </c>
      <c r="AC320" s="60">
        <f t="shared" si="619"/>
        <v>178000</v>
      </c>
      <c r="AD320" s="60">
        <f t="shared" si="619"/>
        <v>0</v>
      </c>
      <c r="AE320" s="60">
        <f t="shared" si="619"/>
        <v>0</v>
      </c>
      <c r="AF320" s="60">
        <f t="shared" si="549"/>
        <v>440460</v>
      </c>
      <c r="AG320" s="60">
        <f t="shared" si="550"/>
        <v>0</v>
      </c>
      <c r="AH320" s="60">
        <f t="shared" si="551"/>
        <v>0</v>
      </c>
    </row>
    <row r="321" spans="1:34" ht="26.4">
      <c r="A321" s="181"/>
      <c r="B321" s="86" t="s">
        <v>34</v>
      </c>
      <c r="C321" s="5" t="s">
        <v>9</v>
      </c>
      <c r="D321" s="5" t="s">
        <v>21</v>
      </c>
      <c r="E321" s="5" t="s">
        <v>100</v>
      </c>
      <c r="F321" s="120" t="s">
        <v>320</v>
      </c>
      <c r="G321" s="17" t="s">
        <v>33</v>
      </c>
      <c r="H321" s="60">
        <v>550000</v>
      </c>
      <c r="I321" s="60">
        <v>0</v>
      </c>
      <c r="J321" s="60">
        <v>0</v>
      </c>
      <c r="K321" s="61">
        <v>-550000</v>
      </c>
      <c r="L321" s="60"/>
      <c r="M321" s="60"/>
      <c r="N321" s="60">
        <f t="shared" si="564"/>
        <v>0</v>
      </c>
      <c r="O321" s="60">
        <f t="shared" si="565"/>
        <v>0</v>
      </c>
      <c r="P321" s="60">
        <f t="shared" si="566"/>
        <v>0</v>
      </c>
      <c r="Q321" s="61">
        <v>262460</v>
      </c>
      <c r="R321" s="60"/>
      <c r="S321" s="60"/>
      <c r="T321" s="60">
        <f t="shared" si="541"/>
        <v>262460</v>
      </c>
      <c r="U321" s="60">
        <f t="shared" si="542"/>
        <v>0</v>
      </c>
      <c r="V321" s="60">
        <f t="shared" si="543"/>
        <v>0</v>
      </c>
      <c r="W321" s="61"/>
      <c r="X321" s="60"/>
      <c r="Y321" s="60"/>
      <c r="Z321" s="60">
        <f t="shared" si="545"/>
        <v>262460</v>
      </c>
      <c r="AA321" s="60">
        <f t="shared" si="546"/>
        <v>0</v>
      </c>
      <c r="AB321" s="60">
        <f t="shared" si="547"/>
        <v>0</v>
      </c>
      <c r="AC321" s="61">
        <v>178000</v>
      </c>
      <c r="AD321" s="60"/>
      <c r="AE321" s="60"/>
      <c r="AF321" s="60">
        <f t="shared" si="549"/>
        <v>440460</v>
      </c>
      <c r="AG321" s="60">
        <f t="shared" si="550"/>
        <v>0</v>
      </c>
      <c r="AH321" s="60">
        <f t="shared" si="551"/>
        <v>0</v>
      </c>
    </row>
    <row r="322" spans="1:34">
      <c r="A322" s="53"/>
      <c r="B322" s="85"/>
      <c r="C322" s="5"/>
      <c r="D322" s="5"/>
      <c r="E322" s="5"/>
      <c r="F322" s="5"/>
      <c r="G322" s="1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  <c r="AB322" s="57"/>
      <c r="AC322" s="57"/>
      <c r="AD322" s="57"/>
      <c r="AE322" s="57"/>
      <c r="AF322" s="57"/>
      <c r="AG322" s="57"/>
      <c r="AH322" s="57"/>
    </row>
    <row r="323" spans="1:34" ht="27.6">
      <c r="A323" s="186" t="s">
        <v>4</v>
      </c>
      <c r="B323" s="158" t="s">
        <v>289</v>
      </c>
      <c r="C323" s="7" t="s">
        <v>11</v>
      </c>
      <c r="D323" s="7" t="s">
        <v>21</v>
      </c>
      <c r="E323" s="7" t="s">
        <v>100</v>
      </c>
      <c r="F323" s="7" t="s">
        <v>101</v>
      </c>
      <c r="G323" s="19"/>
      <c r="H323" s="59">
        <f>H324</f>
        <v>50000</v>
      </c>
      <c r="I323" s="59">
        <f t="shared" ref="I323:M323" si="620">I324</f>
        <v>50000</v>
      </c>
      <c r="J323" s="59">
        <f t="shared" si="620"/>
        <v>50000</v>
      </c>
      <c r="K323" s="59">
        <f t="shared" si="620"/>
        <v>0</v>
      </c>
      <c r="L323" s="59">
        <f t="shared" si="620"/>
        <v>0</v>
      </c>
      <c r="M323" s="59">
        <f t="shared" si="620"/>
        <v>0</v>
      </c>
      <c r="N323" s="59">
        <f t="shared" si="564"/>
        <v>50000</v>
      </c>
      <c r="O323" s="59">
        <f t="shared" si="565"/>
        <v>50000</v>
      </c>
      <c r="P323" s="59">
        <f t="shared" si="566"/>
        <v>50000</v>
      </c>
      <c r="Q323" s="59">
        <f t="shared" ref="Q323:S325" si="621">Q324</f>
        <v>0</v>
      </c>
      <c r="R323" s="59">
        <f t="shared" si="621"/>
        <v>0</v>
      </c>
      <c r="S323" s="59">
        <f t="shared" si="621"/>
        <v>0</v>
      </c>
      <c r="T323" s="59">
        <f t="shared" ref="T323:T326" si="622">N323+Q323</f>
        <v>50000</v>
      </c>
      <c r="U323" s="59">
        <f t="shared" ref="U323:U326" si="623">O323+R323</f>
        <v>50000</v>
      </c>
      <c r="V323" s="59">
        <f t="shared" ref="V323:V326" si="624">P323+S323</f>
        <v>50000</v>
      </c>
      <c r="W323" s="59">
        <f t="shared" ref="W323:Y325" si="625">W324</f>
        <v>0</v>
      </c>
      <c r="X323" s="59">
        <f t="shared" si="625"/>
        <v>0</v>
      </c>
      <c r="Y323" s="59">
        <f t="shared" si="625"/>
        <v>0</v>
      </c>
      <c r="Z323" s="59">
        <f t="shared" ref="Z323:Z326" si="626">T323+W323</f>
        <v>50000</v>
      </c>
      <c r="AA323" s="59">
        <f t="shared" ref="AA323:AA326" si="627">U323+X323</f>
        <v>50000</v>
      </c>
      <c r="AB323" s="59">
        <f t="shared" ref="AB323:AB326" si="628">V323+Y323</f>
        <v>50000</v>
      </c>
      <c r="AC323" s="59">
        <f t="shared" ref="AC323:AE325" si="629">AC324</f>
        <v>0</v>
      </c>
      <c r="AD323" s="59">
        <f t="shared" si="629"/>
        <v>0</v>
      </c>
      <c r="AE323" s="59">
        <f t="shared" si="629"/>
        <v>0</v>
      </c>
      <c r="AF323" s="59">
        <f t="shared" ref="AF323:AF326" si="630">Z323+AC323</f>
        <v>50000</v>
      </c>
      <c r="AG323" s="59">
        <f t="shared" ref="AG323:AG326" si="631">AA323+AD323</f>
        <v>50000</v>
      </c>
      <c r="AH323" s="59">
        <f t="shared" ref="AH323:AH326" si="632">AB323+AE323</f>
        <v>50000</v>
      </c>
    </row>
    <row r="324" spans="1:34">
      <c r="A324" s="269"/>
      <c r="B324" s="156" t="s">
        <v>228</v>
      </c>
      <c r="C324" s="54" t="s">
        <v>11</v>
      </c>
      <c r="D324" s="54" t="s">
        <v>21</v>
      </c>
      <c r="E324" s="54" t="s">
        <v>100</v>
      </c>
      <c r="F324" s="54" t="s">
        <v>134</v>
      </c>
      <c r="G324" s="55"/>
      <c r="H324" s="64">
        <f t="shared" ref="H324:M325" si="633">H325</f>
        <v>50000</v>
      </c>
      <c r="I324" s="64">
        <f t="shared" si="633"/>
        <v>50000</v>
      </c>
      <c r="J324" s="64">
        <f t="shared" si="633"/>
        <v>50000</v>
      </c>
      <c r="K324" s="64">
        <f t="shared" si="633"/>
        <v>0</v>
      </c>
      <c r="L324" s="64">
        <f t="shared" si="633"/>
        <v>0</v>
      </c>
      <c r="M324" s="64">
        <f t="shared" si="633"/>
        <v>0</v>
      </c>
      <c r="N324" s="64">
        <f t="shared" si="564"/>
        <v>50000</v>
      </c>
      <c r="O324" s="64">
        <f t="shared" si="565"/>
        <v>50000</v>
      </c>
      <c r="P324" s="64">
        <f t="shared" si="566"/>
        <v>50000</v>
      </c>
      <c r="Q324" s="64">
        <f t="shared" si="621"/>
        <v>0</v>
      </c>
      <c r="R324" s="64">
        <f t="shared" si="621"/>
        <v>0</v>
      </c>
      <c r="S324" s="64">
        <f t="shared" si="621"/>
        <v>0</v>
      </c>
      <c r="T324" s="64">
        <f t="shared" si="622"/>
        <v>50000</v>
      </c>
      <c r="U324" s="64">
        <f t="shared" si="623"/>
        <v>50000</v>
      </c>
      <c r="V324" s="64">
        <f t="shared" si="624"/>
        <v>50000</v>
      </c>
      <c r="W324" s="64">
        <f t="shared" si="625"/>
        <v>0</v>
      </c>
      <c r="X324" s="64">
        <f t="shared" si="625"/>
        <v>0</v>
      </c>
      <c r="Y324" s="64">
        <f t="shared" si="625"/>
        <v>0</v>
      </c>
      <c r="Z324" s="64">
        <f t="shared" si="626"/>
        <v>50000</v>
      </c>
      <c r="AA324" s="64">
        <f t="shared" si="627"/>
        <v>50000</v>
      </c>
      <c r="AB324" s="64">
        <f t="shared" si="628"/>
        <v>50000</v>
      </c>
      <c r="AC324" s="64">
        <f t="shared" si="629"/>
        <v>0</v>
      </c>
      <c r="AD324" s="64">
        <f t="shared" si="629"/>
        <v>0</v>
      </c>
      <c r="AE324" s="64">
        <f t="shared" si="629"/>
        <v>0</v>
      </c>
      <c r="AF324" s="64">
        <f t="shared" si="630"/>
        <v>50000</v>
      </c>
      <c r="AG324" s="64">
        <f t="shared" si="631"/>
        <v>50000</v>
      </c>
      <c r="AH324" s="64">
        <f t="shared" si="632"/>
        <v>50000</v>
      </c>
    </row>
    <row r="325" spans="1:34" ht="27.75" customHeight="1">
      <c r="A325" s="269"/>
      <c r="B325" s="82" t="s">
        <v>186</v>
      </c>
      <c r="C325" s="54" t="s">
        <v>11</v>
      </c>
      <c r="D325" s="54" t="s">
        <v>21</v>
      </c>
      <c r="E325" s="54" t="s">
        <v>100</v>
      </c>
      <c r="F325" s="54" t="s">
        <v>134</v>
      </c>
      <c r="G325" s="55" t="s">
        <v>32</v>
      </c>
      <c r="H325" s="64">
        <f t="shared" si="633"/>
        <v>50000</v>
      </c>
      <c r="I325" s="64">
        <f t="shared" si="633"/>
        <v>50000</v>
      </c>
      <c r="J325" s="64">
        <f t="shared" si="633"/>
        <v>50000</v>
      </c>
      <c r="K325" s="64">
        <f t="shared" si="633"/>
        <v>0</v>
      </c>
      <c r="L325" s="64">
        <f t="shared" si="633"/>
        <v>0</v>
      </c>
      <c r="M325" s="64">
        <f t="shared" si="633"/>
        <v>0</v>
      </c>
      <c r="N325" s="64">
        <f t="shared" si="564"/>
        <v>50000</v>
      </c>
      <c r="O325" s="64">
        <f t="shared" si="565"/>
        <v>50000</v>
      </c>
      <c r="P325" s="64">
        <f t="shared" si="566"/>
        <v>50000</v>
      </c>
      <c r="Q325" s="64">
        <f t="shared" si="621"/>
        <v>0</v>
      </c>
      <c r="R325" s="64">
        <f t="shared" si="621"/>
        <v>0</v>
      </c>
      <c r="S325" s="64">
        <f t="shared" si="621"/>
        <v>0</v>
      </c>
      <c r="T325" s="64">
        <f t="shared" si="622"/>
        <v>50000</v>
      </c>
      <c r="U325" s="64">
        <f t="shared" si="623"/>
        <v>50000</v>
      </c>
      <c r="V325" s="64">
        <f t="shared" si="624"/>
        <v>50000</v>
      </c>
      <c r="W325" s="64">
        <f t="shared" si="625"/>
        <v>0</v>
      </c>
      <c r="X325" s="64">
        <f t="shared" si="625"/>
        <v>0</v>
      </c>
      <c r="Y325" s="64">
        <f t="shared" si="625"/>
        <v>0</v>
      </c>
      <c r="Z325" s="64">
        <f t="shared" si="626"/>
        <v>50000</v>
      </c>
      <c r="AA325" s="64">
        <f t="shared" si="627"/>
        <v>50000</v>
      </c>
      <c r="AB325" s="64">
        <f t="shared" si="628"/>
        <v>50000</v>
      </c>
      <c r="AC325" s="64">
        <f t="shared" si="629"/>
        <v>0</v>
      </c>
      <c r="AD325" s="64">
        <f t="shared" si="629"/>
        <v>0</v>
      </c>
      <c r="AE325" s="64">
        <f t="shared" si="629"/>
        <v>0</v>
      </c>
      <c r="AF325" s="64">
        <f t="shared" si="630"/>
        <v>50000</v>
      </c>
      <c r="AG325" s="64">
        <f t="shared" si="631"/>
        <v>50000</v>
      </c>
      <c r="AH325" s="64">
        <f t="shared" si="632"/>
        <v>50000</v>
      </c>
    </row>
    <row r="326" spans="1:34" ht="26.4">
      <c r="A326" s="269"/>
      <c r="B326" s="86" t="s">
        <v>34</v>
      </c>
      <c r="C326" s="54" t="s">
        <v>11</v>
      </c>
      <c r="D326" s="54" t="s">
        <v>21</v>
      </c>
      <c r="E326" s="54" t="s">
        <v>100</v>
      </c>
      <c r="F326" s="54" t="s">
        <v>134</v>
      </c>
      <c r="G326" s="55" t="s">
        <v>33</v>
      </c>
      <c r="H326" s="61">
        <v>50000</v>
      </c>
      <c r="I326" s="61">
        <v>50000</v>
      </c>
      <c r="J326" s="61">
        <v>50000</v>
      </c>
      <c r="K326" s="61"/>
      <c r="L326" s="61"/>
      <c r="M326" s="61"/>
      <c r="N326" s="61">
        <f t="shared" si="564"/>
        <v>50000</v>
      </c>
      <c r="O326" s="61">
        <f t="shared" si="565"/>
        <v>50000</v>
      </c>
      <c r="P326" s="61">
        <f t="shared" si="566"/>
        <v>50000</v>
      </c>
      <c r="Q326" s="61"/>
      <c r="R326" s="61"/>
      <c r="S326" s="61"/>
      <c r="T326" s="61">
        <f t="shared" si="622"/>
        <v>50000</v>
      </c>
      <c r="U326" s="61">
        <f t="shared" si="623"/>
        <v>50000</v>
      </c>
      <c r="V326" s="61">
        <f t="shared" si="624"/>
        <v>50000</v>
      </c>
      <c r="W326" s="61"/>
      <c r="X326" s="61"/>
      <c r="Y326" s="61"/>
      <c r="Z326" s="61">
        <f t="shared" si="626"/>
        <v>50000</v>
      </c>
      <c r="AA326" s="61">
        <f t="shared" si="627"/>
        <v>50000</v>
      </c>
      <c r="AB326" s="61">
        <f t="shared" si="628"/>
        <v>50000</v>
      </c>
      <c r="AC326" s="61"/>
      <c r="AD326" s="61"/>
      <c r="AE326" s="61"/>
      <c r="AF326" s="61">
        <f t="shared" si="630"/>
        <v>50000</v>
      </c>
      <c r="AG326" s="61">
        <f t="shared" si="631"/>
        <v>50000</v>
      </c>
      <c r="AH326" s="61">
        <f t="shared" si="632"/>
        <v>50000</v>
      </c>
    </row>
    <row r="327" spans="1:34">
      <c r="A327" s="185"/>
      <c r="B327" s="85"/>
      <c r="C327" s="4"/>
      <c r="D327" s="4"/>
      <c r="E327" s="4"/>
      <c r="F327" s="5"/>
      <c r="G327" s="1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  <c r="AB327" s="57"/>
      <c r="AC327" s="57"/>
      <c r="AD327" s="57"/>
      <c r="AE327" s="57"/>
      <c r="AF327" s="57"/>
      <c r="AG327" s="57"/>
      <c r="AH327" s="57"/>
    </row>
    <row r="328" spans="1:34" ht="41.4">
      <c r="A328" s="51" t="s">
        <v>5</v>
      </c>
      <c r="B328" s="96" t="s">
        <v>290</v>
      </c>
      <c r="C328" s="6" t="s">
        <v>85</v>
      </c>
      <c r="D328" s="6" t="s">
        <v>21</v>
      </c>
      <c r="E328" s="6" t="s">
        <v>100</v>
      </c>
      <c r="F328" s="6" t="s">
        <v>101</v>
      </c>
      <c r="G328" s="18"/>
      <c r="H328" s="58">
        <f>+H344+H334+H341+H355+H352</f>
        <v>35117874.230000004</v>
      </c>
      <c r="I328" s="58">
        <f t="shared" ref="I328:M328" si="634">+I344+I334+I341+I355+I352</f>
        <v>11859290.120000001</v>
      </c>
      <c r="J328" s="58">
        <f t="shared" si="634"/>
        <v>8667795.4800000004</v>
      </c>
      <c r="K328" s="58">
        <f t="shared" si="634"/>
        <v>10618593.82</v>
      </c>
      <c r="L328" s="58">
        <f t="shared" si="634"/>
        <v>0</v>
      </c>
      <c r="M328" s="58">
        <f t="shared" si="634"/>
        <v>0</v>
      </c>
      <c r="N328" s="58">
        <f t="shared" si="564"/>
        <v>45736468.050000004</v>
      </c>
      <c r="O328" s="58">
        <f t="shared" si="565"/>
        <v>11859290.120000001</v>
      </c>
      <c r="P328" s="58">
        <f t="shared" si="566"/>
        <v>8667795.4800000004</v>
      </c>
      <c r="Q328" s="58">
        <f>+Q344+Q334+Q341+Q355+Q352+Q329</f>
        <v>-8509100</v>
      </c>
      <c r="R328" s="58">
        <f t="shared" ref="R328:S328" si="635">+R344+R334+R341+R355+R352+R329</f>
        <v>2217813.31</v>
      </c>
      <c r="S328" s="58">
        <f t="shared" si="635"/>
        <v>2217813.31</v>
      </c>
      <c r="T328" s="58">
        <f t="shared" ref="T328:T357" si="636">N328+Q328</f>
        <v>37227368.050000004</v>
      </c>
      <c r="U328" s="58">
        <f t="shared" ref="U328:U357" si="637">O328+R328</f>
        <v>14077103.430000002</v>
      </c>
      <c r="V328" s="58">
        <f t="shared" ref="V328:V357" si="638">P328+S328</f>
        <v>10885608.790000001</v>
      </c>
      <c r="W328" s="58">
        <f>+W344+W334+W341+W355+W352+W329+W358</f>
        <v>7395823.8700000001</v>
      </c>
      <c r="X328" s="58">
        <f t="shared" ref="X328:Y328" si="639">+X344+X334+X341+X355+X352+X329+X358</f>
        <v>0</v>
      </c>
      <c r="Y328" s="58">
        <f t="shared" si="639"/>
        <v>0</v>
      </c>
      <c r="Z328" s="58">
        <f t="shared" ref="Z328:Z357" si="640">T328+W328</f>
        <v>44623191.920000002</v>
      </c>
      <c r="AA328" s="58">
        <f t="shared" ref="AA328:AA357" si="641">U328+X328</f>
        <v>14077103.430000002</v>
      </c>
      <c r="AB328" s="58">
        <f t="shared" ref="AB328:AB357" si="642">V328+Y328</f>
        <v>10885608.790000001</v>
      </c>
      <c r="AC328" s="58">
        <f>+AC344+AC334+AC341+AC355+AC352+AC329+AC358</f>
        <v>2863552.64</v>
      </c>
      <c r="AD328" s="58">
        <f t="shared" ref="AD328:AE328" si="643">+AD344+AD334+AD341+AD355+AD352+AD329+AD358</f>
        <v>0</v>
      </c>
      <c r="AE328" s="58">
        <f t="shared" si="643"/>
        <v>0</v>
      </c>
      <c r="AF328" s="58">
        <f t="shared" ref="AF328:AF360" si="644">Z328+AC328</f>
        <v>47486744.560000002</v>
      </c>
      <c r="AG328" s="58">
        <f t="shared" ref="AG328:AG360" si="645">AA328+AD328</f>
        <v>14077103.430000002</v>
      </c>
      <c r="AH328" s="58">
        <f t="shared" ref="AH328:AH360" si="646">AB328+AE328</f>
        <v>10885608.790000001</v>
      </c>
    </row>
    <row r="329" spans="1:34">
      <c r="A329" s="117"/>
      <c r="B329" s="82" t="s">
        <v>253</v>
      </c>
      <c r="C329" s="35" t="s">
        <v>85</v>
      </c>
      <c r="D329" s="35" t="s">
        <v>21</v>
      </c>
      <c r="E329" s="35" t="s">
        <v>100</v>
      </c>
      <c r="F329" s="100" t="s">
        <v>126</v>
      </c>
      <c r="G329" s="36"/>
      <c r="H329" s="64"/>
      <c r="I329" s="64"/>
      <c r="J329" s="64"/>
      <c r="K329" s="64"/>
      <c r="L329" s="64"/>
      <c r="M329" s="64"/>
      <c r="N329" s="64"/>
      <c r="O329" s="64"/>
      <c r="P329" s="64"/>
      <c r="Q329" s="64">
        <f>Q330+Q332</f>
        <v>150000</v>
      </c>
      <c r="R329" s="64">
        <f t="shared" ref="R329:S329" si="647">R330+R332</f>
        <v>0</v>
      </c>
      <c r="S329" s="64">
        <f t="shared" si="647"/>
        <v>0</v>
      </c>
      <c r="T329" s="60">
        <f t="shared" ref="T329:T333" si="648">N329+Q329</f>
        <v>150000</v>
      </c>
      <c r="U329" s="60">
        <f t="shared" ref="U329:U333" si="649">O329+R329</f>
        <v>0</v>
      </c>
      <c r="V329" s="60">
        <f t="shared" ref="V329:V333" si="650">P329+S329</f>
        <v>0</v>
      </c>
      <c r="W329" s="64">
        <f>W330+W332</f>
        <v>26330.2</v>
      </c>
      <c r="X329" s="64">
        <f t="shared" ref="X329:Y329" si="651">X330+X332</f>
        <v>0</v>
      </c>
      <c r="Y329" s="64">
        <f t="shared" si="651"/>
        <v>0</v>
      </c>
      <c r="Z329" s="60">
        <f t="shared" si="640"/>
        <v>176330.2</v>
      </c>
      <c r="AA329" s="60">
        <f t="shared" si="641"/>
        <v>0</v>
      </c>
      <c r="AB329" s="60">
        <f t="shared" si="642"/>
        <v>0</v>
      </c>
      <c r="AC329" s="64">
        <f>AC330+AC332</f>
        <v>-6052.52</v>
      </c>
      <c r="AD329" s="64">
        <f t="shared" ref="AD329:AE329" si="652">AD330+AD332</f>
        <v>0</v>
      </c>
      <c r="AE329" s="64">
        <f t="shared" si="652"/>
        <v>0</v>
      </c>
      <c r="AF329" s="60">
        <f t="shared" si="644"/>
        <v>170277.68000000002</v>
      </c>
      <c r="AG329" s="60">
        <f t="shared" si="645"/>
        <v>0</v>
      </c>
      <c r="AH329" s="60">
        <f t="shared" si="646"/>
        <v>0</v>
      </c>
    </row>
    <row r="330" spans="1:34" ht="39.6">
      <c r="A330" s="117"/>
      <c r="B330" s="82" t="s">
        <v>51</v>
      </c>
      <c r="C330" s="35" t="s">
        <v>85</v>
      </c>
      <c r="D330" s="35" t="s">
        <v>21</v>
      </c>
      <c r="E330" s="35" t="s">
        <v>100</v>
      </c>
      <c r="F330" s="100" t="s">
        <v>126</v>
      </c>
      <c r="G330" s="36" t="s">
        <v>49</v>
      </c>
      <c r="H330" s="64"/>
      <c r="I330" s="64"/>
      <c r="J330" s="64"/>
      <c r="K330" s="64"/>
      <c r="L330" s="64"/>
      <c r="M330" s="64"/>
      <c r="N330" s="64"/>
      <c r="O330" s="64"/>
      <c r="P330" s="64"/>
      <c r="Q330" s="64">
        <f>Q331</f>
        <v>31500</v>
      </c>
      <c r="R330" s="64">
        <f t="shared" ref="R330:S330" si="653">R331</f>
        <v>0</v>
      </c>
      <c r="S330" s="64">
        <f t="shared" si="653"/>
        <v>0</v>
      </c>
      <c r="T330" s="60">
        <f t="shared" si="648"/>
        <v>31500</v>
      </c>
      <c r="U330" s="60">
        <f t="shared" si="649"/>
        <v>0</v>
      </c>
      <c r="V330" s="60">
        <f t="shared" si="650"/>
        <v>0</v>
      </c>
      <c r="W330" s="64">
        <f>W331</f>
        <v>0</v>
      </c>
      <c r="X330" s="64">
        <f t="shared" ref="X330:Y330" si="654">X331</f>
        <v>0</v>
      </c>
      <c r="Y330" s="64">
        <f t="shared" si="654"/>
        <v>0</v>
      </c>
      <c r="Z330" s="60">
        <f t="shared" si="640"/>
        <v>31500</v>
      </c>
      <c r="AA330" s="60">
        <f t="shared" si="641"/>
        <v>0</v>
      </c>
      <c r="AB330" s="60">
        <f t="shared" si="642"/>
        <v>0</v>
      </c>
      <c r="AC330" s="64">
        <f>AC331</f>
        <v>-5550</v>
      </c>
      <c r="AD330" s="64">
        <f t="shared" ref="AD330:AE330" si="655">AD331</f>
        <v>0</v>
      </c>
      <c r="AE330" s="64">
        <f t="shared" si="655"/>
        <v>0</v>
      </c>
      <c r="AF330" s="60">
        <f t="shared" si="644"/>
        <v>25950</v>
      </c>
      <c r="AG330" s="60">
        <f t="shared" si="645"/>
        <v>0</v>
      </c>
      <c r="AH330" s="60">
        <f t="shared" si="646"/>
        <v>0</v>
      </c>
    </row>
    <row r="331" spans="1:34">
      <c r="A331" s="117"/>
      <c r="B331" s="82" t="s">
        <v>64</v>
      </c>
      <c r="C331" s="35" t="s">
        <v>85</v>
      </c>
      <c r="D331" s="35" t="s">
        <v>21</v>
      </c>
      <c r="E331" s="35" t="s">
        <v>100</v>
      </c>
      <c r="F331" s="100" t="s">
        <v>126</v>
      </c>
      <c r="G331" s="36" t="s">
        <v>65</v>
      </c>
      <c r="H331" s="64"/>
      <c r="I331" s="64"/>
      <c r="J331" s="64"/>
      <c r="K331" s="64"/>
      <c r="L331" s="64"/>
      <c r="M331" s="64"/>
      <c r="N331" s="64"/>
      <c r="O331" s="64"/>
      <c r="P331" s="64"/>
      <c r="Q331" s="64">
        <v>31500</v>
      </c>
      <c r="R331" s="64"/>
      <c r="S331" s="64"/>
      <c r="T331" s="60">
        <f t="shared" si="648"/>
        <v>31500</v>
      </c>
      <c r="U331" s="60">
        <f t="shared" si="649"/>
        <v>0</v>
      </c>
      <c r="V331" s="60">
        <f t="shared" si="650"/>
        <v>0</v>
      </c>
      <c r="W331" s="64"/>
      <c r="X331" s="64"/>
      <c r="Y331" s="64"/>
      <c r="Z331" s="60">
        <f t="shared" si="640"/>
        <v>31500</v>
      </c>
      <c r="AA331" s="60">
        <f t="shared" si="641"/>
        <v>0</v>
      </c>
      <c r="AB331" s="60">
        <f t="shared" si="642"/>
        <v>0</v>
      </c>
      <c r="AC331" s="64">
        <v>-5550</v>
      </c>
      <c r="AD331" s="64"/>
      <c r="AE331" s="64"/>
      <c r="AF331" s="60">
        <f t="shared" si="644"/>
        <v>25950</v>
      </c>
      <c r="AG331" s="60">
        <f t="shared" si="645"/>
        <v>0</v>
      </c>
      <c r="AH331" s="60">
        <f t="shared" si="646"/>
        <v>0</v>
      </c>
    </row>
    <row r="332" spans="1:34" ht="26.4">
      <c r="A332" s="117"/>
      <c r="B332" s="82" t="s">
        <v>186</v>
      </c>
      <c r="C332" s="35" t="s">
        <v>85</v>
      </c>
      <c r="D332" s="35" t="s">
        <v>21</v>
      </c>
      <c r="E332" s="35" t="s">
        <v>100</v>
      </c>
      <c r="F332" s="100" t="s">
        <v>126</v>
      </c>
      <c r="G332" s="36" t="s">
        <v>32</v>
      </c>
      <c r="H332" s="64"/>
      <c r="I332" s="64"/>
      <c r="J332" s="64"/>
      <c r="K332" s="64"/>
      <c r="L332" s="64"/>
      <c r="M332" s="64"/>
      <c r="N332" s="64"/>
      <c r="O332" s="64"/>
      <c r="P332" s="64"/>
      <c r="Q332" s="64">
        <f>Q333</f>
        <v>118500</v>
      </c>
      <c r="R332" s="64">
        <f t="shared" ref="R332:S332" si="656">R333</f>
        <v>0</v>
      </c>
      <c r="S332" s="64">
        <f t="shared" si="656"/>
        <v>0</v>
      </c>
      <c r="T332" s="60">
        <f t="shared" si="648"/>
        <v>118500</v>
      </c>
      <c r="U332" s="60">
        <f t="shared" si="649"/>
        <v>0</v>
      </c>
      <c r="V332" s="60">
        <f t="shared" si="650"/>
        <v>0</v>
      </c>
      <c r="W332" s="64">
        <f>W333</f>
        <v>26330.2</v>
      </c>
      <c r="X332" s="64">
        <f t="shared" ref="X332:Y332" si="657">X333</f>
        <v>0</v>
      </c>
      <c r="Y332" s="64">
        <f t="shared" si="657"/>
        <v>0</v>
      </c>
      <c r="Z332" s="60">
        <f t="shared" si="640"/>
        <v>144830.20000000001</v>
      </c>
      <c r="AA332" s="60">
        <f t="shared" si="641"/>
        <v>0</v>
      </c>
      <c r="AB332" s="60">
        <f t="shared" si="642"/>
        <v>0</v>
      </c>
      <c r="AC332" s="64">
        <f>AC333</f>
        <v>-502.52</v>
      </c>
      <c r="AD332" s="64">
        <f t="shared" ref="AD332:AE332" si="658">AD333</f>
        <v>0</v>
      </c>
      <c r="AE332" s="64">
        <f t="shared" si="658"/>
        <v>0</v>
      </c>
      <c r="AF332" s="60">
        <f t="shared" si="644"/>
        <v>144327.68000000002</v>
      </c>
      <c r="AG332" s="60">
        <f t="shared" si="645"/>
        <v>0</v>
      </c>
      <c r="AH332" s="60">
        <f t="shared" si="646"/>
        <v>0</v>
      </c>
    </row>
    <row r="333" spans="1:34" ht="26.4">
      <c r="A333" s="117"/>
      <c r="B333" s="82" t="s">
        <v>34</v>
      </c>
      <c r="C333" s="35" t="s">
        <v>85</v>
      </c>
      <c r="D333" s="35" t="s">
        <v>21</v>
      </c>
      <c r="E333" s="35" t="s">
        <v>100</v>
      </c>
      <c r="F333" s="100" t="s">
        <v>126</v>
      </c>
      <c r="G333" s="36" t="s">
        <v>33</v>
      </c>
      <c r="H333" s="64"/>
      <c r="I333" s="64"/>
      <c r="J333" s="64"/>
      <c r="K333" s="64"/>
      <c r="L333" s="64"/>
      <c r="M333" s="64"/>
      <c r="N333" s="64"/>
      <c r="O333" s="64"/>
      <c r="P333" s="64"/>
      <c r="Q333" s="64">
        <v>118500</v>
      </c>
      <c r="R333" s="64"/>
      <c r="S333" s="64"/>
      <c r="T333" s="60">
        <f t="shared" si="648"/>
        <v>118500</v>
      </c>
      <c r="U333" s="60">
        <f t="shared" si="649"/>
        <v>0</v>
      </c>
      <c r="V333" s="60">
        <f t="shared" si="650"/>
        <v>0</v>
      </c>
      <c r="W333" s="60">
        <v>26330.2</v>
      </c>
      <c r="X333" s="64"/>
      <c r="Y333" s="64"/>
      <c r="Z333" s="60">
        <f t="shared" si="640"/>
        <v>144830.20000000001</v>
      </c>
      <c r="AA333" s="60">
        <f t="shared" si="641"/>
        <v>0</v>
      </c>
      <c r="AB333" s="60">
        <f t="shared" si="642"/>
        <v>0</v>
      </c>
      <c r="AC333" s="60">
        <v>-502.52</v>
      </c>
      <c r="AD333" s="64"/>
      <c r="AE333" s="64"/>
      <c r="AF333" s="60">
        <f t="shared" si="644"/>
        <v>144327.68000000002</v>
      </c>
      <c r="AG333" s="60">
        <f t="shared" si="645"/>
        <v>0</v>
      </c>
      <c r="AH333" s="60">
        <f t="shared" si="646"/>
        <v>0</v>
      </c>
    </row>
    <row r="334" spans="1:34" ht="39.6">
      <c r="A334" s="181"/>
      <c r="B334" s="103" t="s">
        <v>232</v>
      </c>
      <c r="C334" s="5" t="s">
        <v>85</v>
      </c>
      <c r="D334" s="5" t="s">
        <v>21</v>
      </c>
      <c r="E334" s="5" t="s">
        <v>100</v>
      </c>
      <c r="F334" s="100" t="s">
        <v>233</v>
      </c>
      <c r="G334" s="55"/>
      <c r="H334" s="60">
        <f>H335+H337+H339</f>
        <v>3597550</v>
      </c>
      <c r="I334" s="60">
        <f t="shared" ref="I334:J334" si="659">I335+I337+I339</f>
        <v>3618997.6</v>
      </c>
      <c r="J334" s="60">
        <f t="shared" si="659"/>
        <v>3620660.05</v>
      </c>
      <c r="K334" s="60">
        <f t="shared" ref="K334:M334" si="660">K335+K337+K339</f>
        <v>9000000</v>
      </c>
      <c r="L334" s="60">
        <f t="shared" si="660"/>
        <v>0</v>
      </c>
      <c r="M334" s="60">
        <f t="shared" si="660"/>
        <v>0</v>
      </c>
      <c r="N334" s="60">
        <f t="shared" ref="N334:P340" si="661">H334+K334</f>
        <v>12597550</v>
      </c>
      <c r="O334" s="60">
        <f t="shared" si="661"/>
        <v>3618997.6</v>
      </c>
      <c r="P334" s="60">
        <f t="shared" si="661"/>
        <v>3620660.05</v>
      </c>
      <c r="Q334" s="60">
        <f t="shared" ref="Q334:S334" si="662">Q335+Q337+Q339</f>
        <v>-8923700</v>
      </c>
      <c r="R334" s="60">
        <f t="shared" si="662"/>
        <v>0</v>
      </c>
      <c r="S334" s="60">
        <f t="shared" si="662"/>
        <v>0</v>
      </c>
      <c r="T334" s="60">
        <f t="shared" si="636"/>
        <v>3673850</v>
      </c>
      <c r="U334" s="60">
        <f t="shared" si="637"/>
        <v>3618997.6</v>
      </c>
      <c r="V334" s="60">
        <f t="shared" si="638"/>
        <v>3620660.05</v>
      </c>
      <c r="W334" s="60">
        <f t="shared" ref="W334:Y334" si="663">W335+W337+W339</f>
        <v>2750000</v>
      </c>
      <c r="X334" s="60">
        <f t="shared" si="663"/>
        <v>0</v>
      </c>
      <c r="Y334" s="60">
        <f t="shared" si="663"/>
        <v>0</v>
      </c>
      <c r="Z334" s="60">
        <f t="shared" si="640"/>
        <v>6423850</v>
      </c>
      <c r="AA334" s="60">
        <f t="shared" si="641"/>
        <v>3618997.6</v>
      </c>
      <c r="AB334" s="60">
        <f t="shared" si="642"/>
        <v>3620660.05</v>
      </c>
      <c r="AC334" s="60">
        <f t="shared" ref="AC334:AE334" si="664">AC335+AC337+AC339</f>
        <v>0</v>
      </c>
      <c r="AD334" s="60">
        <f t="shared" si="664"/>
        <v>0</v>
      </c>
      <c r="AE334" s="60">
        <f t="shared" si="664"/>
        <v>0</v>
      </c>
      <c r="AF334" s="60">
        <f t="shared" si="644"/>
        <v>6423850</v>
      </c>
      <c r="AG334" s="60">
        <f t="shared" si="645"/>
        <v>3618997.6</v>
      </c>
      <c r="AH334" s="60">
        <f t="shared" si="646"/>
        <v>3620660.05</v>
      </c>
    </row>
    <row r="335" spans="1:34" ht="39.6">
      <c r="A335" s="181"/>
      <c r="B335" s="82" t="s">
        <v>51</v>
      </c>
      <c r="C335" s="5" t="s">
        <v>85</v>
      </c>
      <c r="D335" s="5" t="s">
        <v>21</v>
      </c>
      <c r="E335" s="5" t="s">
        <v>100</v>
      </c>
      <c r="F335" s="100" t="s">
        <v>233</v>
      </c>
      <c r="G335" s="55" t="s">
        <v>49</v>
      </c>
      <c r="H335" s="60">
        <f>H336</f>
        <v>2164798</v>
      </c>
      <c r="I335" s="60">
        <f t="shared" ref="I335:M335" si="665">I336</f>
        <v>2186245.6</v>
      </c>
      <c r="J335" s="60">
        <f t="shared" si="665"/>
        <v>2187908.0499999998</v>
      </c>
      <c r="K335" s="60">
        <f t="shared" si="665"/>
        <v>0</v>
      </c>
      <c r="L335" s="60">
        <f t="shared" si="665"/>
        <v>0</v>
      </c>
      <c r="M335" s="60">
        <f t="shared" si="665"/>
        <v>0</v>
      </c>
      <c r="N335" s="60">
        <f t="shared" si="661"/>
        <v>2164798</v>
      </c>
      <c r="O335" s="60">
        <f t="shared" si="661"/>
        <v>2186245.6</v>
      </c>
      <c r="P335" s="60">
        <f t="shared" si="661"/>
        <v>2187908.0499999998</v>
      </c>
      <c r="Q335" s="60">
        <f t="shared" ref="Q335:S335" si="666">Q336</f>
        <v>0</v>
      </c>
      <c r="R335" s="60">
        <f t="shared" si="666"/>
        <v>0</v>
      </c>
      <c r="S335" s="60">
        <f t="shared" si="666"/>
        <v>0</v>
      </c>
      <c r="T335" s="60">
        <f t="shared" si="636"/>
        <v>2164798</v>
      </c>
      <c r="U335" s="60">
        <f t="shared" si="637"/>
        <v>2186245.6</v>
      </c>
      <c r="V335" s="60">
        <f t="shared" si="638"/>
        <v>2187908.0499999998</v>
      </c>
      <c r="W335" s="60">
        <f t="shared" ref="W335:Y335" si="667">W336</f>
        <v>0</v>
      </c>
      <c r="X335" s="60">
        <f t="shared" si="667"/>
        <v>0</v>
      </c>
      <c r="Y335" s="60">
        <f t="shared" si="667"/>
        <v>0</v>
      </c>
      <c r="Z335" s="60">
        <f t="shared" si="640"/>
        <v>2164798</v>
      </c>
      <c r="AA335" s="60">
        <f t="shared" si="641"/>
        <v>2186245.6</v>
      </c>
      <c r="AB335" s="60">
        <f t="shared" si="642"/>
        <v>2187908.0499999998</v>
      </c>
      <c r="AC335" s="60">
        <f t="shared" ref="AC335:AE335" si="668">AC336</f>
        <v>0</v>
      </c>
      <c r="AD335" s="60">
        <f t="shared" si="668"/>
        <v>0</v>
      </c>
      <c r="AE335" s="60">
        <f t="shared" si="668"/>
        <v>0</v>
      </c>
      <c r="AF335" s="60">
        <f t="shared" si="644"/>
        <v>2164798</v>
      </c>
      <c r="AG335" s="60">
        <f t="shared" si="645"/>
        <v>2186245.6</v>
      </c>
      <c r="AH335" s="60">
        <f t="shared" si="646"/>
        <v>2187908.0499999998</v>
      </c>
    </row>
    <row r="336" spans="1:34">
      <c r="A336" s="181"/>
      <c r="B336" s="82" t="s">
        <v>64</v>
      </c>
      <c r="C336" s="5" t="s">
        <v>85</v>
      </c>
      <c r="D336" s="5" t="s">
        <v>21</v>
      </c>
      <c r="E336" s="5" t="s">
        <v>100</v>
      </c>
      <c r="F336" s="100" t="s">
        <v>233</v>
      </c>
      <c r="G336" s="55" t="s">
        <v>65</v>
      </c>
      <c r="H336" s="60">
        <v>2164798</v>
      </c>
      <c r="I336" s="60">
        <v>2186245.6</v>
      </c>
      <c r="J336" s="60">
        <v>2187908.0499999998</v>
      </c>
      <c r="K336" s="60"/>
      <c r="L336" s="60"/>
      <c r="M336" s="60"/>
      <c r="N336" s="60">
        <f t="shared" si="661"/>
        <v>2164798</v>
      </c>
      <c r="O336" s="60">
        <f t="shared" si="661"/>
        <v>2186245.6</v>
      </c>
      <c r="P336" s="60">
        <f t="shared" si="661"/>
        <v>2187908.0499999998</v>
      </c>
      <c r="Q336" s="60"/>
      <c r="R336" s="60"/>
      <c r="S336" s="60"/>
      <c r="T336" s="60">
        <f t="shared" si="636"/>
        <v>2164798</v>
      </c>
      <c r="U336" s="60">
        <f t="shared" si="637"/>
        <v>2186245.6</v>
      </c>
      <c r="V336" s="60">
        <f t="shared" si="638"/>
        <v>2187908.0499999998</v>
      </c>
      <c r="W336" s="60"/>
      <c r="X336" s="60"/>
      <c r="Y336" s="60"/>
      <c r="Z336" s="60">
        <f t="shared" si="640"/>
        <v>2164798</v>
      </c>
      <c r="AA336" s="60">
        <f t="shared" si="641"/>
        <v>2186245.6</v>
      </c>
      <c r="AB336" s="60">
        <f t="shared" si="642"/>
        <v>2187908.0499999998</v>
      </c>
      <c r="AC336" s="60"/>
      <c r="AD336" s="60"/>
      <c r="AE336" s="60"/>
      <c r="AF336" s="60">
        <f t="shared" si="644"/>
        <v>2164798</v>
      </c>
      <c r="AG336" s="60">
        <f t="shared" si="645"/>
        <v>2186245.6</v>
      </c>
      <c r="AH336" s="60">
        <f t="shared" si="646"/>
        <v>2187908.0499999998</v>
      </c>
    </row>
    <row r="337" spans="1:34" ht="26.4">
      <c r="A337" s="181"/>
      <c r="B337" s="82" t="s">
        <v>186</v>
      </c>
      <c r="C337" s="5" t="s">
        <v>85</v>
      </c>
      <c r="D337" s="5" t="s">
        <v>21</v>
      </c>
      <c r="E337" s="5" t="s">
        <v>100</v>
      </c>
      <c r="F337" s="100" t="s">
        <v>233</v>
      </c>
      <c r="G337" s="55" t="s">
        <v>32</v>
      </c>
      <c r="H337" s="60">
        <f>H338</f>
        <v>1410000</v>
      </c>
      <c r="I337" s="60">
        <f t="shared" ref="I337:M337" si="669">I338</f>
        <v>1410000</v>
      </c>
      <c r="J337" s="60">
        <f t="shared" si="669"/>
        <v>1410000</v>
      </c>
      <c r="K337" s="60">
        <f t="shared" si="669"/>
        <v>9000000</v>
      </c>
      <c r="L337" s="60">
        <f t="shared" si="669"/>
        <v>0</v>
      </c>
      <c r="M337" s="60">
        <f t="shared" si="669"/>
        <v>0</v>
      </c>
      <c r="N337" s="60">
        <f t="shared" si="661"/>
        <v>10410000</v>
      </c>
      <c r="O337" s="60">
        <f t="shared" si="661"/>
        <v>1410000</v>
      </c>
      <c r="P337" s="60">
        <f t="shared" si="661"/>
        <v>1410000</v>
      </c>
      <c r="Q337" s="60">
        <f t="shared" ref="Q337:S337" si="670">Q338</f>
        <v>-8923700</v>
      </c>
      <c r="R337" s="60">
        <f t="shared" si="670"/>
        <v>0</v>
      </c>
      <c r="S337" s="60">
        <f t="shared" si="670"/>
        <v>0</v>
      </c>
      <c r="T337" s="60">
        <f t="shared" si="636"/>
        <v>1486300</v>
      </c>
      <c r="U337" s="60">
        <f t="shared" si="637"/>
        <v>1410000</v>
      </c>
      <c r="V337" s="60">
        <f t="shared" si="638"/>
        <v>1410000</v>
      </c>
      <c r="W337" s="60">
        <f t="shared" ref="W337:Y337" si="671">W338</f>
        <v>2736000</v>
      </c>
      <c r="X337" s="60">
        <f t="shared" si="671"/>
        <v>0</v>
      </c>
      <c r="Y337" s="60">
        <f t="shared" si="671"/>
        <v>0</v>
      </c>
      <c r="Z337" s="60">
        <f t="shared" si="640"/>
        <v>4222300</v>
      </c>
      <c r="AA337" s="60">
        <f t="shared" si="641"/>
        <v>1410000</v>
      </c>
      <c r="AB337" s="60">
        <f t="shared" si="642"/>
        <v>1410000</v>
      </c>
      <c r="AC337" s="60">
        <f t="shared" ref="AC337:AE337" si="672">AC338</f>
        <v>0</v>
      </c>
      <c r="AD337" s="60">
        <f t="shared" si="672"/>
        <v>0</v>
      </c>
      <c r="AE337" s="60">
        <f t="shared" si="672"/>
        <v>0</v>
      </c>
      <c r="AF337" s="60">
        <f t="shared" si="644"/>
        <v>4222300</v>
      </c>
      <c r="AG337" s="60">
        <f t="shared" si="645"/>
        <v>1410000</v>
      </c>
      <c r="AH337" s="60">
        <f t="shared" si="646"/>
        <v>1410000</v>
      </c>
    </row>
    <row r="338" spans="1:34" ht="26.4">
      <c r="A338" s="181"/>
      <c r="B338" s="86" t="s">
        <v>34</v>
      </c>
      <c r="C338" s="5" t="s">
        <v>85</v>
      </c>
      <c r="D338" s="5" t="s">
        <v>21</v>
      </c>
      <c r="E338" s="5" t="s">
        <v>100</v>
      </c>
      <c r="F338" s="100" t="s">
        <v>233</v>
      </c>
      <c r="G338" s="55" t="s">
        <v>33</v>
      </c>
      <c r="H338" s="60">
        <v>1410000</v>
      </c>
      <c r="I338" s="60">
        <v>1410000</v>
      </c>
      <c r="J338" s="60">
        <v>1410000</v>
      </c>
      <c r="K338" s="60">
        <v>9000000</v>
      </c>
      <c r="L338" s="60"/>
      <c r="M338" s="60"/>
      <c r="N338" s="60">
        <f t="shared" si="661"/>
        <v>10410000</v>
      </c>
      <c r="O338" s="60">
        <f t="shared" si="661"/>
        <v>1410000</v>
      </c>
      <c r="P338" s="60">
        <f t="shared" si="661"/>
        <v>1410000</v>
      </c>
      <c r="Q338" s="60">
        <v>-8923700</v>
      </c>
      <c r="R338" s="60"/>
      <c r="S338" s="60"/>
      <c r="T338" s="60">
        <f t="shared" si="636"/>
        <v>1486300</v>
      </c>
      <c r="U338" s="60">
        <f t="shared" si="637"/>
        <v>1410000</v>
      </c>
      <c r="V338" s="60">
        <f t="shared" si="638"/>
        <v>1410000</v>
      </c>
      <c r="W338" s="60">
        <f>2286000+450000</f>
        <v>2736000</v>
      </c>
      <c r="X338" s="60"/>
      <c r="Y338" s="60"/>
      <c r="Z338" s="60">
        <f t="shared" si="640"/>
        <v>4222300</v>
      </c>
      <c r="AA338" s="60">
        <f t="shared" si="641"/>
        <v>1410000</v>
      </c>
      <c r="AB338" s="60">
        <f t="shared" si="642"/>
        <v>1410000</v>
      </c>
      <c r="AC338" s="60"/>
      <c r="AD338" s="60"/>
      <c r="AE338" s="60"/>
      <c r="AF338" s="60">
        <f t="shared" si="644"/>
        <v>4222300</v>
      </c>
      <c r="AG338" s="60">
        <f t="shared" si="645"/>
        <v>1410000</v>
      </c>
      <c r="AH338" s="60">
        <f t="shared" si="646"/>
        <v>1410000</v>
      </c>
    </row>
    <row r="339" spans="1:34">
      <c r="A339" s="181"/>
      <c r="B339" s="71" t="s">
        <v>47</v>
      </c>
      <c r="C339" s="5" t="s">
        <v>85</v>
      </c>
      <c r="D339" s="5" t="s">
        <v>21</v>
      </c>
      <c r="E339" s="5" t="s">
        <v>100</v>
      </c>
      <c r="F339" s="100" t="s">
        <v>233</v>
      </c>
      <c r="G339" s="36" t="s">
        <v>45</v>
      </c>
      <c r="H339" s="60">
        <f>H340</f>
        <v>22752</v>
      </c>
      <c r="I339" s="60">
        <f t="shared" ref="I339:M339" si="673">I340</f>
        <v>22752</v>
      </c>
      <c r="J339" s="60">
        <f t="shared" si="673"/>
        <v>22752</v>
      </c>
      <c r="K339" s="60">
        <f t="shared" si="673"/>
        <v>0</v>
      </c>
      <c r="L339" s="60">
        <f t="shared" si="673"/>
        <v>0</v>
      </c>
      <c r="M339" s="60">
        <f t="shared" si="673"/>
        <v>0</v>
      </c>
      <c r="N339" s="60">
        <f t="shared" si="661"/>
        <v>22752</v>
      </c>
      <c r="O339" s="60">
        <f t="shared" si="661"/>
        <v>22752</v>
      </c>
      <c r="P339" s="60">
        <f t="shared" si="661"/>
        <v>22752</v>
      </c>
      <c r="Q339" s="60">
        <f t="shared" ref="Q339:S339" si="674">Q340</f>
        <v>0</v>
      </c>
      <c r="R339" s="60">
        <f t="shared" si="674"/>
        <v>0</v>
      </c>
      <c r="S339" s="60">
        <f t="shared" si="674"/>
        <v>0</v>
      </c>
      <c r="T339" s="60">
        <f t="shared" si="636"/>
        <v>22752</v>
      </c>
      <c r="U339" s="60">
        <f t="shared" si="637"/>
        <v>22752</v>
      </c>
      <c r="V339" s="60">
        <f t="shared" si="638"/>
        <v>22752</v>
      </c>
      <c r="W339" s="60">
        <f t="shared" ref="W339:Y339" si="675">W340</f>
        <v>14000</v>
      </c>
      <c r="X339" s="60">
        <f t="shared" si="675"/>
        <v>0</v>
      </c>
      <c r="Y339" s="60">
        <f t="shared" si="675"/>
        <v>0</v>
      </c>
      <c r="Z339" s="60">
        <f t="shared" si="640"/>
        <v>36752</v>
      </c>
      <c r="AA339" s="60">
        <f t="shared" si="641"/>
        <v>22752</v>
      </c>
      <c r="AB339" s="60">
        <f t="shared" si="642"/>
        <v>22752</v>
      </c>
      <c r="AC339" s="60">
        <f t="shared" ref="AC339:AE339" si="676">AC340</f>
        <v>0</v>
      </c>
      <c r="AD339" s="60">
        <f t="shared" si="676"/>
        <v>0</v>
      </c>
      <c r="AE339" s="60">
        <f t="shared" si="676"/>
        <v>0</v>
      </c>
      <c r="AF339" s="60">
        <f t="shared" si="644"/>
        <v>36752</v>
      </c>
      <c r="AG339" s="60">
        <f t="shared" si="645"/>
        <v>22752</v>
      </c>
      <c r="AH339" s="60">
        <f t="shared" si="646"/>
        <v>22752</v>
      </c>
    </row>
    <row r="340" spans="1:34">
      <c r="A340" s="181"/>
      <c r="B340" s="142" t="s">
        <v>56</v>
      </c>
      <c r="C340" s="5" t="s">
        <v>85</v>
      </c>
      <c r="D340" s="5" t="s">
        <v>21</v>
      </c>
      <c r="E340" s="5" t="s">
        <v>100</v>
      </c>
      <c r="F340" s="100" t="s">
        <v>233</v>
      </c>
      <c r="G340" s="36" t="s">
        <v>57</v>
      </c>
      <c r="H340" s="60">
        <v>22752</v>
      </c>
      <c r="I340" s="60">
        <v>22752</v>
      </c>
      <c r="J340" s="60">
        <v>22752</v>
      </c>
      <c r="K340" s="60"/>
      <c r="L340" s="60"/>
      <c r="M340" s="60"/>
      <c r="N340" s="60">
        <f t="shared" si="661"/>
        <v>22752</v>
      </c>
      <c r="O340" s="60">
        <f t="shared" si="661"/>
        <v>22752</v>
      </c>
      <c r="P340" s="60">
        <f t="shared" si="661"/>
        <v>22752</v>
      </c>
      <c r="Q340" s="60"/>
      <c r="R340" s="60"/>
      <c r="S340" s="60"/>
      <c r="T340" s="60">
        <f t="shared" si="636"/>
        <v>22752</v>
      </c>
      <c r="U340" s="60">
        <f t="shared" si="637"/>
        <v>22752</v>
      </c>
      <c r="V340" s="60">
        <f t="shared" si="638"/>
        <v>22752</v>
      </c>
      <c r="W340" s="60">
        <v>14000</v>
      </c>
      <c r="X340" s="60"/>
      <c r="Y340" s="60"/>
      <c r="Z340" s="60">
        <f t="shared" si="640"/>
        <v>36752</v>
      </c>
      <c r="AA340" s="60">
        <f t="shared" si="641"/>
        <v>22752</v>
      </c>
      <c r="AB340" s="60">
        <f t="shared" si="642"/>
        <v>22752</v>
      </c>
      <c r="AC340" s="60"/>
      <c r="AD340" s="60"/>
      <c r="AE340" s="60"/>
      <c r="AF340" s="60">
        <f t="shared" si="644"/>
        <v>36752</v>
      </c>
      <c r="AG340" s="60">
        <f t="shared" si="645"/>
        <v>22752</v>
      </c>
      <c r="AH340" s="60">
        <f t="shared" si="646"/>
        <v>22752</v>
      </c>
    </row>
    <row r="341" spans="1:34" ht="39.6">
      <c r="A341" s="117"/>
      <c r="B341" s="118" t="s">
        <v>229</v>
      </c>
      <c r="C341" s="5" t="s">
        <v>85</v>
      </c>
      <c r="D341" s="5" t="s">
        <v>21</v>
      </c>
      <c r="E341" s="5" t="s">
        <v>100</v>
      </c>
      <c r="F341" s="54" t="s">
        <v>190</v>
      </c>
      <c r="G341" s="55"/>
      <c r="H341" s="64">
        <f>H342</f>
        <v>50000</v>
      </c>
      <c r="I341" s="64">
        <f t="shared" ref="I341:M342" si="677">I342</f>
        <v>0</v>
      </c>
      <c r="J341" s="64">
        <f t="shared" si="677"/>
        <v>0</v>
      </c>
      <c r="K341" s="64">
        <f t="shared" si="677"/>
        <v>0</v>
      </c>
      <c r="L341" s="64">
        <f t="shared" si="677"/>
        <v>0</v>
      </c>
      <c r="M341" s="64">
        <f t="shared" si="677"/>
        <v>0</v>
      </c>
      <c r="N341" s="64">
        <f t="shared" si="564"/>
        <v>50000</v>
      </c>
      <c r="O341" s="64">
        <f t="shared" si="565"/>
        <v>0</v>
      </c>
      <c r="P341" s="64">
        <f t="shared" si="566"/>
        <v>0</v>
      </c>
      <c r="Q341" s="64">
        <f t="shared" ref="Q341:S342" si="678">Q342</f>
        <v>0</v>
      </c>
      <c r="R341" s="64">
        <f t="shared" si="678"/>
        <v>0</v>
      </c>
      <c r="S341" s="64">
        <f t="shared" si="678"/>
        <v>0</v>
      </c>
      <c r="T341" s="64">
        <f t="shared" si="636"/>
        <v>50000</v>
      </c>
      <c r="U341" s="64">
        <f t="shared" si="637"/>
        <v>0</v>
      </c>
      <c r="V341" s="64">
        <f t="shared" si="638"/>
        <v>0</v>
      </c>
      <c r="W341" s="64">
        <f t="shared" ref="W341:Y342" si="679">W342</f>
        <v>0</v>
      </c>
      <c r="X341" s="64">
        <f t="shared" si="679"/>
        <v>0</v>
      </c>
      <c r="Y341" s="64">
        <f t="shared" si="679"/>
        <v>0</v>
      </c>
      <c r="Z341" s="64">
        <f t="shared" si="640"/>
        <v>50000</v>
      </c>
      <c r="AA341" s="64">
        <f t="shared" si="641"/>
        <v>0</v>
      </c>
      <c r="AB341" s="64">
        <f t="shared" si="642"/>
        <v>0</v>
      </c>
      <c r="AC341" s="64">
        <f t="shared" ref="AC341:AE342" si="680">AC342</f>
        <v>0</v>
      </c>
      <c r="AD341" s="64">
        <f t="shared" si="680"/>
        <v>0</v>
      </c>
      <c r="AE341" s="64">
        <f t="shared" si="680"/>
        <v>0</v>
      </c>
      <c r="AF341" s="64">
        <f t="shared" si="644"/>
        <v>50000</v>
      </c>
      <c r="AG341" s="64">
        <f t="shared" si="645"/>
        <v>0</v>
      </c>
      <c r="AH341" s="64">
        <f t="shared" si="646"/>
        <v>0</v>
      </c>
    </row>
    <row r="342" spans="1:34" ht="26.4">
      <c r="A342" s="117"/>
      <c r="B342" s="82" t="s">
        <v>186</v>
      </c>
      <c r="C342" s="5" t="s">
        <v>85</v>
      </c>
      <c r="D342" s="5" t="s">
        <v>21</v>
      </c>
      <c r="E342" s="5" t="s">
        <v>100</v>
      </c>
      <c r="F342" s="54" t="s">
        <v>190</v>
      </c>
      <c r="G342" s="55" t="s">
        <v>32</v>
      </c>
      <c r="H342" s="64">
        <f>H343</f>
        <v>50000</v>
      </c>
      <c r="I342" s="64">
        <f t="shared" si="677"/>
        <v>0</v>
      </c>
      <c r="J342" s="64">
        <f t="shared" si="677"/>
        <v>0</v>
      </c>
      <c r="K342" s="64">
        <f t="shared" si="677"/>
        <v>0</v>
      </c>
      <c r="L342" s="64">
        <f t="shared" si="677"/>
        <v>0</v>
      </c>
      <c r="M342" s="64">
        <f t="shared" si="677"/>
        <v>0</v>
      </c>
      <c r="N342" s="64">
        <f t="shared" si="564"/>
        <v>50000</v>
      </c>
      <c r="O342" s="64">
        <f t="shared" si="565"/>
        <v>0</v>
      </c>
      <c r="P342" s="64">
        <f t="shared" si="566"/>
        <v>0</v>
      </c>
      <c r="Q342" s="64">
        <f t="shared" si="678"/>
        <v>0</v>
      </c>
      <c r="R342" s="64">
        <f t="shared" si="678"/>
        <v>0</v>
      </c>
      <c r="S342" s="64">
        <f t="shared" si="678"/>
        <v>0</v>
      </c>
      <c r="T342" s="64">
        <f t="shared" si="636"/>
        <v>50000</v>
      </c>
      <c r="U342" s="64">
        <f t="shared" si="637"/>
        <v>0</v>
      </c>
      <c r="V342" s="64">
        <f t="shared" si="638"/>
        <v>0</v>
      </c>
      <c r="W342" s="64">
        <f t="shared" si="679"/>
        <v>0</v>
      </c>
      <c r="X342" s="64">
        <f t="shared" si="679"/>
        <v>0</v>
      </c>
      <c r="Y342" s="64">
        <f t="shared" si="679"/>
        <v>0</v>
      </c>
      <c r="Z342" s="64">
        <f t="shared" si="640"/>
        <v>50000</v>
      </c>
      <c r="AA342" s="64">
        <f t="shared" si="641"/>
        <v>0</v>
      </c>
      <c r="AB342" s="64">
        <f t="shared" si="642"/>
        <v>0</v>
      </c>
      <c r="AC342" s="64">
        <f t="shared" si="680"/>
        <v>0</v>
      </c>
      <c r="AD342" s="64">
        <f t="shared" si="680"/>
        <v>0</v>
      </c>
      <c r="AE342" s="64">
        <f t="shared" si="680"/>
        <v>0</v>
      </c>
      <c r="AF342" s="64">
        <f t="shared" si="644"/>
        <v>50000</v>
      </c>
      <c r="AG342" s="64">
        <f t="shared" si="645"/>
        <v>0</v>
      </c>
      <c r="AH342" s="64">
        <f t="shared" si="646"/>
        <v>0</v>
      </c>
    </row>
    <row r="343" spans="1:34" ht="26.4">
      <c r="A343" s="117"/>
      <c r="B343" s="86" t="s">
        <v>34</v>
      </c>
      <c r="C343" s="5" t="s">
        <v>85</v>
      </c>
      <c r="D343" s="5" t="s">
        <v>21</v>
      </c>
      <c r="E343" s="5" t="s">
        <v>100</v>
      </c>
      <c r="F343" s="54" t="s">
        <v>190</v>
      </c>
      <c r="G343" s="55" t="s">
        <v>33</v>
      </c>
      <c r="H343" s="60">
        <v>50000</v>
      </c>
      <c r="I343" s="60">
        <v>0</v>
      </c>
      <c r="J343" s="60">
        <v>0</v>
      </c>
      <c r="K343" s="60"/>
      <c r="L343" s="60"/>
      <c r="M343" s="60"/>
      <c r="N343" s="60">
        <f t="shared" si="564"/>
        <v>50000</v>
      </c>
      <c r="O343" s="60">
        <f t="shared" si="565"/>
        <v>0</v>
      </c>
      <c r="P343" s="60">
        <f t="shared" si="566"/>
        <v>0</v>
      </c>
      <c r="Q343" s="60"/>
      <c r="R343" s="60"/>
      <c r="S343" s="60"/>
      <c r="T343" s="60">
        <f t="shared" si="636"/>
        <v>50000</v>
      </c>
      <c r="U343" s="60">
        <f t="shared" si="637"/>
        <v>0</v>
      </c>
      <c r="V343" s="60">
        <f t="shared" si="638"/>
        <v>0</v>
      </c>
      <c r="W343" s="60"/>
      <c r="X343" s="60"/>
      <c r="Y343" s="60"/>
      <c r="Z343" s="60">
        <f t="shared" si="640"/>
        <v>50000</v>
      </c>
      <c r="AA343" s="60">
        <f t="shared" si="641"/>
        <v>0</v>
      </c>
      <c r="AB343" s="60">
        <f t="shared" si="642"/>
        <v>0</v>
      </c>
      <c r="AC343" s="60"/>
      <c r="AD343" s="60"/>
      <c r="AE343" s="60"/>
      <c r="AF343" s="60">
        <f t="shared" si="644"/>
        <v>50000</v>
      </c>
      <c r="AG343" s="60">
        <f t="shared" si="645"/>
        <v>0</v>
      </c>
      <c r="AH343" s="60">
        <f t="shared" si="646"/>
        <v>0</v>
      </c>
    </row>
    <row r="344" spans="1:34" ht="39.6">
      <c r="A344" s="181"/>
      <c r="B344" s="87" t="s">
        <v>230</v>
      </c>
      <c r="C344" s="10" t="s">
        <v>85</v>
      </c>
      <c r="D344" s="5" t="s">
        <v>21</v>
      </c>
      <c r="E344" s="5" t="s">
        <v>100</v>
      </c>
      <c r="F344" s="100" t="s">
        <v>231</v>
      </c>
      <c r="G344" s="55"/>
      <c r="H344" s="60">
        <f>H345+H347+H349</f>
        <v>8341524.2300000004</v>
      </c>
      <c r="I344" s="60">
        <f t="shared" ref="I344:J344" si="681">I345+I347+I349</f>
        <v>8240292.5200000005</v>
      </c>
      <c r="J344" s="60">
        <f t="shared" si="681"/>
        <v>5047135.43</v>
      </c>
      <c r="K344" s="60">
        <f t="shared" ref="K344:M344" si="682">K345+K347+K349</f>
        <v>0</v>
      </c>
      <c r="L344" s="60">
        <f t="shared" si="682"/>
        <v>0</v>
      </c>
      <c r="M344" s="60">
        <f t="shared" si="682"/>
        <v>0</v>
      </c>
      <c r="N344" s="60">
        <f t="shared" si="564"/>
        <v>8341524.2300000004</v>
      </c>
      <c r="O344" s="60">
        <f t="shared" si="565"/>
        <v>8240292.5200000005</v>
      </c>
      <c r="P344" s="60">
        <f t="shared" si="566"/>
        <v>5047135.43</v>
      </c>
      <c r="Q344" s="60">
        <f t="shared" ref="Q344:S344" si="683">Q345+Q347+Q349</f>
        <v>81100</v>
      </c>
      <c r="R344" s="60">
        <f t="shared" si="683"/>
        <v>0</v>
      </c>
      <c r="S344" s="60">
        <f t="shared" si="683"/>
        <v>0</v>
      </c>
      <c r="T344" s="60">
        <f t="shared" si="636"/>
        <v>8422624.2300000004</v>
      </c>
      <c r="U344" s="60">
        <f t="shared" si="637"/>
        <v>8240292.5200000005</v>
      </c>
      <c r="V344" s="60">
        <f t="shared" si="638"/>
        <v>5047135.43</v>
      </c>
      <c r="W344" s="60">
        <f t="shared" ref="W344:Y344" si="684">W345+W347+W349</f>
        <v>-2551211.58</v>
      </c>
      <c r="X344" s="60">
        <f t="shared" si="684"/>
        <v>0</v>
      </c>
      <c r="Y344" s="60">
        <f t="shared" si="684"/>
        <v>0</v>
      </c>
      <c r="Z344" s="60">
        <f t="shared" si="640"/>
        <v>5871412.6500000004</v>
      </c>
      <c r="AA344" s="60">
        <f t="shared" si="641"/>
        <v>8240292.5200000005</v>
      </c>
      <c r="AB344" s="60">
        <f t="shared" si="642"/>
        <v>5047135.43</v>
      </c>
      <c r="AC344" s="60">
        <f t="shared" ref="AC344:AE344" si="685">AC345+AC347+AC349</f>
        <v>0</v>
      </c>
      <c r="AD344" s="60">
        <f t="shared" si="685"/>
        <v>0</v>
      </c>
      <c r="AE344" s="60">
        <f t="shared" si="685"/>
        <v>0</v>
      </c>
      <c r="AF344" s="60">
        <f t="shared" si="644"/>
        <v>5871412.6500000004</v>
      </c>
      <c r="AG344" s="60">
        <f t="shared" si="645"/>
        <v>8240292.5200000005</v>
      </c>
      <c r="AH344" s="60">
        <f t="shared" si="646"/>
        <v>5047135.43</v>
      </c>
    </row>
    <row r="345" spans="1:34" ht="39.6">
      <c r="A345" s="181"/>
      <c r="B345" s="82" t="s">
        <v>51</v>
      </c>
      <c r="C345" s="5" t="s">
        <v>85</v>
      </c>
      <c r="D345" s="5" t="s">
        <v>21</v>
      </c>
      <c r="E345" s="5" t="s">
        <v>100</v>
      </c>
      <c r="F345" s="100" t="s">
        <v>231</v>
      </c>
      <c r="G345" s="55" t="s">
        <v>49</v>
      </c>
      <c r="H345" s="60">
        <f>H346</f>
        <v>3214045</v>
      </c>
      <c r="I345" s="60">
        <f t="shared" ref="I345:M345" si="686">I346</f>
        <v>3245813.29</v>
      </c>
      <c r="J345" s="60">
        <f t="shared" si="686"/>
        <v>3247899.43</v>
      </c>
      <c r="K345" s="60">
        <f t="shared" si="686"/>
        <v>0</v>
      </c>
      <c r="L345" s="60">
        <f t="shared" si="686"/>
        <v>0</v>
      </c>
      <c r="M345" s="60">
        <f t="shared" si="686"/>
        <v>0</v>
      </c>
      <c r="N345" s="60">
        <f t="shared" si="564"/>
        <v>3214045</v>
      </c>
      <c r="O345" s="60">
        <f t="shared" si="565"/>
        <v>3245813.29</v>
      </c>
      <c r="P345" s="60">
        <f t="shared" si="566"/>
        <v>3247899.43</v>
      </c>
      <c r="Q345" s="60">
        <f t="shared" ref="Q345:S345" si="687">Q346</f>
        <v>10000</v>
      </c>
      <c r="R345" s="60">
        <f t="shared" si="687"/>
        <v>0</v>
      </c>
      <c r="S345" s="60">
        <f t="shared" si="687"/>
        <v>0</v>
      </c>
      <c r="T345" s="60">
        <f t="shared" si="636"/>
        <v>3224045</v>
      </c>
      <c r="U345" s="60">
        <f t="shared" si="637"/>
        <v>3245813.29</v>
      </c>
      <c r="V345" s="60">
        <f t="shared" si="638"/>
        <v>3247899.43</v>
      </c>
      <c r="W345" s="60">
        <f t="shared" ref="W345:Y345" si="688">W346</f>
        <v>0</v>
      </c>
      <c r="X345" s="60">
        <f t="shared" si="688"/>
        <v>0</v>
      </c>
      <c r="Y345" s="60">
        <f t="shared" si="688"/>
        <v>0</v>
      </c>
      <c r="Z345" s="60">
        <f t="shared" si="640"/>
        <v>3224045</v>
      </c>
      <c r="AA345" s="60">
        <f t="shared" si="641"/>
        <v>3245813.29</v>
      </c>
      <c r="AB345" s="60">
        <f t="shared" si="642"/>
        <v>3247899.43</v>
      </c>
      <c r="AC345" s="60">
        <f t="shared" ref="AC345:AE345" si="689">AC346</f>
        <v>0</v>
      </c>
      <c r="AD345" s="60">
        <f t="shared" si="689"/>
        <v>0</v>
      </c>
      <c r="AE345" s="60">
        <f t="shared" si="689"/>
        <v>0</v>
      </c>
      <c r="AF345" s="60">
        <f t="shared" si="644"/>
        <v>3224045</v>
      </c>
      <c r="AG345" s="60">
        <f t="shared" si="645"/>
        <v>3245813.29</v>
      </c>
      <c r="AH345" s="60">
        <f t="shared" si="646"/>
        <v>3247899.43</v>
      </c>
    </row>
    <row r="346" spans="1:34">
      <c r="A346" s="181"/>
      <c r="B346" s="82" t="s">
        <v>64</v>
      </c>
      <c r="C346" s="5" t="s">
        <v>85</v>
      </c>
      <c r="D346" s="5" t="s">
        <v>21</v>
      </c>
      <c r="E346" s="5" t="s">
        <v>100</v>
      </c>
      <c r="F346" s="100" t="s">
        <v>231</v>
      </c>
      <c r="G346" s="55" t="s">
        <v>65</v>
      </c>
      <c r="H346" s="60">
        <v>3214045</v>
      </c>
      <c r="I346" s="60">
        <v>3245813.29</v>
      </c>
      <c r="J346" s="60">
        <v>3247899.43</v>
      </c>
      <c r="K346" s="60"/>
      <c r="L346" s="60"/>
      <c r="M346" s="60"/>
      <c r="N346" s="60">
        <f t="shared" si="564"/>
        <v>3214045</v>
      </c>
      <c r="O346" s="60">
        <f t="shared" si="565"/>
        <v>3245813.29</v>
      </c>
      <c r="P346" s="60">
        <f t="shared" si="566"/>
        <v>3247899.43</v>
      </c>
      <c r="Q346" s="60">
        <v>10000</v>
      </c>
      <c r="R346" s="60"/>
      <c r="S346" s="60"/>
      <c r="T346" s="60">
        <f t="shared" si="636"/>
        <v>3224045</v>
      </c>
      <c r="U346" s="60">
        <f t="shared" si="637"/>
        <v>3245813.29</v>
      </c>
      <c r="V346" s="60">
        <f t="shared" si="638"/>
        <v>3247899.43</v>
      </c>
      <c r="W346" s="60"/>
      <c r="X346" s="60"/>
      <c r="Y346" s="60"/>
      <c r="Z346" s="60">
        <f t="shared" si="640"/>
        <v>3224045</v>
      </c>
      <c r="AA346" s="60">
        <f t="shared" si="641"/>
        <v>3245813.29</v>
      </c>
      <c r="AB346" s="60">
        <f t="shared" si="642"/>
        <v>3247899.43</v>
      </c>
      <c r="AC346" s="60"/>
      <c r="AD346" s="60"/>
      <c r="AE346" s="60"/>
      <c r="AF346" s="60">
        <f t="shared" si="644"/>
        <v>3224045</v>
      </c>
      <c r="AG346" s="60">
        <f t="shared" si="645"/>
        <v>3245813.29</v>
      </c>
      <c r="AH346" s="60">
        <f t="shared" si="646"/>
        <v>3247899.43</v>
      </c>
    </row>
    <row r="347" spans="1:34" ht="26.4">
      <c r="A347" s="181"/>
      <c r="B347" s="82" t="s">
        <v>186</v>
      </c>
      <c r="C347" s="5" t="s">
        <v>85</v>
      </c>
      <c r="D347" s="5" t="s">
        <v>21</v>
      </c>
      <c r="E347" s="5" t="s">
        <v>100</v>
      </c>
      <c r="F347" s="100" t="s">
        <v>231</v>
      </c>
      <c r="G347" s="55" t="s">
        <v>32</v>
      </c>
      <c r="H347" s="60">
        <f>H348</f>
        <v>5108243.2300000004</v>
      </c>
      <c r="I347" s="60">
        <f t="shared" ref="I347:M347" si="690">I348</f>
        <v>4975243.2300000004</v>
      </c>
      <c r="J347" s="60">
        <f t="shared" si="690"/>
        <v>1780000</v>
      </c>
      <c r="K347" s="60">
        <f t="shared" si="690"/>
        <v>0</v>
      </c>
      <c r="L347" s="60">
        <f t="shared" si="690"/>
        <v>0</v>
      </c>
      <c r="M347" s="60">
        <f t="shared" si="690"/>
        <v>0</v>
      </c>
      <c r="N347" s="60">
        <f t="shared" si="564"/>
        <v>5108243.2300000004</v>
      </c>
      <c r="O347" s="60">
        <f t="shared" si="565"/>
        <v>4975243.2300000004</v>
      </c>
      <c r="P347" s="60">
        <f t="shared" si="566"/>
        <v>1780000</v>
      </c>
      <c r="Q347" s="60">
        <f t="shared" ref="Q347:S347" si="691">Q348</f>
        <v>63600</v>
      </c>
      <c r="R347" s="60">
        <f t="shared" si="691"/>
        <v>0</v>
      </c>
      <c r="S347" s="60">
        <f t="shared" si="691"/>
        <v>0</v>
      </c>
      <c r="T347" s="60">
        <f t="shared" si="636"/>
        <v>5171843.2300000004</v>
      </c>
      <c r="U347" s="60">
        <f t="shared" si="637"/>
        <v>4975243.2300000004</v>
      </c>
      <c r="V347" s="60">
        <f t="shared" si="638"/>
        <v>1780000</v>
      </c>
      <c r="W347" s="60">
        <f t="shared" ref="W347:Y347" si="692">W348</f>
        <v>-2559211.58</v>
      </c>
      <c r="X347" s="60">
        <f t="shared" si="692"/>
        <v>0</v>
      </c>
      <c r="Y347" s="60">
        <f t="shared" si="692"/>
        <v>0</v>
      </c>
      <c r="Z347" s="60">
        <f t="shared" si="640"/>
        <v>2612631.6500000004</v>
      </c>
      <c r="AA347" s="60">
        <f t="shared" si="641"/>
        <v>4975243.2300000004</v>
      </c>
      <c r="AB347" s="60">
        <f t="shared" si="642"/>
        <v>1780000</v>
      </c>
      <c r="AC347" s="60">
        <f t="shared" ref="AC347:AE347" si="693">AC348</f>
        <v>0</v>
      </c>
      <c r="AD347" s="60">
        <f t="shared" si="693"/>
        <v>0</v>
      </c>
      <c r="AE347" s="60">
        <f t="shared" si="693"/>
        <v>0</v>
      </c>
      <c r="AF347" s="60">
        <f t="shared" si="644"/>
        <v>2612631.6500000004</v>
      </c>
      <c r="AG347" s="60">
        <f t="shared" si="645"/>
        <v>4975243.2300000004</v>
      </c>
      <c r="AH347" s="60">
        <f t="shared" si="646"/>
        <v>1780000</v>
      </c>
    </row>
    <row r="348" spans="1:34" ht="26.4">
      <c r="A348" s="181"/>
      <c r="B348" s="86" t="s">
        <v>34</v>
      </c>
      <c r="C348" s="5" t="s">
        <v>85</v>
      </c>
      <c r="D348" s="5" t="s">
        <v>21</v>
      </c>
      <c r="E348" s="5" t="s">
        <v>100</v>
      </c>
      <c r="F348" s="100" t="s">
        <v>231</v>
      </c>
      <c r="G348" s="55" t="s">
        <v>33</v>
      </c>
      <c r="H348" s="60">
        <v>5108243.2300000004</v>
      </c>
      <c r="I348" s="60">
        <v>4975243.2300000004</v>
      </c>
      <c r="J348" s="60">
        <v>1780000</v>
      </c>
      <c r="K348" s="60"/>
      <c r="L348" s="60"/>
      <c r="M348" s="60"/>
      <c r="N348" s="60">
        <f t="shared" si="564"/>
        <v>5108243.2300000004</v>
      </c>
      <c r="O348" s="60">
        <f t="shared" si="565"/>
        <v>4975243.2300000004</v>
      </c>
      <c r="P348" s="60">
        <f t="shared" si="566"/>
        <v>1780000</v>
      </c>
      <c r="Q348" s="60">
        <v>63600</v>
      </c>
      <c r="R348" s="60"/>
      <c r="S348" s="60"/>
      <c r="T348" s="60">
        <f t="shared" si="636"/>
        <v>5171843.2300000004</v>
      </c>
      <c r="U348" s="60">
        <f t="shared" si="637"/>
        <v>4975243.2300000004</v>
      </c>
      <c r="V348" s="60">
        <f t="shared" si="638"/>
        <v>1780000</v>
      </c>
      <c r="W348" s="60">
        <v>-2559211.58</v>
      </c>
      <c r="X348" s="60"/>
      <c r="Y348" s="60"/>
      <c r="Z348" s="60">
        <f t="shared" si="640"/>
        <v>2612631.6500000004</v>
      </c>
      <c r="AA348" s="60">
        <f t="shared" si="641"/>
        <v>4975243.2300000004</v>
      </c>
      <c r="AB348" s="60">
        <f t="shared" si="642"/>
        <v>1780000</v>
      </c>
      <c r="AC348" s="60"/>
      <c r="AD348" s="60"/>
      <c r="AE348" s="60"/>
      <c r="AF348" s="60">
        <f t="shared" si="644"/>
        <v>2612631.6500000004</v>
      </c>
      <c r="AG348" s="60">
        <f t="shared" si="645"/>
        <v>4975243.2300000004</v>
      </c>
      <c r="AH348" s="60">
        <f t="shared" si="646"/>
        <v>1780000</v>
      </c>
    </row>
    <row r="349" spans="1:34">
      <c r="A349" s="181"/>
      <c r="B349" s="71" t="s">
        <v>47</v>
      </c>
      <c r="C349" s="5" t="s">
        <v>85</v>
      </c>
      <c r="D349" s="5" t="s">
        <v>21</v>
      </c>
      <c r="E349" s="5" t="s">
        <v>100</v>
      </c>
      <c r="F349" s="100" t="s">
        <v>231</v>
      </c>
      <c r="G349" s="36" t="s">
        <v>45</v>
      </c>
      <c r="H349" s="60">
        <f>H350+H351</f>
        <v>19236</v>
      </c>
      <c r="I349" s="60">
        <f t="shared" ref="I349:M349" si="694">I350+I351</f>
        <v>19236</v>
      </c>
      <c r="J349" s="60">
        <f t="shared" si="694"/>
        <v>19236</v>
      </c>
      <c r="K349" s="60">
        <f t="shared" si="694"/>
        <v>0</v>
      </c>
      <c r="L349" s="60">
        <f t="shared" si="694"/>
        <v>0</v>
      </c>
      <c r="M349" s="60">
        <f t="shared" si="694"/>
        <v>0</v>
      </c>
      <c r="N349" s="60">
        <f t="shared" si="564"/>
        <v>19236</v>
      </c>
      <c r="O349" s="60">
        <f t="shared" si="565"/>
        <v>19236</v>
      </c>
      <c r="P349" s="60">
        <f t="shared" si="566"/>
        <v>19236</v>
      </c>
      <c r="Q349" s="60">
        <f t="shared" ref="Q349:S349" si="695">Q350+Q351</f>
        <v>7500</v>
      </c>
      <c r="R349" s="60">
        <f t="shared" si="695"/>
        <v>0</v>
      </c>
      <c r="S349" s="60">
        <f t="shared" si="695"/>
        <v>0</v>
      </c>
      <c r="T349" s="60">
        <f t="shared" si="636"/>
        <v>26736</v>
      </c>
      <c r="U349" s="60">
        <f t="shared" si="637"/>
        <v>19236</v>
      </c>
      <c r="V349" s="60">
        <f t="shared" si="638"/>
        <v>19236</v>
      </c>
      <c r="W349" s="60">
        <f t="shared" ref="W349:Y349" si="696">W350+W351</f>
        <v>8000</v>
      </c>
      <c r="X349" s="60">
        <f t="shared" si="696"/>
        <v>0</v>
      </c>
      <c r="Y349" s="60">
        <f t="shared" si="696"/>
        <v>0</v>
      </c>
      <c r="Z349" s="60">
        <f t="shared" si="640"/>
        <v>34736</v>
      </c>
      <c r="AA349" s="60">
        <f t="shared" si="641"/>
        <v>19236</v>
      </c>
      <c r="AB349" s="60">
        <f t="shared" si="642"/>
        <v>19236</v>
      </c>
      <c r="AC349" s="60">
        <f t="shared" ref="AC349:AE349" si="697">AC350+AC351</f>
        <v>0</v>
      </c>
      <c r="AD349" s="60">
        <f t="shared" si="697"/>
        <v>0</v>
      </c>
      <c r="AE349" s="60">
        <f t="shared" si="697"/>
        <v>0</v>
      </c>
      <c r="AF349" s="60">
        <f t="shared" si="644"/>
        <v>34736</v>
      </c>
      <c r="AG349" s="60">
        <f t="shared" si="645"/>
        <v>19236</v>
      </c>
      <c r="AH349" s="60">
        <f t="shared" si="646"/>
        <v>19236</v>
      </c>
    </row>
    <row r="350" spans="1:34" ht="26.4" hidden="1">
      <c r="A350" s="181"/>
      <c r="B350" s="156" t="s">
        <v>48</v>
      </c>
      <c r="C350" s="5" t="s">
        <v>85</v>
      </c>
      <c r="D350" s="5" t="s">
        <v>21</v>
      </c>
      <c r="E350" s="5" t="s">
        <v>100</v>
      </c>
      <c r="F350" s="100" t="s">
        <v>231</v>
      </c>
      <c r="G350" s="36" t="s">
        <v>46</v>
      </c>
      <c r="H350" s="60"/>
      <c r="I350" s="60"/>
      <c r="J350" s="60"/>
      <c r="K350" s="60"/>
      <c r="L350" s="60"/>
      <c r="M350" s="60"/>
      <c r="N350" s="60">
        <f t="shared" si="564"/>
        <v>0</v>
      </c>
      <c r="O350" s="60">
        <f t="shared" si="565"/>
        <v>0</v>
      </c>
      <c r="P350" s="60">
        <f t="shared" si="566"/>
        <v>0</v>
      </c>
      <c r="Q350" s="60"/>
      <c r="R350" s="60"/>
      <c r="S350" s="60"/>
      <c r="T350" s="60">
        <f t="shared" si="636"/>
        <v>0</v>
      </c>
      <c r="U350" s="60">
        <f t="shared" si="637"/>
        <v>0</v>
      </c>
      <c r="V350" s="60">
        <f t="shared" si="638"/>
        <v>0</v>
      </c>
      <c r="W350" s="60"/>
      <c r="X350" s="60"/>
      <c r="Y350" s="60"/>
      <c r="Z350" s="60">
        <f t="shared" si="640"/>
        <v>0</v>
      </c>
      <c r="AA350" s="60">
        <f t="shared" si="641"/>
        <v>0</v>
      </c>
      <c r="AB350" s="60">
        <f t="shared" si="642"/>
        <v>0</v>
      </c>
      <c r="AC350" s="60"/>
      <c r="AD350" s="60"/>
      <c r="AE350" s="60"/>
      <c r="AF350" s="60">
        <f t="shared" si="644"/>
        <v>0</v>
      </c>
      <c r="AG350" s="60">
        <f t="shared" si="645"/>
        <v>0</v>
      </c>
      <c r="AH350" s="60">
        <f t="shared" si="646"/>
        <v>0</v>
      </c>
    </row>
    <row r="351" spans="1:34">
      <c r="A351" s="181"/>
      <c r="B351" s="142" t="s">
        <v>56</v>
      </c>
      <c r="C351" s="10" t="s">
        <v>85</v>
      </c>
      <c r="D351" s="5" t="s">
        <v>21</v>
      </c>
      <c r="E351" s="5" t="s">
        <v>100</v>
      </c>
      <c r="F351" s="100" t="s">
        <v>231</v>
      </c>
      <c r="G351" s="36" t="s">
        <v>57</v>
      </c>
      <c r="H351" s="60">
        <v>19236</v>
      </c>
      <c r="I351" s="60">
        <v>19236</v>
      </c>
      <c r="J351" s="60">
        <v>19236</v>
      </c>
      <c r="K351" s="60"/>
      <c r="L351" s="60"/>
      <c r="M351" s="60"/>
      <c r="N351" s="60">
        <f t="shared" si="564"/>
        <v>19236</v>
      </c>
      <c r="O351" s="60">
        <f t="shared" si="565"/>
        <v>19236</v>
      </c>
      <c r="P351" s="60">
        <f t="shared" si="566"/>
        <v>19236</v>
      </c>
      <c r="Q351" s="60">
        <v>7500</v>
      </c>
      <c r="R351" s="60"/>
      <c r="S351" s="60"/>
      <c r="T351" s="60">
        <f t="shared" si="636"/>
        <v>26736</v>
      </c>
      <c r="U351" s="60">
        <f t="shared" si="637"/>
        <v>19236</v>
      </c>
      <c r="V351" s="60">
        <f t="shared" si="638"/>
        <v>19236</v>
      </c>
      <c r="W351" s="60">
        <v>8000</v>
      </c>
      <c r="X351" s="60"/>
      <c r="Y351" s="60"/>
      <c r="Z351" s="60">
        <f t="shared" si="640"/>
        <v>34736</v>
      </c>
      <c r="AA351" s="60">
        <f t="shared" si="641"/>
        <v>19236</v>
      </c>
      <c r="AB351" s="60">
        <f t="shared" si="642"/>
        <v>19236</v>
      </c>
      <c r="AC351" s="60"/>
      <c r="AD351" s="60"/>
      <c r="AE351" s="60"/>
      <c r="AF351" s="60">
        <f t="shared" si="644"/>
        <v>34736</v>
      </c>
      <c r="AG351" s="60">
        <f t="shared" si="645"/>
        <v>19236</v>
      </c>
      <c r="AH351" s="60">
        <f t="shared" si="646"/>
        <v>19236</v>
      </c>
    </row>
    <row r="352" spans="1:34" ht="26.4">
      <c r="A352" s="181"/>
      <c r="B352" s="142" t="s">
        <v>397</v>
      </c>
      <c r="C352" s="35" t="s">
        <v>85</v>
      </c>
      <c r="D352" s="35" t="s">
        <v>21</v>
      </c>
      <c r="E352" s="35" t="s">
        <v>100</v>
      </c>
      <c r="F352" s="100" t="s">
        <v>396</v>
      </c>
      <c r="G352" s="36"/>
      <c r="H352" s="60">
        <f>H353</f>
        <v>0</v>
      </c>
      <c r="I352" s="60">
        <f t="shared" ref="I352:M353" si="698">I353</f>
        <v>0</v>
      </c>
      <c r="J352" s="60">
        <f t="shared" si="698"/>
        <v>0</v>
      </c>
      <c r="K352" s="60">
        <f t="shared" si="698"/>
        <v>2815993.82</v>
      </c>
      <c r="L352" s="60">
        <f t="shared" si="698"/>
        <v>0</v>
      </c>
      <c r="M352" s="60">
        <f t="shared" si="698"/>
        <v>0</v>
      </c>
      <c r="N352" s="60">
        <f t="shared" ref="N352:N354" si="699">H352+K352</f>
        <v>2815993.82</v>
      </c>
      <c r="O352" s="60">
        <f t="shared" ref="O352:O354" si="700">I352+L352</f>
        <v>0</v>
      </c>
      <c r="P352" s="60">
        <f t="shared" ref="P352:P354" si="701">J352+M352</f>
        <v>0</v>
      </c>
      <c r="Q352" s="60">
        <f t="shared" ref="Q352:S353" si="702">Q353</f>
        <v>0</v>
      </c>
      <c r="R352" s="60">
        <f t="shared" si="702"/>
        <v>2217813.31</v>
      </c>
      <c r="S352" s="60">
        <f t="shared" si="702"/>
        <v>2217813.31</v>
      </c>
      <c r="T352" s="60">
        <f t="shared" si="636"/>
        <v>2815993.82</v>
      </c>
      <c r="U352" s="60">
        <f t="shared" si="637"/>
        <v>2217813.31</v>
      </c>
      <c r="V352" s="60">
        <f t="shared" si="638"/>
        <v>2217813.31</v>
      </c>
      <c r="W352" s="60">
        <f t="shared" ref="W352:Y353" si="703">W353</f>
        <v>0</v>
      </c>
      <c r="X352" s="60">
        <f t="shared" si="703"/>
        <v>0</v>
      </c>
      <c r="Y352" s="60">
        <f t="shared" si="703"/>
        <v>0</v>
      </c>
      <c r="Z352" s="60">
        <f t="shared" si="640"/>
        <v>2815993.82</v>
      </c>
      <c r="AA352" s="60">
        <f t="shared" si="641"/>
        <v>2217813.31</v>
      </c>
      <c r="AB352" s="60">
        <f t="shared" si="642"/>
        <v>2217813.31</v>
      </c>
      <c r="AC352" s="60">
        <f t="shared" ref="AC352:AE353" si="704">AC353</f>
        <v>0</v>
      </c>
      <c r="AD352" s="60">
        <f t="shared" si="704"/>
        <v>0</v>
      </c>
      <c r="AE352" s="60">
        <f t="shared" si="704"/>
        <v>0</v>
      </c>
      <c r="AF352" s="60">
        <f t="shared" si="644"/>
        <v>2815993.82</v>
      </c>
      <c r="AG352" s="60">
        <f t="shared" si="645"/>
        <v>2217813.31</v>
      </c>
      <c r="AH352" s="60">
        <f t="shared" si="646"/>
        <v>2217813.31</v>
      </c>
    </row>
    <row r="353" spans="1:34" ht="26.4">
      <c r="A353" s="181"/>
      <c r="B353" s="82" t="s">
        <v>186</v>
      </c>
      <c r="C353" s="35" t="s">
        <v>85</v>
      </c>
      <c r="D353" s="35" t="s">
        <v>21</v>
      </c>
      <c r="E353" s="35" t="s">
        <v>100</v>
      </c>
      <c r="F353" s="100" t="s">
        <v>396</v>
      </c>
      <c r="G353" s="36" t="s">
        <v>32</v>
      </c>
      <c r="H353" s="60">
        <f>H354</f>
        <v>0</v>
      </c>
      <c r="I353" s="60">
        <f t="shared" si="698"/>
        <v>0</v>
      </c>
      <c r="J353" s="60">
        <f t="shared" si="698"/>
        <v>0</v>
      </c>
      <c r="K353" s="60">
        <f t="shared" si="698"/>
        <v>2815993.82</v>
      </c>
      <c r="L353" s="60">
        <f t="shared" si="698"/>
        <v>0</v>
      </c>
      <c r="M353" s="60">
        <f t="shared" si="698"/>
        <v>0</v>
      </c>
      <c r="N353" s="60">
        <f t="shared" si="699"/>
        <v>2815993.82</v>
      </c>
      <c r="O353" s="60">
        <f t="shared" si="700"/>
        <v>0</v>
      </c>
      <c r="P353" s="60">
        <f t="shared" si="701"/>
        <v>0</v>
      </c>
      <c r="Q353" s="60">
        <f t="shared" si="702"/>
        <v>0</v>
      </c>
      <c r="R353" s="60">
        <f t="shared" si="702"/>
        <v>2217813.31</v>
      </c>
      <c r="S353" s="60">
        <f t="shared" si="702"/>
        <v>2217813.31</v>
      </c>
      <c r="T353" s="60">
        <f t="shared" si="636"/>
        <v>2815993.82</v>
      </c>
      <c r="U353" s="60">
        <f t="shared" si="637"/>
        <v>2217813.31</v>
      </c>
      <c r="V353" s="60">
        <f t="shared" si="638"/>
        <v>2217813.31</v>
      </c>
      <c r="W353" s="60">
        <f t="shared" si="703"/>
        <v>0</v>
      </c>
      <c r="X353" s="60">
        <f t="shared" si="703"/>
        <v>0</v>
      </c>
      <c r="Y353" s="60">
        <f t="shared" si="703"/>
        <v>0</v>
      </c>
      <c r="Z353" s="60">
        <f t="shared" si="640"/>
        <v>2815993.82</v>
      </c>
      <c r="AA353" s="60">
        <f t="shared" si="641"/>
        <v>2217813.31</v>
      </c>
      <c r="AB353" s="60">
        <f t="shared" si="642"/>
        <v>2217813.31</v>
      </c>
      <c r="AC353" s="60">
        <f t="shared" si="704"/>
        <v>0</v>
      </c>
      <c r="AD353" s="60">
        <f t="shared" si="704"/>
        <v>0</v>
      </c>
      <c r="AE353" s="60">
        <f t="shared" si="704"/>
        <v>0</v>
      </c>
      <c r="AF353" s="60">
        <f t="shared" si="644"/>
        <v>2815993.82</v>
      </c>
      <c r="AG353" s="60">
        <f t="shared" si="645"/>
        <v>2217813.31</v>
      </c>
      <c r="AH353" s="60">
        <f t="shared" si="646"/>
        <v>2217813.31</v>
      </c>
    </row>
    <row r="354" spans="1:34" ht="26.4">
      <c r="A354" s="181"/>
      <c r="B354" s="86" t="s">
        <v>34</v>
      </c>
      <c r="C354" s="35" t="s">
        <v>85</v>
      </c>
      <c r="D354" s="35" t="s">
        <v>21</v>
      </c>
      <c r="E354" s="35" t="s">
        <v>100</v>
      </c>
      <c r="F354" s="100" t="s">
        <v>396</v>
      </c>
      <c r="G354" s="36" t="s">
        <v>33</v>
      </c>
      <c r="H354" s="60"/>
      <c r="I354" s="60"/>
      <c r="J354" s="60"/>
      <c r="K354" s="60">
        <v>2815993.82</v>
      </c>
      <c r="L354" s="60"/>
      <c r="M354" s="60"/>
      <c r="N354" s="60">
        <f t="shared" si="699"/>
        <v>2815993.82</v>
      </c>
      <c r="O354" s="60">
        <f t="shared" si="700"/>
        <v>0</v>
      </c>
      <c r="P354" s="60">
        <f t="shared" si="701"/>
        <v>0</v>
      </c>
      <c r="Q354" s="60"/>
      <c r="R354" s="60">
        <v>2217813.31</v>
      </c>
      <c r="S354" s="60">
        <v>2217813.31</v>
      </c>
      <c r="T354" s="60">
        <f t="shared" si="636"/>
        <v>2815993.82</v>
      </c>
      <c r="U354" s="60">
        <f t="shared" si="637"/>
        <v>2217813.31</v>
      </c>
      <c r="V354" s="60">
        <f t="shared" si="638"/>
        <v>2217813.31</v>
      </c>
      <c r="W354" s="60"/>
      <c r="X354" s="60"/>
      <c r="Y354" s="60"/>
      <c r="Z354" s="60">
        <f t="shared" si="640"/>
        <v>2815993.82</v>
      </c>
      <c r="AA354" s="60">
        <f t="shared" si="641"/>
        <v>2217813.31</v>
      </c>
      <c r="AB354" s="60">
        <f t="shared" si="642"/>
        <v>2217813.31</v>
      </c>
      <c r="AC354" s="60"/>
      <c r="AD354" s="60"/>
      <c r="AE354" s="60"/>
      <c r="AF354" s="60">
        <f t="shared" si="644"/>
        <v>2815993.82</v>
      </c>
      <c r="AG354" s="60">
        <f t="shared" si="645"/>
        <v>2217813.31</v>
      </c>
      <c r="AH354" s="60">
        <f t="shared" si="646"/>
        <v>2217813.31</v>
      </c>
    </row>
    <row r="355" spans="1:34" ht="26.4">
      <c r="A355" s="117"/>
      <c r="B355" s="188" t="s">
        <v>221</v>
      </c>
      <c r="C355" s="35" t="s">
        <v>85</v>
      </c>
      <c r="D355" s="35" t="s">
        <v>21</v>
      </c>
      <c r="E355" s="35" t="s">
        <v>100</v>
      </c>
      <c r="F355" s="100" t="s">
        <v>320</v>
      </c>
      <c r="G355" s="36"/>
      <c r="H355" s="64">
        <f>H356</f>
        <v>23128800</v>
      </c>
      <c r="I355" s="64">
        <f t="shared" ref="I355:M356" si="705">I356</f>
        <v>0</v>
      </c>
      <c r="J355" s="64">
        <f t="shared" si="705"/>
        <v>0</v>
      </c>
      <c r="K355" s="64">
        <f t="shared" si="705"/>
        <v>-1197400</v>
      </c>
      <c r="L355" s="64">
        <f t="shared" si="705"/>
        <v>0</v>
      </c>
      <c r="M355" s="64">
        <f t="shared" si="705"/>
        <v>0</v>
      </c>
      <c r="N355" s="64">
        <f t="shared" ref="N355:P357" si="706">H355+K355</f>
        <v>21931400</v>
      </c>
      <c r="O355" s="64">
        <f t="shared" si="706"/>
        <v>0</v>
      </c>
      <c r="P355" s="64">
        <f t="shared" si="706"/>
        <v>0</v>
      </c>
      <c r="Q355" s="64">
        <f t="shared" ref="Q355:S356" si="707">Q356</f>
        <v>183500</v>
      </c>
      <c r="R355" s="64">
        <f t="shared" si="707"/>
        <v>0</v>
      </c>
      <c r="S355" s="64">
        <f t="shared" si="707"/>
        <v>0</v>
      </c>
      <c r="T355" s="64">
        <f t="shared" si="636"/>
        <v>22114900</v>
      </c>
      <c r="U355" s="64">
        <f t="shared" si="637"/>
        <v>0</v>
      </c>
      <c r="V355" s="64">
        <f t="shared" si="638"/>
        <v>0</v>
      </c>
      <c r="W355" s="64">
        <f t="shared" ref="W355:Y356" si="708">W356</f>
        <v>0</v>
      </c>
      <c r="X355" s="64">
        <f t="shared" si="708"/>
        <v>0</v>
      </c>
      <c r="Y355" s="64">
        <f t="shared" si="708"/>
        <v>0</v>
      </c>
      <c r="Z355" s="64">
        <f t="shared" si="640"/>
        <v>22114900</v>
      </c>
      <c r="AA355" s="64">
        <f t="shared" si="641"/>
        <v>0</v>
      </c>
      <c r="AB355" s="64">
        <f t="shared" si="642"/>
        <v>0</v>
      </c>
      <c r="AC355" s="64">
        <f t="shared" ref="AC355:AE356" si="709">AC356</f>
        <v>2869605.16</v>
      </c>
      <c r="AD355" s="64">
        <f t="shared" si="709"/>
        <v>0</v>
      </c>
      <c r="AE355" s="64">
        <f t="shared" si="709"/>
        <v>0</v>
      </c>
      <c r="AF355" s="64">
        <f t="shared" si="644"/>
        <v>24984505.16</v>
      </c>
      <c r="AG355" s="64">
        <f t="shared" si="645"/>
        <v>0</v>
      </c>
      <c r="AH355" s="64">
        <f t="shared" si="646"/>
        <v>0</v>
      </c>
    </row>
    <row r="356" spans="1:34" ht="26.4">
      <c r="A356" s="117"/>
      <c r="B356" s="82" t="s">
        <v>186</v>
      </c>
      <c r="C356" s="35" t="s">
        <v>85</v>
      </c>
      <c r="D356" s="35" t="s">
        <v>21</v>
      </c>
      <c r="E356" s="35" t="s">
        <v>100</v>
      </c>
      <c r="F356" s="100" t="s">
        <v>320</v>
      </c>
      <c r="G356" s="55" t="s">
        <v>32</v>
      </c>
      <c r="H356" s="64">
        <f>H357</f>
        <v>23128800</v>
      </c>
      <c r="I356" s="64">
        <f t="shared" si="705"/>
        <v>0</v>
      </c>
      <c r="J356" s="64">
        <f t="shared" si="705"/>
        <v>0</v>
      </c>
      <c r="K356" s="64">
        <f t="shared" si="705"/>
        <v>-1197400</v>
      </c>
      <c r="L356" s="64">
        <f t="shared" si="705"/>
        <v>0</v>
      </c>
      <c r="M356" s="64">
        <f t="shared" si="705"/>
        <v>0</v>
      </c>
      <c r="N356" s="64">
        <f t="shared" si="706"/>
        <v>21931400</v>
      </c>
      <c r="O356" s="64">
        <f t="shared" si="706"/>
        <v>0</v>
      </c>
      <c r="P356" s="64">
        <f t="shared" si="706"/>
        <v>0</v>
      </c>
      <c r="Q356" s="64">
        <f t="shared" si="707"/>
        <v>183500</v>
      </c>
      <c r="R356" s="64">
        <f t="shared" si="707"/>
        <v>0</v>
      </c>
      <c r="S356" s="64">
        <f t="shared" si="707"/>
        <v>0</v>
      </c>
      <c r="T356" s="64">
        <f t="shared" si="636"/>
        <v>22114900</v>
      </c>
      <c r="U356" s="64">
        <f t="shared" si="637"/>
        <v>0</v>
      </c>
      <c r="V356" s="64">
        <f t="shared" si="638"/>
        <v>0</v>
      </c>
      <c r="W356" s="64">
        <f t="shared" si="708"/>
        <v>0</v>
      </c>
      <c r="X356" s="64">
        <f t="shared" si="708"/>
        <v>0</v>
      </c>
      <c r="Y356" s="64">
        <f t="shared" si="708"/>
        <v>0</v>
      </c>
      <c r="Z356" s="64">
        <f t="shared" si="640"/>
        <v>22114900</v>
      </c>
      <c r="AA356" s="64">
        <f t="shared" si="641"/>
        <v>0</v>
      </c>
      <c r="AB356" s="64">
        <f t="shared" si="642"/>
        <v>0</v>
      </c>
      <c r="AC356" s="64">
        <f t="shared" si="709"/>
        <v>2869605.16</v>
      </c>
      <c r="AD356" s="64">
        <f t="shared" si="709"/>
        <v>0</v>
      </c>
      <c r="AE356" s="64">
        <f t="shared" si="709"/>
        <v>0</v>
      </c>
      <c r="AF356" s="64">
        <f t="shared" si="644"/>
        <v>24984505.16</v>
      </c>
      <c r="AG356" s="64">
        <f t="shared" si="645"/>
        <v>0</v>
      </c>
      <c r="AH356" s="64">
        <f t="shared" si="646"/>
        <v>0</v>
      </c>
    </row>
    <row r="357" spans="1:34" ht="26.4">
      <c r="A357" s="117"/>
      <c r="B357" s="86" t="s">
        <v>34</v>
      </c>
      <c r="C357" s="35" t="s">
        <v>85</v>
      </c>
      <c r="D357" s="35" t="s">
        <v>21</v>
      </c>
      <c r="E357" s="35" t="s">
        <v>100</v>
      </c>
      <c r="F357" s="100" t="s">
        <v>320</v>
      </c>
      <c r="G357" s="55" t="s">
        <v>33</v>
      </c>
      <c r="H357" s="64">
        <f>21607800+1521000</f>
        <v>23128800</v>
      </c>
      <c r="I357" s="64">
        <v>0</v>
      </c>
      <c r="J357" s="64">
        <v>0</v>
      </c>
      <c r="K357" s="64">
        <v>-1197400</v>
      </c>
      <c r="L357" s="64"/>
      <c r="M357" s="64"/>
      <c r="N357" s="64">
        <f t="shared" si="706"/>
        <v>21931400</v>
      </c>
      <c r="O357" s="64">
        <f t="shared" si="706"/>
        <v>0</v>
      </c>
      <c r="P357" s="64">
        <f t="shared" si="706"/>
        <v>0</v>
      </c>
      <c r="Q357" s="64">
        <f>-21660-108000-320000+315160+1620000-1577000+275000</f>
        <v>183500</v>
      </c>
      <c r="R357" s="64"/>
      <c r="S357" s="64"/>
      <c r="T357" s="64">
        <f t="shared" si="636"/>
        <v>22114900</v>
      </c>
      <c r="U357" s="64">
        <f t="shared" si="637"/>
        <v>0</v>
      </c>
      <c r="V357" s="64">
        <f t="shared" si="638"/>
        <v>0</v>
      </c>
      <c r="W357" s="64"/>
      <c r="X357" s="64"/>
      <c r="Y357" s="64"/>
      <c r="Z357" s="64">
        <f t="shared" si="640"/>
        <v>22114900</v>
      </c>
      <c r="AA357" s="64">
        <f t="shared" si="641"/>
        <v>0</v>
      </c>
      <c r="AB357" s="64">
        <f t="shared" si="642"/>
        <v>0</v>
      </c>
      <c r="AC357" s="64">
        <f>2619605.16+250000</f>
        <v>2869605.16</v>
      </c>
      <c r="AD357" s="64"/>
      <c r="AE357" s="64"/>
      <c r="AF357" s="64">
        <f t="shared" si="644"/>
        <v>24984505.16</v>
      </c>
      <c r="AG357" s="64">
        <f t="shared" si="645"/>
        <v>0</v>
      </c>
      <c r="AH357" s="64">
        <f t="shared" si="646"/>
        <v>0</v>
      </c>
    </row>
    <row r="358" spans="1:34" ht="26.4">
      <c r="A358" s="117"/>
      <c r="B358" s="224" t="s">
        <v>435</v>
      </c>
      <c r="C358" s="35" t="s">
        <v>85</v>
      </c>
      <c r="D358" s="35" t="s">
        <v>21</v>
      </c>
      <c r="E358" s="35" t="s">
        <v>100</v>
      </c>
      <c r="F358" s="100" t="s">
        <v>434</v>
      </c>
      <c r="G358" s="220"/>
      <c r="H358" s="64"/>
      <c r="I358" s="64"/>
      <c r="J358" s="64"/>
      <c r="K358" s="64"/>
      <c r="L358" s="64"/>
      <c r="M358" s="64"/>
      <c r="N358" s="64"/>
      <c r="O358" s="64"/>
      <c r="P358" s="64"/>
      <c r="Q358" s="64"/>
      <c r="R358" s="64"/>
      <c r="S358" s="64"/>
      <c r="T358" s="64"/>
      <c r="U358" s="64"/>
      <c r="V358" s="64"/>
      <c r="W358" s="64">
        <f>W359</f>
        <v>7170705.25</v>
      </c>
      <c r="X358" s="64">
        <f t="shared" ref="X358:Y359" si="710">X359</f>
        <v>0</v>
      </c>
      <c r="Y358" s="64">
        <f t="shared" si="710"/>
        <v>0</v>
      </c>
      <c r="Z358" s="64">
        <f t="shared" ref="Z358:Z360" si="711">T358+W358</f>
        <v>7170705.25</v>
      </c>
      <c r="AA358" s="64">
        <f t="shared" ref="AA358:AA360" si="712">U358+X358</f>
        <v>0</v>
      </c>
      <c r="AB358" s="64">
        <f t="shared" ref="AB358:AB360" si="713">V358+Y358</f>
        <v>0</v>
      </c>
      <c r="AC358" s="64">
        <f>AC359</f>
        <v>0</v>
      </c>
      <c r="AD358" s="64">
        <f t="shared" ref="AD358:AE359" si="714">AD359</f>
        <v>0</v>
      </c>
      <c r="AE358" s="64">
        <f t="shared" si="714"/>
        <v>0</v>
      </c>
      <c r="AF358" s="64">
        <f t="shared" si="644"/>
        <v>7170705.25</v>
      </c>
      <c r="AG358" s="64">
        <f t="shared" si="645"/>
        <v>0</v>
      </c>
      <c r="AH358" s="64">
        <f t="shared" si="646"/>
        <v>0</v>
      </c>
    </row>
    <row r="359" spans="1:34" ht="26.4">
      <c r="A359" s="117"/>
      <c r="B359" s="225" t="s">
        <v>186</v>
      </c>
      <c r="C359" s="35" t="s">
        <v>85</v>
      </c>
      <c r="D359" s="35" t="s">
        <v>21</v>
      </c>
      <c r="E359" s="35" t="s">
        <v>100</v>
      </c>
      <c r="F359" s="100" t="s">
        <v>434</v>
      </c>
      <c r="G359" s="220" t="s">
        <v>32</v>
      </c>
      <c r="H359" s="64"/>
      <c r="I359" s="64"/>
      <c r="J359" s="64"/>
      <c r="K359" s="64"/>
      <c r="L359" s="64"/>
      <c r="M359" s="64"/>
      <c r="N359" s="64"/>
      <c r="O359" s="64"/>
      <c r="P359" s="64"/>
      <c r="Q359" s="64"/>
      <c r="R359" s="64"/>
      <c r="S359" s="64"/>
      <c r="T359" s="64"/>
      <c r="U359" s="64"/>
      <c r="V359" s="64"/>
      <c r="W359" s="64">
        <f>W360</f>
        <v>7170705.25</v>
      </c>
      <c r="X359" s="64">
        <f t="shared" si="710"/>
        <v>0</v>
      </c>
      <c r="Y359" s="64">
        <f t="shared" si="710"/>
        <v>0</v>
      </c>
      <c r="Z359" s="64">
        <f t="shared" si="711"/>
        <v>7170705.25</v>
      </c>
      <c r="AA359" s="64">
        <f t="shared" si="712"/>
        <v>0</v>
      </c>
      <c r="AB359" s="64">
        <f t="shared" si="713"/>
        <v>0</v>
      </c>
      <c r="AC359" s="64">
        <f>AC360</f>
        <v>0</v>
      </c>
      <c r="AD359" s="64">
        <f t="shared" si="714"/>
        <v>0</v>
      </c>
      <c r="AE359" s="64">
        <f t="shared" si="714"/>
        <v>0</v>
      </c>
      <c r="AF359" s="64">
        <f t="shared" si="644"/>
        <v>7170705.25</v>
      </c>
      <c r="AG359" s="64">
        <f t="shared" si="645"/>
        <v>0</v>
      </c>
      <c r="AH359" s="64">
        <f t="shared" si="646"/>
        <v>0</v>
      </c>
    </row>
    <row r="360" spans="1:34" ht="26.4">
      <c r="A360" s="117"/>
      <c r="B360" s="226" t="s">
        <v>34</v>
      </c>
      <c r="C360" s="35" t="s">
        <v>85</v>
      </c>
      <c r="D360" s="35" t="s">
        <v>21</v>
      </c>
      <c r="E360" s="35" t="s">
        <v>100</v>
      </c>
      <c r="F360" s="100" t="s">
        <v>434</v>
      </c>
      <c r="G360" s="220" t="s">
        <v>33</v>
      </c>
      <c r="H360" s="64"/>
      <c r="I360" s="64"/>
      <c r="J360" s="64"/>
      <c r="K360" s="64"/>
      <c r="L360" s="64"/>
      <c r="M360" s="64"/>
      <c r="N360" s="64"/>
      <c r="O360" s="64"/>
      <c r="P360" s="64"/>
      <c r="Q360" s="64"/>
      <c r="R360" s="64"/>
      <c r="S360" s="64"/>
      <c r="T360" s="64"/>
      <c r="U360" s="64"/>
      <c r="V360" s="64"/>
      <c r="W360" s="64">
        <v>7170705.25</v>
      </c>
      <c r="X360" s="64"/>
      <c r="Y360" s="64"/>
      <c r="Z360" s="64">
        <f t="shared" si="711"/>
        <v>7170705.25</v>
      </c>
      <c r="AA360" s="64">
        <f t="shared" si="712"/>
        <v>0</v>
      </c>
      <c r="AB360" s="64">
        <f t="shared" si="713"/>
        <v>0</v>
      </c>
      <c r="AC360" s="64"/>
      <c r="AD360" s="64"/>
      <c r="AE360" s="64"/>
      <c r="AF360" s="64">
        <f t="shared" si="644"/>
        <v>7170705.25</v>
      </c>
      <c r="AG360" s="64">
        <f t="shared" si="645"/>
        <v>0</v>
      </c>
      <c r="AH360" s="64">
        <f t="shared" si="646"/>
        <v>0</v>
      </c>
    </row>
    <row r="361" spans="1:34">
      <c r="A361" s="105"/>
      <c r="B361" s="85"/>
      <c r="C361" s="4"/>
      <c r="D361" s="4"/>
      <c r="E361" s="4"/>
      <c r="F361" s="5"/>
      <c r="G361" s="1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X361" s="57"/>
      <c r="Y361" s="57"/>
      <c r="Z361" s="57"/>
      <c r="AA361" s="57"/>
      <c r="AB361" s="57"/>
      <c r="AC361" s="57"/>
      <c r="AD361" s="57"/>
      <c r="AE361" s="57"/>
      <c r="AF361" s="57"/>
      <c r="AG361" s="57"/>
      <c r="AH361" s="57"/>
    </row>
    <row r="362" spans="1:34" ht="41.4">
      <c r="A362" s="186" t="s">
        <v>6</v>
      </c>
      <c r="B362" s="157" t="s">
        <v>291</v>
      </c>
      <c r="C362" s="8" t="s">
        <v>28</v>
      </c>
      <c r="D362" s="8" t="s">
        <v>21</v>
      </c>
      <c r="E362" s="8" t="s">
        <v>100</v>
      </c>
      <c r="F362" s="7" t="s">
        <v>101</v>
      </c>
      <c r="G362" s="18"/>
      <c r="H362" s="58">
        <f t="shared" ref="H362:M362" si="715">H374+H368+H371</f>
        <v>12826000</v>
      </c>
      <c r="I362" s="58">
        <f t="shared" si="715"/>
        <v>200000</v>
      </c>
      <c r="J362" s="58">
        <f t="shared" si="715"/>
        <v>200000</v>
      </c>
      <c r="K362" s="58">
        <f t="shared" si="715"/>
        <v>-2590000</v>
      </c>
      <c r="L362" s="58">
        <f t="shared" si="715"/>
        <v>0</v>
      </c>
      <c r="M362" s="58">
        <f t="shared" si="715"/>
        <v>0</v>
      </c>
      <c r="N362" s="58">
        <f t="shared" si="564"/>
        <v>10236000</v>
      </c>
      <c r="O362" s="58">
        <f t="shared" si="565"/>
        <v>200000</v>
      </c>
      <c r="P362" s="58">
        <f t="shared" si="566"/>
        <v>200000</v>
      </c>
      <c r="Q362" s="58">
        <f>Q374+Q368+Q371+Q377</f>
        <v>969411.52</v>
      </c>
      <c r="R362" s="58">
        <f t="shared" ref="R362:S362" si="716">R374+R368+R371+R377</f>
        <v>0</v>
      </c>
      <c r="S362" s="58">
        <f t="shared" si="716"/>
        <v>0</v>
      </c>
      <c r="T362" s="58">
        <f t="shared" ref="T362:T376" si="717">N362+Q362</f>
        <v>11205411.52</v>
      </c>
      <c r="U362" s="58">
        <f t="shared" ref="U362:U376" si="718">O362+R362</f>
        <v>200000</v>
      </c>
      <c r="V362" s="58">
        <f t="shared" ref="V362:V376" si="719">P362+S362</f>
        <v>200000</v>
      </c>
      <c r="W362" s="58">
        <f>W374+W368+W371+W377</f>
        <v>0</v>
      </c>
      <c r="X362" s="58">
        <f t="shared" ref="X362:Y362" si="720">X374+X368+X371+X377</f>
        <v>0</v>
      </c>
      <c r="Y362" s="58">
        <f t="shared" si="720"/>
        <v>0</v>
      </c>
      <c r="Z362" s="58">
        <f t="shared" ref="Z362:Z399" si="721">T362+W362</f>
        <v>11205411.52</v>
      </c>
      <c r="AA362" s="58">
        <f t="shared" ref="AA362:AA399" si="722">U362+X362</f>
        <v>200000</v>
      </c>
      <c r="AB362" s="58">
        <f t="shared" ref="AB362:AB399" si="723">V362+Y362</f>
        <v>200000</v>
      </c>
      <c r="AC362" s="58">
        <f>AC374+AC368+AC371+AC377+AC363</f>
        <v>56760</v>
      </c>
      <c r="AD362" s="58">
        <f t="shared" ref="AD362:AE362" si="724">AD374+AD368+AD371+AD377+AD363</f>
        <v>0</v>
      </c>
      <c r="AE362" s="58">
        <f t="shared" si="724"/>
        <v>0</v>
      </c>
      <c r="AF362" s="58">
        <f t="shared" ref="AF362:AF399" si="725">Z362+AC362</f>
        <v>11262171.52</v>
      </c>
      <c r="AG362" s="58">
        <f t="shared" ref="AG362:AG399" si="726">AA362+AD362</f>
        <v>200000</v>
      </c>
      <c r="AH362" s="58">
        <f t="shared" ref="AH362:AH399" si="727">AB362+AE362</f>
        <v>200000</v>
      </c>
    </row>
    <row r="363" spans="1:34">
      <c r="A363" s="117"/>
      <c r="B363" s="245" t="s">
        <v>449</v>
      </c>
      <c r="C363" s="247" t="s">
        <v>28</v>
      </c>
      <c r="D363" s="247" t="s">
        <v>21</v>
      </c>
      <c r="E363" s="247" t="s">
        <v>100</v>
      </c>
      <c r="F363" s="247" t="s">
        <v>450</v>
      </c>
      <c r="G363" s="248"/>
      <c r="H363" s="64"/>
      <c r="I363" s="64"/>
      <c r="J363" s="64"/>
      <c r="K363" s="64"/>
      <c r="L363" s="64"/>
      <c r="M363" s="64"/>
      <c r="N363" s="64"/>
      <c r="O363" s="64"/>
      <c r="P363" s="64"/>
      <c r="Q363" s="64"/>
      <c r="R363" s="64"/>
      <c r="S363" s="64"/>
      <c r="T363" s="64"/>
      <c r="U363" s="64"/>
      <c r="V363" s="64"/>
      <c r="W363" s="64"/>
      <c r="X363" s="64"/>
      <c r="Y363" s="64"/>
      <c r="Z363" s="64"/>
      <c r="AA363" s="64"/>
      <c r="AB363" s="64"/>
      <c r="AC363" s="64">
        <f>AC364+AC366</f>
        <v>332880</v>
      </c>
      <c r="AD363" s="64">
        <f t="shared" ref="AD363:AE363" si="728">AD364+AD366</f>
        <v>0</v>
      </c>
      <c r="AE363" s="64">
        <f t="shared" si="728"/>
        <v>0</v>
      </c>
      <c r="AF363" s="61">
        <f t="shared" ref="AF363:AF367" si="729">Z363+AC363</f>
        <v>332880</v>
      </c>
      <c r="AG363" s="61">
        <f t="shared" ref="AG363:AG367" si="730">AA363+AD363</f>
        <v>0</v>
      </c>
      <c r="AH363" s="61">
        <f t="shared" ref="AH363:AH367" si="731">AB363+AE363</f>
        <v>0</v>
      </c>
    </row>
    <row r="364" spans="1:34" ht="26.4">
      <c r="A364" s="117"/>
      <c r="B364" s="244" t="s">
        <v>139</v>
      </c>
      <c r="C364" s="247" t="s">
        <v>28</v>
      </c>
      <c r="D364" s="247" t="s">
        <v>21</v>
      </c>
      <c r="E364" s="247" t="s">
        <v>100</v>
      </c>
      <c r="F364" s="247" t="s">
        <v>450</v>
      </c>
      <c r="G364" s="248" t="s">
        <v>137</v>
      </c>
      <c r="H364" s="64"/>
      <c r="I364" s="64"/>
      <c r="J364" s="64"/>
      <c r="K364" s="64"/>
      <c r="L364" s="64"/>
      <c r="M364" s="64"/>
      <c r="N364" s="64"/>
      <c r="O364" s="64"/>
      <c r="P364" s="64"/>
      <c r="Q364" s="64"/>
      <c r="R364" s="64"/>
      <c r="S364" s="64"/>
      <c r="T364" s="64"/>
      <c r="U364" s="64"/>
      <c r="V364" s="64"/>
      <c r="W364" s="64"/>
      <c r="X364" s="64"/>
      <c r="Y364" s="64"/>
      <c r="Z364" s="64"/>
      <c r="AA364" s="64"/>
      <c r="AB364" s="64"/>
      <c r="AC364" s="64">
        <f>AC365</f>
        <v>330000</v>
      </c>
      <c r="AD364" s="64">
        <f t="shared" ref="AD364:AE364" si="732">AD365</f>
        <v>0</v>
      </c>
      <c r="AE364" s="64">
        <f t="shared" si="732"/>
        <v>0</v>
      </c>
      <c r="AF364" s="61">
        <f t="shared" si="729"/>
        <v>330000</v>
      </c>
      <c r="AG364" s="61">
        <f t="shared" si="730"/>
        <v>0</v>
      </c>
      <c r="AH364" s="61">
        <f t="shared" si="731"/>
        <v>0</v>
      </c>
    </row>
    <row r="365" spans="1:34">
      <c r="A365" s="117"/>
      <c r="B365" s="246" t="s">
        <v>140</v>
      </c>
      <c r="C365" s="247" t="s">
        <v>28</v>
      </c>
      <c r="D365" s="247" t="s">
        <v>21</v>
      </c>
      <c r="E365" s="247" t="s">
        <v>100</v>
      </c>
      <c r="F365" s="247" t="s">
        <v>450</v>
      </c>
      <c r="G365" s="248" t="s">
        <v>138</v>
      </c>
      <c r="H365" s="64"/>
      <c r="I365" s="64"/>
      <c r="J365" s="64"/>
      <c r="K365" s="64"/>
      <c r="L365" s="64"/>
      <c r="M365" s="64"/>
      <c r="N365" s="64"/>
      <c r="O365" s="64"/>
      <c r="P365" s="64"/>
      <c r="Q365" s="64"/>
      <c r="R365" s="64"/>
      <c r="S365" s="64"/>
      <c r="T365" s="64"/>
      <c r="U365" s="64"/>
      <c r="V365" s="64"/>
      <c r="W365" s="64"/>
      <c r="X365" s="64"/>
      <c r="Y365" s="64"/>
      <c r="Z365" s="64"/>
      <c r="AA365" s="64"/>
      <c r="AB365" s="64"/>
      <c r="AC365" s="64">
        <v>330000</v>
      </c>
      <c r="AD365" s="64"/>
      <c r="AE365" s="64"/>
      <c r="AF365" s="61">
        <f t="shared" si="729"/>
        <v>330000</v>
      </c>
      <c r="AG365" s="61">
        <f t="shared" si="730"/>
        <v>0</v>
      </c>
      <c r="AH365" s="61">
        <f t="shared" si="731"/>
        <v>0</v>
      </c>
    </row>
    <row r="366" spans="1:34">
      <c r="A366" s="117"/>
      <c r="B366" s="240" t="s">
        <v>47</v>
      </c>
      <c r="C366" s="247" t="s">
        <v>28</v>
      </c>
      <c r="D366" s="247" t="s">
        <v>21</v>
      </c>
      <c r="E366" s="247" t="s">
        <v>100</v>
      </c>
      <c r="F366" s="247" t="s">
        <v>450</v>
      </c>
      <c r="G366" s="248" t="s">
        <v>45</v>
      </c>
      <c r="H366" s="64"/>
      <c r="I366" s="64"/>
      <c r="J366" s="64"/>
      <c r="K366" s="64"/>
      <c r="L366" s="64"/>
      <c r="M366" s="64"/>
      <c r="N366" s="64"/>
      <c r="O366" s="64"/>
      <c r="P366" s="64"/>
      <c r="Q366" s="64"/>
      <c r="R366" s="64"/>
      <c r="S366" s="64"/>
      <c r="T366" s="64"/>
      <c r="U366" s="64"/>
      <c r="V366" s="64"/>
      <c r="W366" s="64"/>
      <c r="X366" s="64"/>
      <c r="Y366" s="64"/>
      <c r="Z366" s="64"/>
      <c r="AA366" s="64"/>
      <c r="AB366" s="64"/>
      <c r="AC366" s="64">
        <f>AC367</f>
        <v>2880</v>
      </c>
      <c r="AD366" s="64">
        <f t="shared" ref="AD366:AE366" si="733">AD367</f>
        <v>0</v>
      </c>
      <c r="AE366" s="64">
        <f t="shared" si="733"/>
        <v>0</v>
      </c>
      <c r="AF366" s="61">
        <f t="shared" si="729"/>
        <v>2880</v>
      </c>
      <c r="AG366" s="61">
        <f t="shared" si="730"/>
        <v>0</v>
      </c>
      <c r="AH366" s="61">
        <f t="shared" si="731"/>
        <v>0</v>
      </c>
    </row>
    <row r="367" spans="1:34">
      <c r="A367" s="117"/>
      <c r="B367" s="246" t="s">
        <v>392</v>
      </c>
      <c r="C367" s="247" t="s">
        <v>28</v>
      </c>
      <c r="D367" s="247" t="s">
        <v>21</v>
      </c>
      <c r="E367" s="247" t="s">
        <v>100</v>
      </c>
      <c r="F367" s="247" t="s">
        <v>450</v>
      </c>
      <c r="G367" s="248" t="s">
        <v>391</v>
      </c>
      <c r="H367" s="64"/>
      <c r="I367" s="64"/>
      <c r="J367" s="64"/>
      <c r="K367" s="64"/>
      <c r="L367" s="64"/>
      <c r="M367" s="64"/>
      <c r="N367" s="64"/>
      <c r="O367" s="64"/>
      <c r="P367" s="64"/>
      <c r="Q367" s="64"/>
      <c r="R367" s="64"/>
      <c r="S367" s="64"/>
      <c r="T367" s="64"/>
      <c r="U367" s="64"/>
      <c r="V367" s="64"/>
      <c r="W367" s="64"/>
      <c r="X367" s="64"/>
      <c r="Y367" s="64"/>
      <c r="Z367" s="64"/>
      <c r="AA367" s="64"/>
      <c r="AB367" s="64"/>
      <c r="AC367" s="64">
        <v>2880</v>
      </c>
      <c r="AD367" s="64"/>
      <c r="AE367" s="64"/>
      <c r="AF367" s="61">
        <f t="shared" si="729"/>
        <v>2880</v>
      </c>
      <c r="AG367" s="61">
        <f t="shared" si="730"/>
        <v>0</v>
      </c>
      <c r="AH367" s="61">
        <f t="shared" si="731"/>
        <v>0</v>
      </c>
    </row>
    <row r="368" spans="1:34">
      <c r="A368" s="181"/>
      <c r="B368" s="102" t="s">
        <v>170</v>
      </c>
      <c r="C368" s="35" t="s">
        <v>28</v>
      </c>
      <c r="D368" s="35" t="s">
        <v>21</v>
      </c>
      <c r="E368" s="35" t="s">
        <v>100</v>
      </c>
      <c r="F368" s="35" t="s">
        <v>169</v>
      </c>
      <c r="G368" s="36"/>
      <c r="H368" s="61">
        <f>H369</f>
        <v>5000000</v>
      </c>
      <c r="I368" s="61">
        <f t="shared" ref="I368:M369" si="734">I369</f>
        <v>0</v>
      </c>
      <c r="J368" s="61">
        <f t="shared" si="734"/>
        <v>0</v>
      </c>
      <c r="K368" s="61">
        <f t="shared" si="734"/>
        <v>0</v>
      </c>
      <c r="L368" s="61">
        <f t="shared" si="734"/>
        <v>0</v>
      </c>
      <c r="M368" s="61">
        <f t="shared" si="734"/>
        <v>0</v>
      </c>
      <c r="N368" s="61">
        <f t="shared" si="564"/>
        <v>5000000</v>
      </c>
      <c r="O368" s="61">
        <f t="shared" si="565"/>
        <v>0</v>
      </c>
      <c r="P368" s="61">
        <f t="shared" si="566"/>
        <v>0</v>
      </c>
      <c r="Q368" s="61">
        <f t="shared" ref="Q368:S369" si="735">Q369</f>
        <v>0</v>
      </c>
      <c r="R368" s="61">
        <f t="shared" si="735"/>
        <v>0</v>
      </c>
      <c r="S368" s="61">
        <f t="shared" si="735"/>
        <v>0</v>
      </c>
      <c r="T368" s="61">
        <f t="shared" si="717"/>
        <v>5000000</v>
      </c>
      <c r="U368" s="61">
        <f t="shared" si="718"/>
        <v>0</v>
      </c>
      <c r="V368" s="61">
        <f t="shared" si="719"/>
        <v>0</v>
      </c>
      <c r="W368" s="61">
        <f t="shared" ref="W368:Y369" si="736">W369</f>
        <v>0</v>
      </c>
      <c r="X368" s="61">
        <f t="shared" si="736"/>
        <v>0</v>
      </c>
      <c r="Y368" s="61">
        <f t="shared" si="736"/>
        <v>0</v>
      </c>
      <c r="Z368" s="61">
        <f t="shared" si="721"/>
        <v>5000000</v>
      </c>
      <c r="AA368" s="61">
        <f t="shared" si="722"/>
        <v>0</v>
      </c>
      <c r="AB368" s="61">
        <f t="shared" si="723"/>
        <v>0</v>
      </c>
      <c r="AC368" s="61">
        <f t="shared" ref="AC368:AE369" si="737">AC369</f>
        <v>0</v>
      </c>
      <c r="AD368" s="61">
        <f t="shared" si="737"/>
        <v>0</v>
      </c>
      <c r="AE368" s="61">
        <f t="shared" si="737"/>
        <v>0</v>
      </c>
      <c r="AF368" s="61">
        <f t="shared" si="725"/>
        <v>5000000</v>
      </c>
      <c r="AG368" s="61">
        <f t="shared" si="726"/>
        <v>0</v>
      </c>
      <c r="AH368" s="61">
        <f t="shared" si="727"/>
        <v>0</v>
      </c>
    </row>
    <row r="369" spans="1:34" ht="26.4">
      <c r="A369" s="181"/>
      <c r="B369" s="74" t="s">
        <v>41</v>
      </c>
      <c r="C369" s="35" t="s">
        <v>28</v>
      </c>
      <c r="D369" s="35" t="s">
        <v>21</v>
      </c>
      <c r="E369" s="35" t="s">
        <v>100</v>
      </c>
      <c r="F369" s="35" t="s">
        <v>169</v>
      </c>
      <c r="G369" s="36" t="s">
        <v>39</v>
      </c>
      <c r="H369" s="61">
        <f>H370</f>
        <v>5000000</v>
      </c>
      <c r="I369" s="61">
        <f t="shared" si="734"/>
        <v>0</v>
      </c>
      <c r="J369" s="61">
        <f t="shared" si="734"/>
        <v>0</v>
      </c>
      <c r="K369" s="61">
        <f t="shared" si="734"/>
        <v>0</v>
      </c>
      <c r="L369" s="61">
        <f t="shared" si="734"/>
        <v>0</v>
      </c>
      <c r="M369" s="61">
        <f t="shared" si="734"/>
        <v>0</v>
      </c>
      <c r="N369" s="61">
        <f t="shared" si="564"/>
        <v>5000000</v>
      </c>
      <c r="O369" s="61">
        <f t="shared" si="565"/>
        <v>0</v>
      </c>
      <c r="P369" s="61">
        <f t="shared" si="566"/>
        <v>0</v>
      </c>
      <c r="Q369" s="61">
        <f t="shared" si="735"/>
        <v>0</v>
      </c>
      <c r="R369" s="61">
        <f t="shared" si="735"/>
        <v>0</v>
      </c>
      <c r="S369" s="61">
        <f t="shared" si="735"/>
        <v>0</v>
      </c>
      <c r="T369" s="61">
        <f t="shared" si="717"/>
        <v>5000000</v>
      </c>
      <c r="U369" s="61">
        <f t="shared" si="718"/>
        <v>0</v>
      </c>
      <c r="V369" s="61">
        <f t="shared" si="719"/>
        <v>0</v>
      </c>
      <c r="W369" s="61">
        <f t="shared" si="736"/>
        <v>0</v>
      </c>
      <c r="X369" s="61">
        <f t="shared" si="736"/>
        <v>0</v>
      </c>
      <c r="Y369" s="61">
        <f t="shared" si="736"/>
        <v>0</v>
      </c>
      <c r="Z369" s="61">
        <f t="shared" si="721"/>
        <v>5000000</v>
      </c>
      <c r="AA369" s="61">
        <f t="shared" si="722"/>
        <v>0</v>
      </c>
      <c r="AB369" s="61">
        <f t="shared" si="723"/>
        <v>0</v>
      </c>
      <c r="AC369" s="61">
        <f t="shared" si="737"/>
        <v>0</v>
      </c>
      <c r="AD369" s="61">
        <f t="shared" si="737"/>
        <v>0</v>
      </c>
      <c r="AE369" s="61">
        <f t="shared" si="737"/>
        <v>0</v>
      </c>
      <c r="AF369" s="61">
        <f t="shared" si="725"/>
        <v>5000000</v>
      </c>
      <c r="AG369" s="61">
        <f t="shared" si="726"/>
        <v>0</v>
      </c>
      <c r="AH369" s="61">
        <f t="shared" si="727"/>
        <v>0</v>
      </c>
    </row>
    <row r="370" spans="1:34">
      <c r="A370" s="185"/>
      <c r="B370" s="102" t="s">
        <v>42</v>
      </c>
      <c r="C370" s="35" t="s">
        <v>28</v>
      </c>
      <c r="D370" s="35" t="s">
        <v>21</v>
      </c>
      <c r="E370" s="35" t="s">
        <v>100</v>
      </c>
      <c r="F370" s="35" t="s">
        <v>169</v>
      </c>
      <c r="G370" s="36" t="s">
        <v>40</v>
      </c>
      <c r="H370" s="61">
        <v>5000000</v>
      </c>
      <c r="I370" s="61"/>
      <c r="J370" s="61"/>
      <c r="K370" s="61"/>
      <c r="L370" s="61"/>
      <c r="M370" s="61"/>
      <c r="N370" s="61">
        <f t="shared" si="564"/>
        <v>5000000</v>
      </c>
      <c r="O370" s="61">
        <f t="shared" si="565"/>
        <v>0</v>
      </c>
      <c r="P370" s="61">
        <f t="shared" si="566"/>
        <v>0</v>
      </c>
      <c r="Q370" s="61"/>
      <c r="R370" s="61"/>
      <c r="S370" s="61"/>
      <c r="T370" s="61">
        <f t="shared" si="717"/>
        <v>5000000</v>
      </c>
      <c r="U370" s="61">
        <f t="shared" si="718"/>
        <v>0</v>
      </c>
      <c r="V370" s="61">
        <f t="shared" si="719"/>
        <v>0</v>
      </c>
      <c r="W370" s="61"/>
      <c r="X370" s="61"/>
      <c r="Y370" s="61"/>
      <c r="Z370" s="61">
        <f t="shared" si="721"/>
        <v>5000000</v>
      </c>
      <c r="AA370" s="61">
        <f t="shared" si="722"/>
        <v>0</v>
      </c>
      <c r="AB370" s="61">
        <f t="shared" si="723"/>
        <v>0</v>
      </c>
      <c r="AC370" s="61"/>
      <c r="AD370" s="61"/>
      <c r="AE370" s="61"/>
      <c r="AF370" s="61">
        <f t="shared" si="725"/>
        <v>5000000</v>
      </c>
      <c r="AG370" s="61">
        <f t="shared" si="726"/>
        <v>0</v>
      </c>
      <c r="AH370" s="61">
        <f t="shared" si="727"/>
        <v>0</v>
      </c>
    </row>
    <row r="371" spans="1:34" ht="24.75" customHeight="1">
      <c r="A371" s="181"/>
      <c r="B371" s="74" t="s">
        <v>221</v>
      </c>
      <c r="C371" s="5" t="s">
        <v>28</v>
      </c>
      <c r="D371" s="5" t="s">
        <v>21</v>
      </c>
      <c r="E371" s="5" t="s">
        <v>100</v>
      </c>
      <c r="F371" s="73" t="s">
        <v>320</v>
      </c>
      <c r="G371" s="101"/>
      <c r="H371" s="61">
        <f>H372</f>
        <v>7626000</v>
      </c>
      <c r="I371" s="61">
        <f t="shared" ref="I371:M371" si="738">I372</f>
        <v>0</v>
      </c>
      <c r="J371" s="61">
        <f t="shared" si="738"/>
        <v>0</v>
      </c>
      <c r="K371" s="61">
        <f t="shared" si="738"/>
        <v>-2590000</v>
      </c>
      <c r="L371" s="61">
        <f t="shared" si="738"/>
        <v>0</v>
      </c>
      <c r="M371" s="61">
        <f t="shared" si="738"/>
        <v>0</v>
      </c>
      <c r="N371" s="61">
        <f t="shared" ref="N371:P373" si="739">H371+K371</f>
        <v>5036000</v>
      </c>
      <c r="O371" s="61">
        <f t="shared" si="739"/>
        <v>0</v>
      </c>
      <c r="P371" s="61">
        <f t="shared" si="739"/>
        <v>0</v>
      </c>
      <c r="Q371" s="61">
        <f t="shared" ref="Q371:S372" si="740">Q372</f>
        <v>146060</v>
      </c>
      <c r="R371" s="61">
        <f t="shared" si="740"/>
        <v>0</v>
      </c>
      <c r="S371" s="61">
        <f t="shared" si="740"/>
        <v>0</v>
      </c>
      <c r="T371" s="61">
        <f t="shared" si="717"/>
        <v>5182060</v>
      </c>
      <c r="U371" s="61">
        <f t="shared" si="718"/>
        <v>0</v>
      </c>
      <c r="V371" s="61">
        <f t="shared" si="719"/>
        <v>0</v>
      </c>
      <c r="W371" s="61">
        <f t="shared" ref="W371:Y372" si="741">W372</f>
        <v>0</v>
      </c>
      <c r="X371" s="61">
        <f t="shared" si="741"/>
        <v>0</v>
      </c>
      <c r="Y371" s="61">
        <f t="shared" si="741"/>
        <v>0</v>
      </c>
      <c r="Z371" s="61">
        <f t="shared" si="721"/>
        <v>5182060</v>
      </c>
      <c r="AA371" s="61">
        <f t="shared" si="722"/>
        <v>0</v>
      </c>
      <c r="AB371" s="61">
        <f t="shared" si="723"/>
        <v>0</v>
      </c>
      <c r="AC371" s="61">
        <f t="shared" ref="AC371:AE372" si="742">AC372</f>
        <v>-276120</v>
      </c>
      <c r="AD371" s="61">
        <f t="shared" si="742"/>
        <v>0</v>
      </c>
      <c r="AE371" s="61">
        <f t="shared" si="742"/>
        <v>0</v>
      </c>
      <c r="AF371" s="61">
        <f t="shared" si="725"/>
        <v>4905940</v>
      </c>
      <c r="AG371" s="61">
        <f t="shared" si="726"/>
        <v>0</v>
      </c>
      <c r="AH371" s="61">
        <f t="shared" si="727"/>
        <v>0</v>
      </c>
    </row>
    <row r="372" spans="1:34" ht="25.5" customHeight="1">
      <c r="A372" s="181"/>
      <c r="B372" s="156" t="s">
        <v>186</v>
      </c>
      <c r="C372" s="5" t="s">
        <v>28</v>
      </c>
      <c r="D372" s="5" t="s">
        <v>21</v>
      </c>
      <c r="E372" s="5" t="s">
        <v>100</v>
      </c>
      <c r="F372" s="73" t="s">
        <v>320</v>
      </c>
      <c r="G372" s="101" t="s">
        <v>32</v>
      </c>
      <c r="H372" s="61">
        <f>H373</f>
        <v>7626000</v>
      </c>
      <c r="I372" s="61">
        <f t="shared" ref="I372:M372" si="743">I373</f>
        <v>0</v>
      </c>
      <c r="J372" s="61">
        <f t="shared" si="743"/>
        <v>0</v>
      </c>
      <c r="K372" s="61">
        <f t="shared" si="743"/>
        <v>-2590000</v>
      </c>
      <c r="L372" s="61">
        <f t="shared" si="743"/>
        <v>0</v>
      </c>
      <c r="M372" s="61">
        <f t="shared" si="743"/>
        <v>0</v>
      </c>
      <c r="N372" s="61">
        <f t="shared" si="739"/>
        <v>5036000</v>
      </c>
      <c r="O372" s="61">
        <f t="shared" si="739"/>
        <v>0</v>
      </c>
      <c r="P372" s="61">
        <f t="shared" si="739"/>
        <v>0</v>
      </c>
      <c r="Q372" s="61">
        <f t="shared" si="740"/>
        <v>146060</v>
      </c>
      <c r="R372" s="61">
        <f t="shared" si="740"/>
        <v>0</v>
      </c>
      <c r="S372" s="61">
        <f t="shared" si="740"/>
        <v>0</v>
      </c>
      <c r="T372" s="61">
        <f t="shared" si="717"/>
        <v>5182060</v>
      </c>
      <c r="U372" s="61">
        <f t="shared" si="718"/>
        <v>0</v>
      </c>
      <c r="V372" s="61">
        <f t="shared" si="719"/>
        <v>0</v>
      </c>
      <c r="W372" s="61">
        <f t="shared" si="741"/>
        <v>0</v>
      </c>
      <c r="X372" s="61">
        <f t="shared" si="741"/>
        <v>0</v>
      </c>
      <c r="Y372" s="61">
        <f t="shared" si="741"/>
        <v>0</v>
      </c>
      <c r="Z372" s="61">
        <f t="shared" si="721"/>
        <v>5182060</v>
      </c>
      <c r="AA372" s="61">
        <f t="shared" si="722"/>
        <v>0</v>
      </c>
      <c r="AB372" s="61">
        <f t="shared" si="723"/>
        <v>0</v>
      </c>
      <c r="AC372" s="61">
        <f t="shared" si="742"/>
        <v>-276120</v>
      </c>
      <c r="AD372" s="61">
        <f t="shared" si="742"/>
        <v>0</v>
      </c>
      <c r="AE372" s="61">
        <f t="shared" si="742"/>
        <v>0</v>
      </c>
      <c r="AF372" s="61">
        <f t="shared" si="725"/>
        <v>4905940</v>
      </c>
      <c r="AG372" s="61">
        <f t="shared" si="726"/>
        <v>0</v>
      </c>
      <c r="AH372" s="61">
        <f t="shared" si="727"/>
        <v>0</v>
      </c>
    </row>
    <row r="373" spans="1:34" ht="30.75" customHeight="1">
      <c r="A373" s="181"/>
      <c r="B373" s="71" t="s">
        <v>34</v>
      </c>
      <c r="C373" s="5" t="s">
        <v>28</v>
      </c>
      <c r="D373" s="5" t="s">
        <v>21</v>
      </c>
      <c r="E373" s="5" t="s">
        <v>100</v>
      </c>
      <c r="F373" s="73" t="s">
        <v>320</v>
      </c>
      <c r="G373" s="101" t="s">
        <v>33</v>
      </c>
      <c r="H373" s="60">
        <v>7626000</v>
      </c>
      <c r="I373" s="61"/>
      <c r="J373" s="61"/>
      <c r="K373" s="61">
        <v>-2590000</v>
      </c>
      <c r="L373" s="61"/>
      <c r="M373" s="61"/>
      <c r="N373" s="61">
        <f t="shared" si="739"/>
        <v>5036000</v>
      </c>
      <c r="O373" s="61">
        <f t="shared" si="739"/>
        <v>0</v>
      </c>
      <c r="P373" s="61">
        <f t="shared" si="739"/>
        <v>0</v>
      </c>
      <c r="Q373" s="61">
        <f>-127960-803000+1077020</f>
        <v>146060</v>
      </c>
      <c r="R373" s="61"/>
      <c r="S373" s="61"/>
      <c r="T373" s="61">
        <f t="shared" si="717"/>
        <v>5182060</v>
      </c>
      <c r="U373" s="61">
        <f t="shared" si="718"/>
        <v>0</v>
      </c>
      <c r="V373" s="61">
        <f t="shared" si="719"/>
        <v>0</v>
      </c>
      <c r="W373" s="61"/>
      <c r="X373" s="61"/>
      <c r="Y373" s="61"/>
      <c r="Z373" s="61">
        <f t="shared" si="721"/>
        <v>5182060</v>
      </c>
      <c r="AA373" s="61">
        <f t="shared" si="722"/>
        <v>0</v>
      </c>
      <c r="AB373" s="61">
        <f t="shared" si="723"/>
        <v>0</v>
      </c>
      <c r="AC373" s="61">
        <v>-276120</v>
      </c>
      <c r="AD373" s="61"/>
      <c r="AE373" s="61"/>
      <c r="AF373" s="61">
        <f t="shared" si="725"/>
        <v>4905940</v>
      </c>
      <c r="AG373" s="61">
        <f t="shared" si="726"/>
        <v>0</v>
      </c>
      <c r="AH373" s="61">
        <f t="shared" si="727"/>
        <v>0</v>
      </c>
    </row>
    <row r="374" spans="1:34">
      <c r="A374" s="267"/>
      <c r="B374" s="171" t="s">
        <v>234</v>
      </c>
      <c r="C374" s="5" t="s">
        <v>28</v>
      </c>
      <c r="D374" s="5" t="s">
        <v>21</v>
      </c>
      <c r="E374" s="5" t="s">
        <v>100</v>
      </c>
      <c r="F374" s="73" t="s">
        <v>196</v>
      </c>
      <c r="G374" s="17"/>
      <c r="H374" s="57">
        <f t="shared" ref="H374:M375" si="744">H375</f>
        <v>200000</v>
      </c>
      <c r="I374" s="57">
        <f t="shared" si="744"/>
        <v>200000</v>
      </c>
      <c r="J374" s="57">
        <f t="shared" si="744"/>
        <v>200000</v>
      </c>
      <c r="K374" s="57">
        <f t="shared" si="744"/>
        <v>0</v>
      </c>
      <c r="L374" s="57">
        <f t="shared" si="744"/>
        <v>0</v>
      </c>
      <c r="M374" s="57">
        <f t="shared" si="744"/>
        <v>0</v>
      </c>
      <c r="N374" s="57">
        <f t="shared" si="564"/>
        <v>200000</v>
      </c>
      <c r="O374" s="57">
        <f t="shared" si="565"/>
        <v>200000</v>
      </c>
      <c r="P374" s="57">
        <f t="shared" si="566"/>
        <v>200000</v>
      </c>
      <c r="Q374" s="57">
        <f t="shared" ref="Q374:S375" si="745">Q375</f>
        <v>-200000</v>
      </c>
      <c r="R374" s="57">
        <f t="shared" si="745"/>
        <v>-200000</v>
      </c>
      <c r="S374" s="57">
        <f t="shared" si="745"/>
        <v>-200000</v>
      </c>
      <c r="T374" s="57">
        <f t="shared" si="717"/>
        <v>0</v>
      </c>
      <c r="U374" s="57">
        <f t="shared" si="718"/>
        <v>0</v>
      </c>
      <c r="V374" s="57">
        <f t="shared" si="719"/>
        <v>0</v>
      </c>
      <c r="W374" s="57">
        <f t="shared" ref="W374:Y375" si="746">W375</f>
        <v>0</v>
      </c>
      <c r="X374" s="57">
        <f t="shared" si="746"/>
        <v>0</v>
      </c>
      <c r="Y374" s="57">
        <f t="shared" si="746"/>
        <v>0</v>
      </c>
      <c r="Z374" s="57">
        <f t="shared" si="721"/>
        <v>0</v>
      </c>
      <c r="AA374" s="57">
        <f t="shared" si="722"/>
        <v>0</v>
      </c>
      <c r="AB374" s="57">
        <f t="shared" si="723"/>
        <v>0</v>
      </c>
      <c r="AC374" s="57">
        <f t="shared" ref="AC374:AE375" si="747">AC375</f>
        <v>0</v>
      </c>
      <c r="AD374" s="57">
        <f t="shared" si="747"/>
        <v>0</v>
      </c>
      <c r="AE374" s="57">
        <f t="shared" si="747"/>
        <v>0</v>
      </c>
      <c r="AF374" s="57">
        <f t="shared" si="725"/>
        <v>0</v>
      </c>
      <c r="AG374" s="57">
        <f t="shared" si="726"/>
        <v>0</v>
      </c>
      <c r="AH374" s="57">
        <f t="shared" si="727"/>
        <v>0</v>
      </c>
    </row>
    <row r="375" spans="1:34" ht="13.5" customHeight="1">
      <c r="A375" s="265"/>
      <c r="B375" s="26" t="s">
        <v>35</v>
      </c>
      <c r="C375" s="5" t="s">
        <v>28</v>
      </c>
      <c r="D375" s="5" t="s">
        <v>21</v>
      </c>
      <c r="E375" s="5" t="s">
        <v>100</v>
      </c>
      <c r="F375" s="73" t="s">
        <v>196</v>
      </c>
      <c r="G375" s="17" t="s">
        <v>36</v>
      </c>
      <c r="H375" s="57">
        <f t="shared" si="744"/>
        <v>200000</v>
      </c>
      <c r="I375" s="57">
        <f t="shared" si="744"/>
        <v>200000</v>
      </c>
      <c r="J375" s="57">
        <f t="shared" si="744"/>
        <v>200000</v>
      </c>
      <c r="K375" s="57">
        <f t="shared" si="744"/>
        <v>0</v>
      </c>
      <c r="L375" s="57">
        <f t="shared" si="744"/>
        <v>0</v>
      </c>
      <c r="M375" s="57">
        <f t="shared" si="744"/>
        <v>0</v>
      </c>
      <c r="N375" s="57">
        <f t="shared" si="564"/>
        <v>200000</v>
      </c>
      <c r="O375" s="57">
        <f t="shared" si="565"/>
        <v>200000</v>
      </c>
      <c r="P375" s="57">
        <f t="shared" si="566"/>
        <v>200000</v>
      </c>
      <c r="Q375" s="57">
        <f t="shared" si="745"/>
        <v>-200000</v>
      </c>
      <c r="R375" s="57">
        <f t="shared" si="745"/>
        <v>-200000</v>
      </c>
      <c r="S375" s="57">
        <f t="shared" si="745"/>
        <v>-200000</v>
      </c>
      <c r="T375" s="57">
        <f t="shared" si="717"/>
        <v>0</v>
      </c>
      <c r="U375" s="57">
        <f t="shared" si="718"/>
        <v>0</v>
      </c>
      <c r="V375" s="57">
        <f t="shared" si="719"/>
        <v>0</v>
      </c>
      <c r="W375" s="57">
        <f t="shared" si="746"/>
        <v>0</v>
      </c>
      <c r="X375" s="57">
        <f t="shared" si="746"/>
        <v>0</v>
      </c>
      <c r="Y375" s="57">
        <f t="shared" si="746"/>
        <v>0</v>
      </c>
      <c r="Z375" s="57">
        <f t="shared" si="721"/>
        <v>0</v>
      </c>
      <c r="AA375" s="57">
        <f t="shared" si="722"/>
        <v>0</v>
      </c>
      <c r="AB375" s="57">
        <f t="shared" si="723"/>
        <v>0</v>
      </c>
      <c r="AC375" s="57">
        <f t="shared" si="747"/>
        <v>0</v>
      </c>
      <c r="AD375" s="57">
        <f t="shared" si="747"/>
        <v>0</v>
      </c>
      <c r="AE375" s="57">
        <f t="shared" si="747"/>
        <v>0</v>
      </c>
      <c r="AF375" s="57">
        <f t="shared" si="725"/>
        <v>0</v>
      </c>
      <c r="AG375" s="57">
        <f t="shared" si="726"/>
        <v>0</v>
      </c>
      <c r="AH375" s="57">
        <f t="shared" si="727"/>
        <v>0</v>
      </c>
    </row>
    <row r="376" spans="1:34" ht="14.25" customHeight="1">
      <c r="A376" s="265"/>
      <c r="B376" s="26" t="s">
        <v>38</v>
      </c>
      <c r="C376" s="5" t="s">
        <v>28</v>
      </c>
      <c r="D376" s="5" t="s">
        <v>21</v>
      </c>
      <c r="E376" s="5" t="s">
        <v>100</v>
      </c>
      <c r="F376" s="73" t="s">
        <v>196</v>
      </c>
      <c r="G376" s="17" t="s">
        <v>37</v>
      </c>
      <c r="H376" s="61">
        <v>200000</v>
      </c>
      <c r="I376" s="61">
        <v>200000</v>
      </c>
      <c r="J376" s="61">
        <v>200000</v>
      </c>
      <c r="K376" s="61"/>
      <c r="L376" s="61"/>
      <c r="M376" s="61"/>
      <c r="N376" s="61">
        <f t="shared" si="564"/>
        <v>200000</v>
      </c>
      <c r="O376" s="61">
        <f t="shared" si="565"/>
        <v>200000</v>
      </c>
      <c r="P376" s="61">
        <f t="shared" si="566"/>
        <v>200000</v>
      </c>
      <c r="Q376" s="61">
        <v>-200000</v>
      </c>
      <c r="R376" s="61">
        <v>-200000</v>
      </c>
      <c r="S376" s="61">
        <v>-200000</v>
      </c>
      <c r="T376" s="61">
        <f t="shared" si="717"/>
        <v>0</v>
      </c>
      <c r="U376" s="61">
        <f t="shared" si="718"/>
        <v>0</v>
      </c>
      <c r="V376" s="61">
        <f t="shared" si="719"/>
        <v>0</v>
      </c>
      <c r="W376" s="61"/>
      <c r="X376" s="61"/>
      <c r="Y376" s="61"/>
      <c r="Z376" s="61">
        <f t="shared" si="721"/>
        <v>0</v>
      </c>
      <c r="AA376" s="61">
        <f t="shared" si="722"/>
        <v>0</v>
      </c>
      <c r="AB376" s="61">
        <f t="shared" si="723"/>
        <v>0</v>
      </c>
      <c r="AC376" s="61"/>
      <c r="AD376" s="61"/>
      <c r="AE376" s="61"/>
      <c r="AF376" s="61">
        <f t="shared" si="725"/>
        <v>0</v>
      </c>
      <c r="AG376" s="61">
        <f t="shared" si="726"/>
        <v>0</v>
      </c>
      <c r="AH376" s="61">
        <f t="shared" si="727"/>
        <v>0</v>
      </c>
    </row>
    <row r="377" spans="1:34" ht="14.25" customHeight="1">
      <c r="A377" s="181"/>
      <c r="B377" s="171" t="s">
        <v>234</v>
      </c>
      <c r="C377" s="39" t="s">
        <v>28</v>
      </c>
      <c r="D377" s="39" t="s">
        <v>21</v>
      </c>
      <c r="E377" s="39" t="s">
        <v>100</v>
      </c>
      <c r="F377" s="73" t="s">
        <v>407</v>
      </c>
      <c r="G377" s="38"/>
      <c r="H377" s="61"/>
      <c r="I377" s="61"/>
      <c r="J377" s="61"/>
      <c r="K377" s="61"/>
      <c r="L377" s="61"/>
      <c r="M377" s="61"/>
      <c r="N377" s="61"/>
      <c r="O377" s="61"/>
      <c r="P377" s="61"/>
      <c r="Q377" s="61">
        <f>Q378</f>
        <v>1023351.52</v>
      </c>
      <c r="R377" s="61">
        <f t="shared" ref="R377:S378" si="748">R378</f>
        <v>200000</v>
      </c>
      <c r="S377" s="61">
        <f t="shared" si="748"/>
        <v>200000</v>
      </c>
      <c r="T377" s="61">
        <f t="shared" ref="T377:T380" si="749">N377+Q377</f>
        <v>1023351.52</v>
      </c>
      <c r="U377" s="61">
        <f t="shared" ref="U377:U380" si="750">O377+R377</f>
        <v>200000</v>
      </c>
      <c r="V377" s="61">
        <f t="shared" ref="V377:V380" si="751">P377+S377</f>
        <v>200000</v>
      </c>
      <c r="W377" s="61">
        <f>W378</f>
        <v>0</v>
      </c>
      <c r="X377" s="61">
        <f t="shared" ref="X377:Y378" si="752">X378</f>
        <v>0</v>
      </c>
      <c r="Y377" s="61">
        <f t="shared" si="752"/>
        <v>0</v>
      </c>
      <c r="Z377" s="61">
        <f t="shared" si="721"/>
        <v>1023351.52</v>
      </c>
      <c r="AA377" s="61">
        <f t="shared" si="722"/>
        <v>200000</v>
      </c>
      <c r="AB377" s="61">
        <f t="shared" si="723"/>
        <v>200000</v>
      </c>
      <c r="AC377" s="61">
        <f>AC378</f>
        <v>0</v>
      </c>
      <c r="AD377" s="61">
        <f t="shared" ref="AD377:AE378" si="753">AD378</f>
        <v>0</v>
      </c>
      <c r="AE377" s="61">
        <f t="shared" si="753"/>
        <v>0</v>
      </c>
      <c r="AF377" s="61">
        <f t="shared" si="725"/>
        <v>1023351.52</v>
      </c>
      <c r="AG377" s="61">
        <f t="shared" si="726"/>
        <v>200000</v>
      </c>
      <c r="AH377" s="61">
        <f t="shared" si="727"/>
        <v>200000</v>
      </c>
    </row>
    <row r="378" spans="1:34" ht="14.25" customHeight="1">
      <c r="A378" s="181"/>
      <c r="B378" s="26" t="s">
        <v>35</v>
      </c>
      <c r="C378" s="39" t="s">
        <v>28</v>
      </c>
      <c r="D378" s="39" t="s">
        <v>21</v>
      </c>
      <c r="E378" s="39" t="s">
        <v>100</v>
      </c>
      <c r="F378" s="73" t="s">
        <v>407</v>
      </c>
      <c r="G378" s="101" t="s">
        <v>36</v>
      </c>
      <c r="H378" s="61"/>
      <c r="I378" s="61"/>
      <c r="J378" s="61"/>
      <c r="K378" s="61"/>
      <c r="L378" s="61"/>
      <c r="M378" s="61"/>
      <c r="N378" s="61"/>
      <c r="O378" s="61"/>
      <c r="P378" s="61"/>
      <c r="Q378" s="61">
        <f>Q379</f>
        <v>1023351.52</v>
      </c>
      <c r="R378" s="61">
        <f t="shared" si="748"/>
        <v>200000</v>
      </c>
      <c r="S378" s="61">
        <f t="shared" si="748"/>
        <v>200000</v>
      </c>
      <c r="T378" s="61">
        <f t="shared" si="749"/>
        <v>1023351.52</v>
      </c>
      <c r="U378" s="61">
        <f t="shared" si="750"/>
        <v>200000</v>
      </c>
      <c r="V378" s="61">
        <f t="shared" si="751"/>
        <v>200000</v>
      </c>
      <c r="W378" s="61">
        <f>W379</f>
        <v>0</v>
      </c>
      <c r="X378" s="61">
        <f t="shared" si="752"/>
        <v>0</v>
      </c>
      <c r="Y378" s="61">
        <f t="shared" si="752"/>
        <v>0</v>
      </c>
      <c r="Z378" s="61">
        <f t="shared" si="721"/>
        <v>1023351.52</v>
      </c>
      <c r="AA378" s="61">
        <f t="shared" si="722"/>
        <v>200000</v>
      </c>
      <c r="AB378" s="61">
        <f t="shared" si="723"/>
        <v>200000</v>
      </c>
      <c r="AC378" s="61">
        <f>AC379</f>
        <v>0</v>
      </c>
      <c r="AD378" s="61">
        <f t="shared" si="753"/>
        <v>0</v>
      </c>
      <c r="AE378" s="61">
        <f t="shared" si="753"/>
        <v>0</v>
      </c>
      <c r="AF378" s="61">
        <f t="shared" si="725"/>
        <v>1023351.52</v>
      </c>
      <c r="AG378" s="61">
        <f t="shared" si="726"/>
        <v>200000</v>
      </c>
      <c r="AH378" s="61">
        <f t="shared" si="727"/>
        <v>200000</v>
      </c>
    </row>
    <row r="379" spans="1:34" ht="14.25" customHeight="1">
      <c r="A379" s="181"/>
      <c r="B379" s="26" t="s">
        <v>38</v>
      </c>
      <c r="C379" s="39" t="s">
        <v>28</v>
      </c>
      <c r="D379" s="39" t="s">
        <v>21</v>
      </c>
      <c r="E379" s="39" t="s">
        <v>100</v>
      </c>
      <c r="F379" s="73" t="s">
        <v>407</v>
      </c>
      <c r="G379" s="101" t="s">
        <v>37</v>
      </c>
      <c r="H379" s="61"/>
      <c r="I379" s="61"/>
      <c r="J379" s="61"/>
      <c r="K379" s="61"/>
      <c r="L379" s="61"/>
      <c r="M379" s="61"/>
      <c r="N379" s="61"/>
      <c r="O379" s="61"/>
      <c r="P379" s="61"/>
      <c r="Q379" s="61">
        <v>1023351.52</v>
      </c>
      <c r="R379" s="61">
        <v>200000</v>
      </c>
      <c r="S379" s="61">
        <v>200000</v>
      </c>
      <c r="T379" s="61">
        <f t="shared" si="749"/>
        <v>1023351.52</v>
      </c>
      <c r="U379" s="61">
        <f t="shared" si="750"/>
        <v>200000</v>
      </c>
      <c r="V379" s="61">
        <f t="shared" si="751"/>
        <v>200000</v>
      </c>
      <c r="W379" s="61"/>
      <c r="X379" s="61"/>
      <c r="Y379" s="61"/>
      <c r="Z379" s="61">
        <f t="shared" si="721"/>
        <v>1023351.52</v>
      </c>
      <c r="AA379" s="61">
        <f t="shared" si="722"/>
        <v>200000</v>
      </c>
      <c r="AB379" s="61">
        <f t="shared" si="723"/>
        <v>200000</v>
      </c>
      <c r="AC379" s="61"/>
      <c r="AD379" s="61"/>
      <c r="AE379" s="61"/>
      <c r="AF379" s="61">
        <f t="shared" si="725"/>
        <v>1023351.52</v>
      </c>
      <c r="AG379" s="61">
        <f t="shared" si="726"/>
        <v>200000</v>
      </c>
      <c r="AH379" s="61">
        <f t="shared" si="727"/>
        <v>200000</v>
      </c>
    </row>
    <row r="380" spans="1:34">
      <c r="A380" s="105"/>
      <c r="B380" s="85"/>
      <c r="C380" s="5"/>
      <c r="D380" s="5"/>
      <c r="E380" s="5"/>
      <c r="F380" s="5"/>
      <c r="G380" s="1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61">
        <f t="shared" si="749"/>
        <v>0</v>
      </c>
      <c r="U380" s="61">
        <f t="shared" si="750"/>
        <v>0</v>
      </c>
      <c r="V380" s="61">
        <f t="shared" si="751"/>
        <v>0</v>
      </c>
      <c r="W380" s="57"/>
      <c r="X380" s="57"/>
      <c r="Y380" s="57"/>
      <c r="Z380" s="61">
        <f t="shared" si="721"/>
        <v>0</v>
      </c>
      <c r="AA380" s="61">
        <f t="shared" si="722"/>
        <v>0</v>
      </c>
      <c r="AB380" s="61">
        <f t="shared" si="723"/>
        <v>0</v>
      </c>
      <c r="AC380" s="57"/>
      <c r="AD380" s="57"/>
      <c r="AE380" s="57"/>
      <c r="AF380" s="61">
        <f t="shared" si="725"/>
        <v>0</v>
      </c>
      <c r="AG380" s="61">
        <f t="shared" si="726"/>
        <v>0</v>
      </c>
      <c r="AH380" s="61">
        <f t="shared" si="727"/>
        <v>0</v>
      </c>
    </row>
    <row r="381" spans="1:34" ht="41.4">
      <c r="A381" s="186" t="s">
        <v>7</v>
      </c>
      <c r="B381" s="96" t="s">
        <v>292</v>
      </c>
      <c r="C381" s="20" t="s">
        <v>15</v>
      </c>
      <c r="D381" s="9" t="s">
        <v>21</v>
      </c>
      <c r="E381" s="9" t="s">
        <v>100</v>
      </c>
      <c r="F381" s="20" t="s">
        <v>101</v>
      </c>
      <c r="G381" s="17"/>
      <c r="H381" s="58">
        <f>H382+H387+H397</f>
        <v>2241600</v>
      </c>
      <c r="I381" s="58">
        <f t="shared" ref="I381:J381" si="754">I382+I387+I397</f>
        <v>772400</v>
      </c>
      <c r="J381" s="58">
        <f t="shared" si="754"/>
        <v>772400</v>
      </c>
      <c r="K381" s="58">
        <f t="shared" ref="K381:M381" si="755">K382+K387+K397</f>
        <v>0</v>
      </c>
      <c r="L381" s="58">
        <f t="shared" si="755"/>
        <v>0</v>
      </c>
      <c r="M381" s="58">
        <f t="shared" si="755"/>
        <v>0</v>
      </c>
      <c r="N381" s="58">
        <f t="shared" si="564"/>
        <v>2241600</v>
      </c>
      <c r="O381" s="58">
        <f t="shared" si="565"/>
        <v>772400</v>
      </c>
      <c r="P381" s="58">
        <f t="shared" si="566"/>
        <v>772400</v>
      </c>
      <c r="Q381" s="58">
        <f>Q382+Q387+Q397+Q392</f>
        <v>143800</v>
      </c>
      <c r="R381" s="58">
        <f t="shared" ref="R381:S381" si="756">R382+R387+R397+R392</f>
        <v>0</v>
      </c>
      <c r="S381" s="58">
        <f t="shared" si="756"/>
        <v>0</v>
      </c>
      <c r="T381" s="58">
        <f t="shared" ref="T381:T399" si="757">N381+Q381</f>
        <v>2385400</v>
      </c>
      <c r="U381" s="58">
        <f t="shared" ref="U381:U399" si="758">O381+R381</f>
        <v>772400</v>
      </c>
      <c r="V381" s="58">
        <f t="shared" ref="V381:V399" si="759">P381+S381</f>
        <v>772400</v>
      </c>
      <c r="W381" s="58">
        <f>W382+W387+W397+W392</f>
        <v>0</v>
      </c>
      <c r="X381" s="58">
        <f t="shared" ref="X381:Y381" si="760">X382+X387+X397+X392</f>
        <v>0</v>
      </c>
      <c r="Y381" s="58">
        <f t="shared" si="760"/>
        <v>0</v>
      </c>
      <c r="Z381" s="58">
        <f t="shared" si="721"/>
        <v>2385400</v>
      </c>
      <c r="AA381" s="58">
        <f t="shared" si="722"/>
        <v>772400</v>
      </c>
      <c r="AB381" s="58">
        <f t="shared" si="723"/>
        <v>772400</v>
      </c>
      <c r="AC381" s="58">
        <f>AC382+AC387+AC397+AC392</f>
        <v>-1293000</v>
      </c>
      <c r="AD381" s="58">
        <f t="shared" ref="AD381:AE381" si="761">AD382+AD387+AD397+AD392</f>
        <v>0</v>
      </c>
      <c r="AE381" s="58">
        <f t="shared" si="761"/>
        <v>0</v>
      </c>
      <c r="AF381" s="58">
        <f t="shared" si="725"/>
        <v>1092400</v>
      </c>
      <c r="AG381" s="58">
        <f t="shared" si="726"/>
        <v>772400</v>
      </c>
      <c r="AH381" s="58">
        <f t="shared" si="727"/>
        <v>772400</v>
      </c>
    </row>
    <row r="382" spans="1:34">
      <c r="A382" s="267"/>
      <c r="B382" s="56" t="s">
        <v>235</v>
      </c>
      <c r="C382" s="5" t="s">
        <v>15</v>
      </c>
      <c r="D382" s="5" t="s">
        <v>21</v>
      </c>
      <c r="E382" s="5" t="s">
        <v>100</v>
      </c>
      <c r="F382" s="5" t="s">
        <v>115</v>
      </c>
      <c r="G382" s="17"/>
      <c r="H382" s="57">
        <f>H383+H385</f>
        <v>507700</v>
      </c>
      <c r="I382" s="57">
        <f t="shared" ref="I382:J382" si="762">I383+I385</f>
        <v>507700</v>
      </c>
      <c r="J382" s="57">
        <f t="shared" si="762"/>
        <v>507700</v>
      </c>
      <c r="K382" s="57">
        <f t="shared" ref="K382:M382" si="763">K383+K385</f>
        <v>0</v>
      </c>
      <c r="L382" s="57">
        <f t="shared" si="763"/>
        <v>0</v>
      </c>
      <c r="M382" s="57">
        <f t="shared" si="763"/>
        <v>0</v>
      </c>
      <c r="N382" s="57">
        <f t="shared" si="564"/>
        <v>507700</v>
      </c>
      <c r="O382" s="57">
        <f t="shared" si="565"/>
        <v>507700</v>
      </c>
      <c r="P382" s="57">
        <f t="shared" si="566"/>
        <v>507700</v>
      </c>
      <c r="Q382" s="57">
        <f t="shared" ref="Q382:S382" si="764">Q383+Q385</f>
        <v>0</v>
      </c>
      <c r="R382" s="57">
        <f t="shared" si="764"/>
        <v>0</v>
      </c>
      <c r="S382" s="57">
        <f t="shared" si="764"/>
        <v>0</v>
      </c>
      <c r="T382" s="57">
        <f t="shared" si="757"/>
        <v>507700</v>
      </c>
      <c r="U382" s="57">
        <f t="shared" si="758"/>
        <v>507700</v>
      </c>
      <c r="V382" s="57">
        <f t="shared" si="759"/>
        <v>507700</v>
      </c>
      <c r="W382" s="57">
        <f t="shared" ref="W382:Y382" si="765">W383+W385</f>
        <v>0</v>
      </c>
      <c r="X382" s="57">
        <f t="shared" si="765"/>
        <v>0</v>
      </c>
      <c r="Y382" s="57">
        <f t="shared" si="765"/>
        <v>0</v>
      </c>
      <c r="Z382" s="57">
        <f t="shared" si="721"/>
        <v>507700</v>
      </c>
      <c r="AA382" s="57">
        <f t="shared" si="722"/>
        <v>507700</v>
      </c>
      <c r="AB382" s="57">
        <f t="shared" si="723"/>
        <v>507700</v>
      </c>
      <c r="AC382" s="57">
        <f t="shared" ref="AC382:AE382" si="766">AC383+AC385</f>
        <v>0</v>
      </c>
      <c r="AD382" s="57">
        <f t="shared" si="766"/>
        <v>0</v>
      </c>
      <c r="AE382" s="57">
        <f t="shared" si="766"/>
        <v>0</v>
      </c>
      <c r="AF382" s="57">
        <f t="shared" si="725"/>
        <v>507700</v>
      </c>
      <c r="AG382" s="57">
        <f t="shared" si="726"/>
        <v>507700</v>
      </c>
      <c r="AH382" s="57">
        <f t="shared" si="727"/>
        <v>507700</v>
      </c>
    </row>
    <row r="383" spans="1:34" ht="26.4">
      <c r="A383" s="265"/>
      <c r="B383" s="56" t="s">
        <v>186</v>
      </c>
      <c r="C383" s="5" t="s">
        <v>15</v>
      </c>
      <c r="D383" s="5" t="s">
        <v>21</v>
      </c>
      <c r="E383" s="5" t="s">
        <v>100</v>
      </c>
      <c r="F383" s="5" t="s">
        <v>115</v>
      </c>
      <c r="G383" s="17" t="s">
        <v>32</v>
      </c>
      <c r="H383" s="57">
        <f>H384</f>
        <v>422200</v>
      </c>
      <c r="I383" s="57">
        <f t="shared" ref="I383:M383" si="767">I384</f>
        <v>422200</v>
      </c>
      <c r="J383" s="57">
        <f t="shared" si="767"/>
        <v>422200</v>
      </c>
      <c r="K383" s="57">
        <f t="shared" si="767"/>
        <v>0</v>
      </c>
      <c r="L383" s="57">
        <f t="shared" si="767"/>
        <v>0</v>
      </c>
      <c r="M383" s="57">
        <f t="shared" si="767"/>
        <v>0</v>
      </c>
      <c r="N383" s="57">
        <f t="shared" si="564"/>
        <v>422200</v>
      </c>
      <c r="O383" s="57">
        <f t="shared" si="565"/>
        <v>422200</v>
      </c>
      <c r="P383" s="57">
        <f t="shared" si="566"/>
        <v>422200</v>
      </c>
      <c r="Q383" s="57">
        <f t="shared" ref="Q383:S383" si="768">Q384</f>
        <v>0</v>
      </c>
      <c r="R383" s="57">
        <f t="shared" si="768"/>
        <v>0</v>
      </c>
      <c r="S383" s="57">
        <f t="shared" si="768"/>
        <v>0</v>
      </c>
      <c r="T383" s="57">
        <f t="shared" si="757"/>
        <v>422200</v>
      </c>
      <c r="U383" s="57">
        <f t="shared" si="758"/>
        <v>422200</v>
      </c>
      <c r="V383" s="57">
        <f t="shared" si="759"/>
        <v>422200</v>
      </c>
      <c r="W383" s="57">
        <f t="shared" ref="W383:Y383" si="769">W384</f>
        <v>0</v>
      </c>
      <c r="X383" s="57">
        <f t="shared" si="769"/>
        <v>0</v>
      </c>
      <c r="Y383" s="57">
        <f t="shared" si="769"/>
        <v>0</v>
      </c>
      <c r="Z383" s="57">
        <f t="shared" si="721"/>
        <v>422200</v>
      </c>
      <c r="AA383" s="57">
        <f t="shared" si="722"/>
        <v>422200</v>
      </c>
      <c r="AB383" s="57">
        <f t="shared" si="723"/>
        <v>422200</v>
      </c>
      <c r="AC383" s="57">
        <f t="shared" ref="AC383:AE383" si="770">AC384</f>
        <v>0</v>
      </c>
      <c r="AD383" s="57">
        <f t="shared" si="770"/>
        <v>0</v>
      </c>
      <c r="AE383" s="57">
        <f t="shared" si="770"/>
        <v>0</v>
      </c>
      <c r="AF383" s="57">
        <f t="shared" si="725"/>
        <v>422200</v>
      </c>
      <c r="AG383" s="57">
        <f t="shared" si="726"/>
        <v>422200</v>
      </c>
      <c r="AH383" s="57">
        <f t="shared" si="727"/>
        <v>422200</v>
      </c>
    </row>
    <row r="384" spans="1:34" ht="26.4">
      <c r="A384" s="265"/>
      <c r="B384" s="28" t="s">
        <v>34</v>
      </c>
      <c r="C384" s="5" t="s">
        <v>15</v>
      </c>
      <c r="D384" s="5" t="s">
        <v>21</v>
      </c>
      <c r="E384" s="5" t="s">
        <v>100</v>
      </c>
      <c r="F384" s="5" t="s">
        <v>115</v>
      </c>
      <c r="G384" s="17" t="s">
        <v>33</v>
      </c>
      <c r="H384" s="60">
        <v>422200</v>
      </c>
      <c r="I384" s="60">
        <v>422200</v>
      </c>
      <c r="J384" s="60">
        <v>422200</v>
      </c>
      <c r="K384" s="60"/>
      <c r="L384" s="60"/>
      <c r="M384" s="60"/>
      <c r="N384" s="60">
        <f t="shared" ref="N384:N470" si="771">H384+K384</f>
        <v>422200</v>
      </c>
      <c r="O384" s="60">
        <f t="shared" ref="O384:O470" si="772">I384+L384</f>
        <v>422200</v>
      </c>
      <c r="P384" s="60">
        <f t="shared" ref="P384:P470" si="773">J384+M384</f>
        <v>422200</v>
      </c>
      <c r="Q384" s="60"/>
      <c r="R384" s="60"/>
      <c r="S384" s="60"/>
      <c r="T384" s="60">
        <f t="shared" si="757"/>
        <v>422200</v>
      </c>
      <c r="U384" s="60">
        <f t="shared" si="758"/>
        <v>422200</v>
      </c>
      <c r="V384" s="60">
        <f t="shared" si="759"/>
        <v>422200</v>
      </c>
      <c r="W384" s="60"/>
      <c r="X384" s="60"/>
      <c r="Y384" s="60"/>
      <c r="Z384" s="60">
        <f t="shared" si="721"/>
        <v>422200</v>
      </c>
      <c r="AA384" s="60">
        <f t="shared" si="722"/>
        <v>422200</v>
      </c>
      <c r="AB384" s="60">
        <f t="shared" si="723"/>
        <v>422200</v>
      </c>
      <c r="AC384" s="60"/>
      <c r="AD384" s="60"/>
      <c r="AE384" s="60"/>
      <c r="AF384" s="60">
        <f t="shared" si="725"/>
        <v>422200</v>
      </c>
      <c r="AG384" s="60">
        <f t="shared" si="726"/>
        <v>422200</v>
      </c>
      <c r="AH384" s="60">
        <f t="shared" si="727"/>
        <v>422200</v>
      </c>
    </row>
    <row r="385" spans="1:34">
      <c r="A385" s="265"/>
      <c r="B385" s="56" t="s">
        <v>35</v>
      </c>
      <c r="C385" s="5" t="s">
        <v>15</v>
      </c>
      <c r="D385" s="5" t="s">
        <v>21</v>
      </c>
      <c r="E385" s="5" t="s">
        <v>100</v>
      </c>
      <c r="F385" s="5" t="s">
        <v>115</v>
      </c>
      <c r="G385" s="55" t="s">
        <v>36</v>
      </c>
      <c r="H385" s="60">
        <f>H386</f>
        <v>85500</v>
      </c>
      <c r="I385" s="60">
        <f t="shared" ref="I385:M385" si="774">I386</f>
        <v>85500</v>
      </c>
      <c r="J385" s="60">
        <f t="shared" si="774"/>
        <v>85500</v>
      </c>
      <c r="K385" s="60">
        <f t="shared" si="774"/>
        <v>0</v>
      </c>
      <c r="L385" s="60">
        <f t="shared" si="774"/>
        <v>0</v>
      </c>
      <c r="M385" s="60">
        <f t="shared" si="774"/>
        <v>0</v>
      </c>
      <c r="N385" s="60">
        <f t="shared" si="771"/>
        <v>85500</v>
      </c>
      <c r="O385" s="60">
        <f t="shared" si="772"/>
        <v>85500</v>
      </c>
      <c r="P385" s="60">
        <f t="shared" si="773"/>
        <v>85500</v>
      </c>
      <c r="Q385" s="60">
        <f t="shared" ref="Q385:S385" si="775">Q386</f>
        <v>0</v>
      </c>
      <c r="R385" s="60">
        <f t="shared" si="775"/>
        <v>0</v>
      </c>
      <c r="S385" s="60">
        <f t="shared" si="775"/>
        <v>0</v>
      </c>
      <c r="T385" s="60">
        <f t="shared" si="757"/>
        <v>85500</v>
      </c>
      <c r="U385" s="60">
        <f t="shared" si="758"/>
        <v>85500</v>
      </c>
      <c r="V385" s="60">
        <f t="shared" si="759"/>
        <v>85500</v>
      </c>
      <c r="W385" s="60">
        <f t="shared" ref="W385:Y385" si="776">W386</f>
        <v>0</v>
      </c>
      <c r="X385" s="60">
        <f t="shared" si="776"/>
        <v>0</v>
      </c>
      <c r="Y385" s="60">
        <f t="shared" si="776"/>
        <v>0</v>
      </c>
      <c r="Z385" s="60">
        <f t="shared" si="721"/>
        <v>85500</v>
      </c>
      <c r="AA385" s="60">
        <f t="shared" si="722"/>
        <v>85500</v>
      </c>
      <c r="AB385" s="60">
        <f t="shared" si="723"/>
        <v>85500</v>
      </c>
      <c r="AC385" s="60">
        <f t="shared" ref="AC385:AE385" si="777">AC386</f>
        <v>0</v>
      </c>
      <c r="AD385" s="60">
        <f t="shared" si="777"/>
        <v>0</v>
      </c>
      <c r="AE385" s="60">
        <f t="shared" si="777"/>
        <v>0</v>
      </c>
      <c r="AF385" s="60">
        <f t="shared" si="725"/>
        <v>85500</v>
      </c>
      <c r="AG385" s="60">
        <f t="shared" si="726"/>
        <v>85500</v>
      </c>
      <c r="AH385" s="60">
        <f t="shared" si="727"/>
        <v>85500</v>
      </c>
    </row>
    <row r="386" spans="1:34">
      <c r="A386" s="265"/>
      <c r="B386" s="56" t="s">
        <v>161</v>
      </c>
      <c r="C386" s="5" t="s">
        <v>15</v>
      </c>
      <c r="D386" s="5" t="s">
        <v>21</v>
      </c>
      <c r="E386" s="5" t="s">
        <v>100</v>
      </c>
      <c r="F386" s="5" t="s">
        <v>115</v>
      </c>
      <c r="G386" s="55" t="s">
        <v>162</v>
      </c>
      <c r="H386" s="60">
        <v>85500</v>
      </c>
      <c r="I386" s="60">
        <v>85500</v>
      </c>
      <c r="J386" s="60">
        <v>85500</v>
      </c>
      <c r="K386" s="60"/>
      <c r="L386" s="60"/>
      <c r="M386" s="60"/>
      <c r="N386" s="60">
        <f t="shared" si="771"/>
        <v>85500</v>
      </c>
      <c r="O386" s="60">
        <f t="shared" si="772"/>
        <v>85500</v>
      </c>
      <c r="P386" s="60">
        <f t="shared" si="773"/>
        <v>85500</v>
      </c>
      <c r="Q386" s="60"/>
      <c r="R386" s="60"/>
      <c r="S386" s="60"/>
      <c r="T386" s="60">
        <f t="shared" si="757"/>
        <v>85500</v>
      </c>
      <c r="U386" s="60">
        <f t="shared" si="758"/>
        <v>85500</v>
      </c>
      <c r="V386" s="60">
        <f t="shared" si="759"/>
        <v>85500</v>
      </c>
      <c r="W386" s="60"/>
      <c r="X386" s="60"/>
      <c r="Y386" s="60"/>
      <c r="Z386" s="60">
        <f t="shared" si="721"/>
        <v>85500</v>
      </c>
      <c r="AA386" s="60">
        <f t="shared" si="722"/>
        <v>85500</v>
      </c>
      <c r="AB386" s="60">
        <f t="shared" si="723"/>
        <v>85500</v>
      </c>
      <c r="AC386" s="60"/>
      <c r="AD386" s="60"/>
      <c r="AE386" s="60"/>
      <c r="AF386" s="60">
        <f t="shared" si="725"/>
        <v>85500</v>
      </c>
      <c r="AG386" s="60">
        <f t="shared" si="726"/>
        <v>85500</v>
      </c>
      <c r="AH386" s="60">
        <f t="shared" si="727"/>
        <v>85500</v>
      </c>
    </row>
    <row r="387" spans="1:34">
      <c r="A387" s="271"/>
      <c r="B387" s="56" t="s">
        <v>236</v>
      </c>
      <c r="C387" s="5" t="s">
        <v>15</v>
      </c>
      <c r="D387" s="5" t="s">
        <v>21</v>
      </c>
      <c r="E387" s="5" t="s">
        <v>100</v>
      </c>
      <c r="F387" s="5" t="s">
        <v>116</v>
      </c>
      <c r="G387" s="17"/>
      <c r="H387" s="57">
        <f>H388+H390</f>
        <v>264700</v>
      </c>
      <c r="I387" s="57">
        <f t="shared" ref="I387:J387" si="778">I388+I390</f>
        <v>264700</v>
      </c>
      <c r="J387" s="57">
        <f t="shared" si="778"/>
        <v>264700</v>
      </c>
      <c r="K387" s="57">
        <f t="shared" ref="K387:M387" si="779">K388+K390</f>
        <v>0</v>
      </c>
      <c r="L387" s="57">
        <f t="shared" si="779"/>
        <v>0</v>
      </c>
      <c r="M387" s="57">
        <f t="shared" si="779"/>
        <v>0</v>
      </c>
      <c r="N387" s="57">
        <f t="shared" si="771"/>
        <v>264700</v>
      </c>
      <c r="O387" s="57">
        <f t="shared" si="772"/>
        <v>264700</v>
      </c>
      <c r="P387" s="57">
        <f t="shared" si="773"/>
        <v>264700</v>
      </c>
      <c r="Q387" s="57">
        <f t="shared" ref="Q387:S387" si="780">Q388+Q390</f>
        <v>0</v>
      </c>
      <c r="R387" s="57">
        <f t="shared" si="780"/>
        <v>0</v>
      </c>
      <c r="S387" s="57">
        <f t="shared" si="780"/>
        <v>0</v>
      </c>
      <c r="T387" s="57">
        <f t="shared" si="757"/>
        <v>264700</v>
      </c>
      <c r="U387" s="57">
        <f t="shared" si="758"/>
        <v>264700</v>
      </c>
      <c r="V387" s="57">
        <f t="shared" si="759"/>
        <v>264700</v>
      </c>
      <c r="W387" s="57">
        <f t="shared" ref="W387:Y387" si="781">W388+W390</f>
        <v>0</v>
      </c>
      <c r="X387" s="57">
        <f t="shared" si="781"/>
        <v>0</v>
      </c>
      <c r="Y387" s="57">
        <f t="shared" si="781"/>
        <v>0</v>
      </c>
      <c r="Z387" s="57">
        <f t="shared" si="721"/>
        <v>264700</v>
      </c>
      <c r="AA387" s="57">
        <f t="shared" si="722"/>
        <v>264700</v>
      </c>
      <c r="AB387" s="57">
        <f t="shared" si="723"/>
        <v>264700</v>
      </c>
      <c r="AC387" s="57">
        <f t="shared" ref="AC387:AE387" si="782">AC388+AC390</f>
        <v>0</v>
      </c>
      <c r="AD387" s="57">
        <f t="shared" si="782"/>
        <v>0</v>
      </c>
      <c r="AE387" s="57">
        <f t="shared" si="782"/>
        <v>0</v>
      </c>
      <c r="AF387" s="57">
        <f t="shared" si="725"/>
        <v>264700</v>
      </c>
      <c r="AG387" s="57">
        <f t="shared" si="726"/>
        <v>264700</v>
      </c>
      <c r="AH387" s="57">
        <f t="shared" si="727"/>
        <v>264700</v>
      </c>
    </row>
    <row r="388" spans="1:34" ht="26.4">
      <c r="A388" s="265"/>
      <c r="B388" s="56" t="s">
        <v>186</v>
      </c>
      <c r="C388" s="5" t="s">
        <v>15</v>
      </c>
      <c r="D388" s="5" t="s">
        <v>21</v>
      </c>
      <c r="E388" s="5" t="s">
        <v>100</v>
      </c>
      <c r="F388" s="5" t="s">
        <v>116</v>
      </c>
      <c r="G388" s="17" t="s">
        <v>32</v>
      </c>
      <c r="H388" s="57">
        <f>H389</f>
        <v>190700</v>
      </c>
      <c r="I388" s="57">
        <f t="shared" ref="I388:M388" si="783">I389</f>
        <v>190700</v>
      </c>
      <c r="J388" s="57">
        <f t="shared" si="783"/>
        <v>190700</v>
      </c>
      <c r="K388" s="57">
        <f t="shared" si="783"/>
        <v>0</v>
      </c>
      <c r="L388" s="57">
        <f t="shared" si="783"/>
        <v>0</v>
      </c>
      <c r="M388" s="57">
        <f t="shared" si="783"/>
        <v>0</v>
      </c>
      <c r="N388" s="57">
        <f t="shared" si="771"/>
        <v>190700</v>
      </c>
      <c r="O388" s="57">
        <f t="shared" si="772"/>
        <v>190700</v>
      </c>
      <c r="P388" s="57">
        <f t="shared" si="773"/>
        <v>190700</v>
      </c>
      <c r="Q388" s="57">
        <f t="shared" ref="Q388:S388" si="784">Q389</f>
        <v>0</v>
      </c>
      <c r="R388" s="57">
        <f t="shared" si="784"/>
        <v>0</v>
      </c>
      <c r="S388" s="57">
        <f t="shared" si="784"/>
        <v>0</v>
      </c>
      <c r="T388" s="57">
        <f t="shared" si="757"/>
        <v>190700</v>
      </c>
      <c r="U388" s="57">
        <f t="shared" si="758"/>
        <v>190700</v>
      </c>
      <c r="V388" s="57">
        <f t="shared" si="759"/>
        <v>190700</v>
      </c>
      <c r="W388" s="57">
        <f t="shared" ref="W388:Y388" si="785">W389</f>
        <v>0</v>
      </c>
      <c r="X388" s="57">
        <f t="shared" si="785"/>
        <v>0</v>
      </c>
      <c r="Y388" s="57">
        <f t="shared" si="785"/>
        <v>0</v>
      </c>
      <c r="Z388" s="57">
        <f t="shared" si="721"/>
        <v>190700</v>
      </c>
      <c r="AA388" s="57">
        <f t="shared" si="722"/>
        <v>190700</v>
      </c>
      <c r="AB388" s="57">
        <f t="shared" si="723"/>
        <v>190700</v>
      </c>
      <c r="AC388" s="57">
        <f t="shared" ref="AC388:AE388" si="786">AC389</f>
        <v>0</v>
      </c>
      <c r="AD388" s="57">
        <f t="shared" si="786"/>
        <v>0</v>
      </c>
      <c r="AE388" s="57">
        <f t="shared" si="786"/>
        <v>0</v>
      </c>
      <c r="AF388" s="57">
        <f t="shared" si="725"/>
        <v>190700</v>
      </c>
      <c r="AG388" s="57">
        <f t="shared" si="726"/>
        <v>190700</v>
      </c>
      <c r="AH388" s="57">
        <f t="shared" si="727"/>
        <v>190700</v>
      </c>
    </row>
    <row r="389" spans="1:34" ht="26.4">
      <c r="A389" s="268"/>
      <c r="B389" s="28" t="s">
        <v>34</v>
      </c>
      <c r="C389" s="5" t="s">
        <v>15</v>
      </c>
      <c r="D389" s="5" t="s">
        <v>21</v>
      </c>
      <c r="E389" s="5" t="s">
        <v>100</v>
      </c>
      <c r="F389" s="5" t="s">
        <v>116</v>
      </c>
      <c r="G389" s="17" t="s">
        <v>33</v>
      </c>
      <c r="H389" s="60">
        <v>190700</v>
      </c>
      <c r="I389" s="60">
        <v>190700</v>
      </c>
      <c r="J389" s="60">
        <v>190700</v>
      </c>
      <c r="K389" s="60"/>
      <c r="L389" s="60"/>
      <c r="M389" s="60"/>
      <c r="N389" s="60">
        <f t="shared" si="771"/>
        <v>190700</v>
      </c>
      <c r="O389" s="60">
        <f t="shared" si="772"/>
        <v>190700</v>
      </c>
      <c r="P389" s="60">
        <f t="shared" si="773"/>
        <v>190700</v>
      </c>
      <c r="Q389" s="60"/>
      <c r="R389" s="60"/>
      <c r="S389" s="60"/>
      <c r="T389" s="60">
        <f t="shared" si="757"/>
        <v>190700</v>
      </c>
      <c r="U389" s="60">
        <f t="shared" si="758"/>
        <v>190700</v>
      </c>
      <c r="V389" s="60">
        <f t="shared" si="759"/>
        <v>190700</v>
      </c>
      <c r="W389" s="60"/>
      <c r="X389" s="60"/>
      <c r="Y389" s="60"/>
      <c r="Z389" s="60">
        <f t="shared" si="721"/>
        <v>190700</v>
      </c>
      <c r="AA389" s="60">
        <f t="shared" si="722"/>
        <v>190700</v>
      </c>
      <c r="AB389" s="60">
        <f t="shared" si="723"/>
        <v>190700</v>
      </c>
      <c r="AC389" s="60"/>
      <c r="AD389" s="60"/>
      <c r="AE389" s="60"/>
      <c r="AF389" s="60">
        <f t="shared" si="725"/>
        <v>190700</v>
      </c>
      <c r="AG389" s="60">
        <f t="shared" si="726"/>
        <v>190700</v>
      </c>
      <c r="AH389" s="60">
        <f t="shared" si="727"/>
        <v>190700</v>
      </c>
    </row>
    <row r="390" spans="1:34">
      <c r="A390" s="185"/>
      <c r="B390" s="82" t="s">
        <v>35</v>
      </c>
      <c r="C390" s="5" t="s">
        <v>15</v>
      </c>
      <c r="D390" s="5" t="s">
        <v>21</v>
      </c>
      <c r="E390" s="5" t="s">
        <v>100</v>
      </c>
      <c r="F390" s="5" t="s">
        <v>116</v>
      </c>
      <c r="G390" s="55" t="s">
        <v>36</v>
      </c>
      <c r="H390" s="60">
        <f>H391</f>
        <v>74000</v>
      </c>
      <c r="I390" s="60">
        <f t="shared" ref="I390:M390" si="787">I391</f>
        <v>74000</v>
      </c>
      <c r="J390" s="60">
        <f t="shared" si="787"/>
        <v>74000</v>
      </c>
      <c r="K390" s="60">
        <f t="shared" si="787"/>
        <v>0</v>
      </c>
      <c r="L390" s="60">
        <f t="shared" si="787"/>
        <v>0</v>
      </c>
      <c r="M390" s="60">
        <f t="shared" si="787"/>
        <v>0</v>
      </c>
      <c r="N390" s="60">
        <f t="shared" si="771"/>
        <v>74000</v>
      </c>
      <c r="O390" s="60">
        <f t="shared" si="772"/>
        <v>74000</v>
      </c>
      <c r="P390" s="60">
        <f t="shared" si="773"/>
        <v>74000</v>
      </c>
      <c r="Q390" s="60">
        <f t="shared" ref="Q390:S390" si="788">Q391</f>
        <v>0</v>
      </c>
      <c r="R390" s="60">
        <f t="shared" si="788"/>
        <v>0</v>
      </c>
      <c r="S390" s="60">
        <f t="shared" si="788"/>
        <v>0</v>
      </c>
      <c r="T390" s="60">
        <f t="shared" si="757"/>
        <v>74000</v>
      </c>
      <c r="U390" s="60">
        <f t="shared" si="758"/>
        <v>74000</v>
      </c>
      <c r="V390" s="60">
        <f t="shared" si="759"/>
        <v>74000</v>
      </c>
      <c r="W390" s="60">
        <f t="shared" ref="W390:Y390" si="789">W391</f>
        <v>0</v>
      </c>
      <c r="X390" s="60">
        <f t="shared" si="789"/>
        <v>0</v>
      </c>
      <c r="Y390" s="60">
        <f t="shared" si="789"/>
        <v>0</v>
      </c>
      <c r="Z390" s="60">
        <f t="shared" si="721"/>
        <v>74000</v>
      </c>
      <c r="AA390" s="60">
        <f t="shared" si="722"/>
        <v>74000</v>
      </c>
      <c r="AB390" s="60">
        <f t="shared" si="723"/>
        <v>74000</v>
      </c>
      <c r="AC390" s="60">
        <f t="shared" ref="AC390:AE390" si="790">AC391</f>
        <v>0</v>
      </c>
      <c r="AD390" s="60">
        <f t="shared" si="790"/>
        <v>0</v>
      </c>
      <c r="AE390" s="60">
        <f t="shared" si="790"/>
        <v>0</v>
      </c>
      <c r="AF390" s="60">
        <f t="shared" si="725"/>
        <v>74000</v>
      </c>
      <c r="AG390" s="60">
        <f t="shared" si="726"/>
        <v>74000</v>
      </c>
      <c r="AH390" s="60">
        <f t="shared" si="727"/>
        <v>74000</v>
      </c>
    </row>
    <row r="391" spans="1:34">
      <c r="A391" s="185"/>
      <c r="B391" s="82" t="s">
        <v>161</v>
      </c>
      <c r="C391" s="5" t="s">
        <v>15</v>
      </c>
      <c r="D391" s="5" t="s">
        <v>21</v>
      </c>
      <c r="E391" s="5" t="s">
        <v>100</v>
      </c>
      <c r="F391" s="5" t="s">
        <v>116</v>
      </c>
      <c r="G391" s="55" t="s">
        <v>162</v>
      </c>
      <c r="H391" s="60">
        <v>74000</v>
      </c>
      <c r="I391" s="60">
        <v>74000</v>
      </c>
      <c r="J391" s="60">
        <v>74000</v>
      </c>
      <c r="K391" s="60"/>
      <c r="L391" s="60"/>
      <c r="M391" s="60"/>
      <c r="N391" s="60">
        <f t="shared" si="771"/>
        <v>74000</v>
      </c>
      <c r="O391" s="60">
        <f t="shared" si="772"/>
        <v>74000</v>
      </c>
      <c r="P391" s="60">
        <f t="shared" si="773"/>
        <v>74000</v>
      </c>
      <c r="Q391" s="60"/>
      <c r="R391" s="60"/>
      <c r="S391" s="60"/>
      <c r="T391" s="60">
        <f t="shared" si="757"/>
        <v>74000</v>
      </c>
      <c r="U391" s="60">
        <f t="shared" si="758"/>
        <v>74000</v>
      </c>
      <c r="V391" s="60">
        <f t="shared" si="759"/>
        <v>74000</v>
      </c>
      <c r="W391" s="60"/>
      <c r="X391" s="60"/>
      <c r="Y391" s="60"/>
      <c r="Z391" s="60">
        <f t="shared" si="721"/>
        <v>74000</v>
      </c>
      <c r="AA391" s="60">
        <f t="shared" si="722"/>
        <v>74000</v>
      </c>
      <c r="AB391" s="60">
        <f t="shared" si="723"/>
        <v>74000</v>
      </c>
      <c r="AC391" s="60"/>
      <c r="AD391" s="60"/>
      <c r="AE391" s="60"/>
      <c r="AF391" s="60">
        <f t="shared" si="725"/>
        <v>74000</v>
      </c>
      <c r="AG391" s="60">
        <f t="shared" si="726"/>
        <v>74000</v>
      </c>
      <c r="AH391" s="60">
        <f t="shared" si="727"/>
        <v>74000</v>
      </c>
    </row>
    <row r="392" spans="1:34">
      <c r="A392" s="185"/>
      <c r="B392" s="82" t="s">
        <v>170</v>
      </c>
      <c r="C392" s="5" t="s">
        <v>15</v>
      </c>
      <c r="D392" s="5" t="s">
        <v>21</v>
      </c>
      <c r="E392" s="5" t="s">
        <v>100</v>
      </c>
      <c r="F392" s="5" t="s">
        <v>169</v>
      </c>
      <c r="G392" s="220"/>
      <c r="H392" s="60"/>
      <c r="I392" s="60"/>
      <c r="J392" s="60"/>
      <c r="K392" s="60"/>
      <c r="L392" s="60"/>
      <c r="M392" s="60"/>
      <c r="N392" s="60"/>
      <c r="O392" s="60"/>
      <c r="P392" s="60"/>
      <c r="Q392" s="60">
        <f>Q393+Q395</f>
        <v>320000</v>
      </c>
      <c r="R392" s="60">
        <f t="shared" ref="R392:S392" si="791">R393+R395</f>
        <v>0</v>
      </c>
      <c r="S392" s="60">
        <f t="shared" si="791"/>
        <v>0</v>
      </c>
      <c r="T392" s="60">
        <f t="shared" ref="T392:T396" si="792">N392+Q392</f>
        <v>320000</v>
      </c>
      <c r="U392" s="60">
        <f t="shared" ref="U392:U396" si="793">O392+R392</f>
        <v>0</v>
      </c>
      <c r="V392" s="60">
        <f t="shared" ref="V392:V396" si="794">P392+S392</f>
        <v>0</v>
      </c>
      <c r="W392" s="60">
        <f>W393+W395</f>
        <v>0</v>
      </c>
      <c r="X392" s="60">
        <f t="shared" ref="X392:Y392" si="795">X393+X395</f>
        <v>0</v>
      </c>
      <c r="Y392" s="60">
        <f t="shared" si="795"/>
        <v>0</v>
      </c>
      <c r="Z392" s="60">
        <f t="shared" si="721"/>
        <v>320000</v>
      </c>
      <c r="AA392" s="60">
        <f t="shared" si="722"/>
        <v>0</v>
      </c>
      <c r="AB392" s="60">
        <f t="shared" si="723"/>
        <v>0</v>
      </c>
      <c r="AC392" s="60">
        <f>AC393+AC395</f>
        <v>0</v>
      </c>
      <c r="AD392" s="60">
        <f t="shared" ref="AD392:AE392" si="796">AD393+AD395</f>
        <v>0</v>
      </c>
      <c r="AE392" s="60">
        <f t="shared" si="796"/>
        <v>0</v>
      </c>
      <c r="AF392" s="60">
        <f t="shared" si="725"/>
        <v>320000</v>
      </c>
      <c r="AG392" s="60">
        <f t="shared" si="726"/>
        <v>0</v>
      </c>
      <c r="AH392" s="60">
        <f t="shared" si="727"/>
        <v>0</v>
      </c>
    </row>
    <row r="393" spans="1:34" ht="26.4">
      <c r="A393" s="185"/>
      <c r="B393" s="82" t="s">
        <v>186</v>
      </c>
      <c r="C393" s="5" t="s">
        <v>15</v>
      </c>
      <c r="D393" s="5" t="s">
        <v>21</v>
      </c>
      <c r="E393" s="5" t="s">
        <v>100</v>
      </c>
      <c r="F393" s="5" t="s">
        <v>169</v>
      </c>
      <c r="G393" s="220" t="s">
        <v>32</v>
      </c>
      <c r="H393" s="60"/>
      <c r="I393" s="60"/>
      <c r="J393" s="60"/>
      <c r="K393" s="60"/>
      <c r="L393" s="60"/>
      <c r="M393" s="60"/>
      <c r="N393" s="60"/>
      <c r="O393" s="60"/>
      <c r="P393" s="60"/>
      <c r="Q393" s="60">
        <f>Q394</f>
        <v>290000</v>
      </c>
      <c r="R393" s="60">
        <f t="shared" ref="R393:S393" si="797">R394</f>
        <v>0</v>
      </c>
      <c r="S393" s="60">
        <f t="shared" si="797"/>
        <v>0</v>
      </c>
      <c r="T393" s="60">
        <f t="shared" si="792"/>
        <v>290000</v>
      </c>
      <c r="U393" s="60">
        <f t="shared" si="793"/>
        <v>0</v>
      </c>
      <c r="V393" s="60">
        <f t="shared" si="794"/>
        <v>0</v>
      </c>
      <c r="W393" s="60">
        <f>W394</f>
        <v>30000</v>
      </c>
      <c r="X393" s="60">
        <f t="shared" ref="X393:Y393" si="798">X394</f>
        <v>0</v>
      </c>
      <c r="Y393" s="60">
        <f t="shared" si="798"/>
        <v>0</v>
      </c>
      <c r="Z393" s="60">
        <f t="shared" si="721"/>
        <v>320000</v>
      </c>
      <c r="AA393" s="60">
        <f t="shared" si="722"/>
        <v>0</v>
      </c>
      <c r="AB393" s="60">
        <f t="shared" si="723"/>
        <v>0</v>
      </c>
      <c r="AC393" s="60">
        <f>AC394</f>
        <v>0</v>
      </c>
      <c r="AD393" s="60">
        <f t="shared" ref="AD393:AE393" si="799">AD394</f>
        <v>0</v>
      </c>
      <c r="AE393" s="60">
        <f t="shared" si="799"/>
        <v>0</v>
      </c>
      <c r="AF393" s="60">
        <f t="shared" si="725"/>
        <v>320000</v>
      </c>
      <c r="AG393" s="60">
        <f t="shared" si="726"/>
        <v>0</v>
      </c>
      <c r="AH393" s="60">
        <f t="shared" si="727"/>
        <v>0</v>
      </c>
    </row>
    <row r="394" spans="1:34" ht="26.4">
      <c r="A394" s="185"/>
      <c r="B394" s="82" t="s">
        <v>34</v>
      </c>
      <c r="C394" s="5" t="s">
        <v>15</v>
      </c>
      <c r="D394" s="5" t="s">
        <v>21</v>
      </c>
      <c r="E394" s="5" t="s">
        <v>100</v>
      </c>
      <c r="F394" s="5" t="s">
        <v>169</v>
      </c>
      <c r="G394" s="220" t="s">
        <v>33</v>
      </c>
      <c r="H394" s="60"/>
      <c r="I394" s="60"/>
      <c r="J394" s="60"/>
      <c r="K394" s="60"/>
      <c r="L394" s="60"/>
      <c r="M394" s="60"/>
      <c r="N394" s="60"/>
      <c r="O394" s="60"/>
      <c r="P394" s="60"/>
      <c r="Q394" s="60">
        <f>270000+20000</f>
        <v>290000</v>
      </c>
      <c r="R394" s="60"/>
      <c r="S394" s="60"/>
      <c r="T394" s="60">
        <f t="shared" si="792"/>
        <v>290000</v>
      </c>
      <c r="U394" s="60">
        <f t="shared" si="793"/>
        <v>0</v>
      </c>
      <c r="V394" s="60">
        <f t="shared" si="794"/>
        <v>0</v>
      </c>
      <c r="W394" s="60">
        <v>30000</v>
      </c>
      <c r="X394" s="60"/>
      <c r="Y394" s="60"/>
      <c r="Z394" s="60">
        <f t="shared" si="721"/>
        <v>320000</v>
      </c>
      <c r="AA394" s="60">
        <f t="shared" si="722"/>
        <v>0</v>
      </c>
      <c r="AB394" s="60">
        <f t="shared" si="723"/>
        <v>0</v>
      </c>
      <c r="AC394" s="60"/>
      <c r="AD394" s="60"/>
      <c r="AE394" s="60"/>
      <c r="AF394" s="60">
        <f t="shared" si="725"/>
        <v>320000</v>
      </c>
      <c r="AG394" s="60">
        <f t="shared" si="726"/>
        <v>0</v>
      </c>
      <c r="AH394" s="60">
        <f t="shared" si="727"/>
        <v>0</v>
      </c>
    </row>
    <row r="395" spans="1:34">
      <c r="A395" s="185"/>
      <c r="B395" s="82" t="s">
        <v>35</v>
      </c>
      <c r="C395" s="5" t="s">
        <v>15</v>
      </c>
      <c r="D395" s="5" t="s">
        <v>21</v>
      </c>
      <c r="E395" s="5" t="s">
        <v>100</v>
      </c>
      <c r="F395" s="5" t="s">
        <v>169</v>
      </c>
      <c r="G395" s="220" t="s">
        <v>36</v>
      </c>
      <c r="H395" s="60"/>
      <c r="I395" s="60"/>
      <c r="J395" s="60"/>
      <c r="K395" s="60"/>
      <c r="L395" s="60"/>
      <c r="M395" s="60"/>
      <c r="N395" s="60"/>
      <c r="O395" s="60"/>
      <c r="P395" s="60"/>
      <c r="Q395" s="60">
        <f>Q396</f>
        <v>30000</v>
      </c>
      <c r="R395" s="60">
        <f t="shared" ref="R395:S395" si="800">R396</f>
        <v>0</v>
      </c>
      <c r="S395" s="60">
        <f t="shared" si="800"/>
        <v>0</v>
      </c>
      <c r="T395" s="60">
        <f t="shared" si="792"/>
        <v>30000</v>
      </c>
      <c r="U395" s="60">
        <f t="shared" si="793"/>
        <v>0</v>
      </c>
      <c r="V395" s="60">
        <f t="shared" si="794"/>
        <v>0</v>
      </c>
      <c r="W395" s="60">
        <f>W396</f>
        <v>-30000</v>
      </c>
      <c r="X395" s="60">
        <f t="shared" ref="X395:Y395" si="801">X396</f>
        <v>0</v>
      </c>
      <c r="Y395" s="60">
        <f t="shared" si="801"/>
        <v>0</v>
      </c>
      <c r="Z395" s="60">
        <f t="shared" si="721"/>
        <v>0</v>
      </c>
      <c r="AA395" s="60">
        <f t="shared" si="722"/>
        <v>0</v>
      </c>
      <c r="AB395" s="60">
        <f t="shared" si="723"/>
        <v>0</v>
      </c>
      <c r="AC395" s="60">
        <f>AC396</f>
        <v>0</v>
      </c>
      <c r="AD395" s="60">
        <f t="shared" ref="AD395:AE395" si="802">AD396</f>
        <v>0</v>
      </c>
      <c r="AE395" s="60">
        <f t="shared" si="802"/>
        <v>0</v>
      </c>
      <c r="AF395" s="60">
        <f t="shared" si="725"/>
        <v>0</v>
      </c>
      <c r="AG395" s="60">
        <f t="shared" si="726"/>
        <v>0</v>
      </c>
      <c r="AH395" s="60">
        <f t="shared" si="727"/>
        <v>0</v>
      </c>
    </row>
    <row r="396" spans="1:34">
      <c r="A396" s="185"/>
      <c r="B396" s="82" t="s">
        <v>161</v>
      </c>
      <c r="C396" s="5" t="s">
        <v>15</v>
      </c>
      <c r="D396" s="5" t="s">
        <v>21</v>
      </c>
      <c r="E396" s="5" t="s">
        <v>100</v>
      </c>
      <c r="F396" s="5" t="s">
        <v>169</v>
      </c>
      <c r="G396" s="220" t="s">
        <v>162</v>
      </c>
      <c r="H396" s="60"/>
      <c r="I396" s="60"/>
      <c r="J396" s="60"/>
      <c r="K396" s="60"/>
      <c r="L396" s="60"/>
      <c r="M396" s="60"/>
      <c r="N396" s="60"/>
      <c r="O396" s="60"/>
      <c r="P396" s="60"/>
      <c r="Q396" s="60">
        <v>30000</v>
      </c>
      <c r="R396" s="60"/>
      <c r="S396" s="60"/>
      <c r="T396" s="60">
        <f t="shared" si="792"/>
        <v>30000</v>
      </c>
      <c r="U396" s="60">
        <f t="shared" si="793"/>
        <v>0</v>
      </c>
      <c r="V396" s="60">
        <f t="shared" si="794"/>
        <v>0</v>
      </c>
      <c r="W396" s="60">
        <v>-30000</v>
      </c>
      <c r="X396" s="60"/>
      <c r="Y396" s="60"/>
      <c r="Z396" s="60">
        <f t="shared" si="721"/>
        <v>0</v>
      </c>
      <c r="AA396" s="60">
        <f t="shared" si="722"/>
        <v>0</v>
      </c>
      <c r="AB396" s="60">
        <f t="shared" si="723"/>
        <v>0</v>
      </c>
      <c r="AC396" s="60"/>
      <c r="AD396" s="60"/>
      <c r="AE396" s="60"/>
      <c r="AF396" s="60">
        <f t="shared" si="725"/>
        <v>0</v>
      </c>
      <c r="AG396" s="60">
        <f t="shared" si="726"/>
        <v>0</v>
      </c>
      <c r="AH396" s="60">
        <f t="shared" si="727"/>
        <v>0</v>
      </c>
    </row>
    <row r="397" spans="1:34" ht="26.4">
      <c r="A397" s="185"/>
      <c r="B397" s="188" t="s">
        <v>221</v>
      </c>
      <c r="C397" s="54" t="s">
        <v>15</v>
      </c>
      <c r="D397" s="5" t="s">
        <v>21</v>
      </c>
      <c r="E397" s="5" t="s">
        <v>100</v>
      </c>
      <c r="F397" s="73" t="s">
        <v>320</v>
      </c>
      <c r="G397" s="101"/>
      <c r="H397" s="60">
        <f>H398</f>
        <v>1469200</v>
      </c>
      <c r="I397" s="60">
        <f t="shared" ref="I397:M398" si="803">I398</f>
        <v>0</v>
      </c>
      <c r="J397" s="60">
        <f t="shared" si="803"/>
        <v>0</v>
      </c>
      <c r="K397" s="60">
        <f t="shared" si="803"/>
        <v>0</v>
      </c>
      <c r="L397" s="60">
        <f t="shared" si="803"/>
        <v>0</v>
      </c>
      <c r="M397" s="60">
        <f t="shared" si="803"/>
        <v>0</v>
      </c>
      <c r="N397" s="60">
        <f t="shared" si="771"/>
        <v>1469200</v>
      </c>
      <c r="O397" s="60">
        <f t="shared" si="772"/>
        <v>0</v>
      </c>
      <c r="P397" s="60">
        <f t="shared" si="773"/>
        <v>0</v>
      </c>
      <c r="Q397" s="60">
        <f t="shared" ref="Q397:S398" si="804">Q398</f>
        <v>-176200</v>
      </c>
      <c r="R397" s="60">
        <f t="shared" si="804"/>
        <v>0</v>
      </c>
      <c r="S397" s="60">
        <f t="shared" si="804"/>
        <v>0</v>
      </c>
      <c r="T397" s="60">
        <f t="shared" si="757"/>
        <v>1293000</v>
      </c>
      <c r="U397" s="60">
        <f t="shared" si="758"/>
        <v>0</v>
      </c>
      <c r="V397" s="60">
        <f t="shared" si="759"/>
        <v>0</v>
      </c>
      <c r="W397" s="60">
        <f t="shared" ref="W397:Y398" si="805">W398</f>
        <v>0</v>
      </c>
      <c r="X397" s="60">
        <f t="shared" si="805"/>
        <v>0</v>
      </c>
      <c r="Y397" s="60">
        <f t="shared" si="805"/>
        <v>0</v>
      </c>
      <c r="Z397" s="60">
        <f t="shared" si="721"/>
        <v>1293000</v>
      </c>
      <c r="AA397" s="60">
        <f t="shared" si="722"/>
        <v>0</v>
      </c>
      <c r="AB397" s="60">
        <f t="shared" si="723"/>
        <v>0</v>
      </c>
      <c r="AC397" s="60">
        <f t="shared" ref="AC397:AE398" si="806">AC398</f>
        <v>-1293000</v>
      </c>
      <c r="AD397" s="60">
        <f t="shared" si="806"/>
        <v>0</v>
      </c>
      <c r="AE397" s="60">
        <f t="shared" si="806"/>
        <v>0</v>
      </c>
      <c r="AF397" s="60">
        <f t="shared" si="725"/>
        <v>0</v>
      </c>
      <c r="AG397" s="60">
        <f t="shared" si="726"/>
        <v>0</v>
      </c>
      <c r="AH397" s="60">
        <f t="shared" si="727"/>
        <v>0</v>
      </c>
    </row>
    <row r="398" spans="1:34" ht="26.4">
      <c r="A398" s="185"/>
      <c r="B398" s="126" t="s">
        <v>186</v>
      </c>
      <c r="C398" s="100" t="s">
        <v>15</v>
      </c>
      <c r="D398" s="5" t="s">
        <v>21</v>
      </c>
      <c r="E398" s="5" t="s">
        <v>100</v>
      </c>
      <c r="F398" s="73" t="s">
        <v>320</v>
      </c>
      <c r="G398" s="101" t="s">
        <v>32</v>
      </c>
      <c r="H398" s="60">
        <f>H399</f>
        <v>1469200</v>
      </c>
      <c r="I398" s="60">
        <f t="shared" si="803"/>
        <v>0</v>
      </c>
      <c r="J398" s="60">
        <f t="shared" si="803"/>
        <v>0</v>
      </c>
      <c r="K398" s="60">
        <f t="shared" si="803"/>
        <v>0</v>
      </c>
      <c r="L398" s="60">
        <f t="shared" si="803"/>
        <v>0</v>
      </c>
      <c r="M398" s="60">
        <f t="shared" si="803"/>
        <v>0</v>
      </c>
      <c r="N398" s="60">
        <f t="shared" si="771"/>
        <v>1469200</v>
      </c>
      <c r="O398" s="60">
        <f t="shared" si="772"/>
        <v>0</v>
      </c>
      <c r="P398" s="60">
        <f t="shared" si="773"/>
        <v>0</v>
      </c>
      <c r="Q398" s="60">
        <f t="shared" si="804"/>
        <v>-176200</v>
      </c>
      <c r="R398" s="60">
        <f t="shared" si="804"/>
        <v>0</v>
      </c>
      <c r="S398" s="60">
        <f t="shared" si="804"/>
        <v>0</v>
      </c>
      <c r="T398" s="60">
        <f t="shared" si="757"/>
        <v>1293000</v>
      </c>
      <c r="U398" s="60">
        <f t="shared" si="758"/>
        <v>0</v>
      </c>
      <c r="V398" s="60">
        <f t="shared" si="759"/>
        <v>0</v>
      </c>
      <c r="W398" s="60">
        <f t="shared" si="805"/>
        <v>0</v>
      </c>
      <c r="X398" s="60">
        <f t="shared" si="805"/>
        <v>0</v>
      </c>
      <c r="Y398" s="60">
        <f t="shared" si="805"/>
        <v>0</v>
      </c>
      <c r="Z398" s="60">
        <f t="shared" si="721"/>
        <v>1293000</v>
      </c>
      <c r="AA398" s="60">
        <f t="shared" si="722"/>
        <v>0</v>
      </c>
      <c r="AB398" s="60">
        <f t="shared" si="723"/>
        <v>0</v>
      </c>
      <c r="AC398" s="60">
        <f t="shared" si="806"/>
        <v>-1293000</v>
      </c>
      <c r="AD398" s="60">
        <f t="shared" si="806"/>
        <v>0</v>
      </c>
      <c r="AE398" s="60">
        <f t="shared" si="806"/>
        <v>0</v>
      </c>
      <c r="AF398" s="60">
        <f t="shared" si="725"/>
        <v>0</v>
      </c>
      <c r="AG398" s="60">
        <f t="shared" si="726"/>
        <v>0</v>
      </c>
      <c r="AH398" s="60">
        <f t="shared" si="727"/>
        <v>0</v>
      </c>
    </row>
    <row r="399" spans="1:34" ht="26.4">
      <c r="A399" s="185"/>
      <c r="B399" s="71" t="s">
        <v>34</v>
      </c>
      <c r="C399" s="54" t="s">
        <v>15</v>
      </c>
      <c r="D399" s="5" t="s">
        <v>21</v>
      </c>
      <c r="E399" s="5" t="s">
        <v>100</v>
      </c>
      <c r="F399" s="73" t="s">
        <v>320</v>
      </c>
      <c r="G399" s="101" t="s">
        <v>33</v>
      </c>
      <c r="H399" s="60">
        <v>1469200</v>
      </c>
      <c r="I399" s="60"/>
      <c r="J399" s="60"/>
      <c r="K399" s="60"/>
      <c r="L399" s="60"/>
      <c r="M399" s="60"/>
      <c r="N399" s="60">
        <f t="shared" si="771"/>
        <v>1469200</v>
      </c>
      <c r="O399" s="60">
        <f t="shared" si="772"/>
        <v>0</v>
      </c>
      <c r="P399" s="60">
        <f t="shared" si="773"/>
        <v>0</v>
      </c>
      <c r="Q399" s="60">
        <v>-176200</v>
      </c>
      <c r="R399" s="60"/>
      <c r="S399" s="60"/>
      <c r="T399" s="60">
        <f t="shared" si="757"/>
        <v>1293000</v>
      </c>
      <c r="U399" s="60">
        <f t="shared" si="758"/>
        <v>0</v>
      </c>
      <c r="V399" s="60">
        <f t="shared" si="759"/>
        <v>0</v>
      </c>
      <c r="W399" s="60"/>
      <c r="X399" s="60"/>
      <c r="Y399" s="60"/>
      <c r="Z399" s="60">
        <f t="shared" si="721"/>
        <v>1293000</v>
      </c>
      <c r="AA399" s="60">
        <f t="shared" si="722"/>
        <v>0</v>
      </c>
      <c r="AB399" s="60">
        <f t="shared" si="723"/>
        <v>0</v>
      </c>
      <c r="AC399" s="60">
        <v>-1293000</v>
      </c>
      <c r="AD399" s="60"/>
      <c r="AE399" s="60"/>
      <c r="AF399" s="60">
        <f t="shared" si="725"/>
        <v>0</v>
      </c>
      <c r="AG399" s="60">
        <f t="shared" si="726"/>
        <v>0</v>
      </c>
      <c r="AH399" s="60">
        <f t="shared" si="727"/>
        <v>0</v>
      </c>
    </row>
    <row r="400" spans="1:34">
      <c r="A400" s="185"/>
      <c r="B400" s="4"/>
      <c r="C400" s="4"/>
      <c r="D400" s="4"/>
      <c r="E400" s="4"/>
      <c r="F400" s="5"/>
      <c r="G400" s="1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  <c r="V400" s="57"/>
      <c r="W400" s="57"/>
      <c r="X400" s="57"/>
      <c r="Y400" s="57"/>
      <c r="Z400" s="57"/>
      <c r="AA400" s="57"/>
      <c r="AB400" s="57"/>
      <c r="AC400" s="57"/>
      <c r="AD400" s="57"/>
      <c r="AE400" s="57"/>
      <c r="AF400" s="57"/>
      <c r="AG400" s="57"/>
      <c r="AH400" s="57"/>
    </row>
    <row r="401" spans="1:34" ht="41.4">
      <c r="A401" s="84">
        <v>8</v>
      </c>
      <c r="B401" s="155" t="s">
        <v>293</v>
      </c>
      <c r="C401" s="7" t="s">
        <v>151</v>
      </c>
      <c r="D401" s="7" t="s">
        <v>21</v>
      </c>
      <c r="E401" s="7" t="s">
        <v>100</v>
      </c>
      <c r="F401" s="7" t="s">
        <v>101</v>
      </c>
      <c r="G401" s="16"/>
      <c r="H401" s="59">
        <f t="shared" ref="H401:M401" si="807">H402+H433+H423</f>
        <v>2225019</v>
      </c>
      <c r="I401" s="59">
        <f t="shared" si="807"/>
        <v>365000</v>
      </c>
      <c r="J401" s="59">
        <f t="shared" si="807"/>
        <v>365000</v>
      </c>
      <c r="K401" s="59">
        <f t="shared" si="807"/>
        <v>2090120.77</v>
      </c>
      <c r="L401" s="59">
        <f t="shared" si="807"/>
        <v>0</v>
      </c>
      <c r="M401" s="59">
        <f t="shared" si="807"/>
        <v>0</v>
      </c>
      <c r="N401" s="59">
        <f t="shared" si="771"/>
        <v>4315139.7699999996</v>
      </c>
      <c r="O401" s="59">
        <f t="shared" si="772"/>
        <v>365000</v>
      </c>
      <c r="P401" s="59">
        <f t="shared" si="773"/>
        <v>365000</v>
      </c>
      <c r="Q401" s="59">
        <f>Q402+Q433+Q423+Q440</f>
        <v>8111782.8399999999</v>
      </c>
      <c r="R401" s="59">
        <f t="shared" ref="R401:S401" si="808">R402+R433+R423+R440</f>
        <v>0</v>
      </c>
      <c r="S401" s="59">
        <f t="shared" si="808"/>
        <v>0</v>
      </c>
      <c r="T401" s="59">
        <f t="shared" ref="T401:T439" si="809">N401+Q401</f>
        <v>12426922.609999999</v>
      </c>
      <c r="U401" s="59">
        <f t="shared" ref="U401:U439" si="810">O401+R401</f>
        <v>365000</v>
      </c>
      <c r="V401" s="59">
        <f t="shared" ref="V401:V439" si="811">P401+S401</f>
        <v>365000</v>
      </c>
      <c r="W401" s="59">
        <f>W402+W433+W423+W440</f>
        <v>190190190.19</v>
      </c>
      <c r="X401" s="59">
        <f t="shared" ref="X401:Y401" si="812">X402+X433+X423+X440</f>
        <v>0</v>
      </c>
      <c r="Y401" s="59">
        <f t="shared" si="812"/>
        <v>0</v>
      </c>
      <c r="Z401" s="59">
        <f t="shared" ref="Z401:Z443" si="813">T401+W401</f>
        <v>202617112.80000001</v>
      </c>
      <c r="AA401" s="59">
        <f t="shared" ref="AA401:AA443" si="814">U401+X401</f>
        <v>365000</v>
      </c>
      <c r="AB401" s="59">
        <f t="shared" ref="AB401:AB443" si="815">V401+Y401</f>
        <v>365000</v>
      </c>
      <c r="AC401" s="59">
        <f>AC402+AC433+AC423+AC440</f>
        <v>461056.1</v>
      </c>
      <c r="AD401" s="59">
        <f t="shared" ref="AD401:AE401" si="816">AD402+AD433+AD423+AD440</f>
        <v>0</v>
      </c>
      <c r="AE401" s="59">
        <f t="shared" si="816"/>
        <v>0</v>
      </c>
      <c r="AF401" s="59">
        <f t="shared" ref="AF401:AF443" si="817">Z401+AC401</f>
        <v>203078168.90000001</v>
      </c>
      <c r="AG401" s="59">
        <f t="shared" ref="AG401:AG443" si="818">AA401+AD401</f>
        <v>365000</v>
      </c>
      <c r="AH401" s="59">
        <f t="shared" ref="AH401:AH443" si="819">AB401+AE401</f>
        <v>365000</v>
      </c>
    </row>
    <row r="402" spans="1:34">
      <c r="A402" s="83" t="s">
        <v>155</v>
      </c>
      <c r="B402" s="75" t="s">
        <v>152</v>
      </c>
      <c r="C402" s="6" t="s">
        <v>151</v>
      </c>
      <c r="D402" s="6" t="s">
        <v>3</v>
      </c>
      <c r="E402" s="6" t="s">
        <v>100</v>
      </c>
      <c r="F402" s="6" t="s">
        <v>101</v>
      </c>
      <c r="G402" s="18"/>
      <c r="H402" s="58">
        <f t="shared" ref="H402:M402" si="820">H406+H409+H416</f>
        <v>1080019</v>
      </c>
      <c r="I402" s="58">
        <f t="shared" si="820"/>
        <v>0</v>
      </c>
      <c r="J402" s="58">
        <f t="shared" si="820"/>
        <v>0</v>
      </c>
      <c r="K402" s="58">
        <f t="shared" si="820"/>
        <v>79104.41</v>
      </c>
      <c r="L402" s="58">
        <f t="shared" si="820"/>
        <v>0</v>
      </c>
      <c r="M402" s="58">
        <f t="shared" si="820"/>
        <v>0</v>
      </c>
      <c r="N402" s="58">
        <f t="shared" si="771"/>
        <v>1159123.4099999999</v>
      </c>
      <c r="O402" s="58">
        <f t="shared" si="772"/>
        <v>0</v>
      </c>
      <c r="P402" s="58">
        <f t="shared" si="773"/>
        <v>0</v>
      </c>
      <c r="Q402" s="58">
        <f>Q406+Q409+Q416+Q403</f>
        <v>6780602.8399999999</v>
      </c>
      <c r="R402" s="58">
        <f>R406+R409+R416+R403</f>
        <v>0</v>
      </c>
      <c r="S402" s="58">
        <f>S406+S409+S416+S403</f>
        <v>0</v>
      </c>
      <c r="T402" s="58">
        <f t="shared" si="809"/>
        <v>7939726.25</v>
      </c>
      <c r="U402" s="58">
        <f t="shared" si="810"/>
        <v>0</v>
      </c>
      <c r="V402" s="58">
        <f t="shared" si="811"/>
        <v>0</v>
      </c>
      <c r="W402" s="58">
        <f>W406+W409+W416+W403</f>
        <v>0</v>
      </c>
      <c r="X402" s="58">
        <f>X406+X409+X416+X403</f>
        <v>0</v>
      </c>
      <c r="Y402" s="58">
        <f>Y406+Y409+Y416+Y403</f>
        <v>0</v>
      </c>
      <c r="Z402" s="58">
        <f t="shared" si="813"/>
        <v>7939726.25</v>
      </c>
      <c r="AA402" s="58">
        <f t="shared" si="814"/>
        <v>0</v>
      </c>
      <c r="AB402" s="58">
        <f t="shared" si="815"/>
        <v>0</v>
      </c>
      <c r="AC402" s="58">
        <f>AC406+AC409+AC416+AC403</f>
        <v>-879.1</v>
      </c>
      <c r="AD402" s="58">
        <f>AD406+AD409+AD416+AD403</f>
        <v>0</v>
      </c>
      <c r="AE402" s="58">
        <f>AE406+AE409+AE416+AE403</f>
        <v>0</v>
      </c>
      <c r="AF402" s="58">
        <f t="shared" si="817"/>
        <v>7938847.1500000004</v>
      </c>
      <c r="AG402" s="58">
        <f t="shared" si="818"/>
        <v>0</v>
      </c>
      <c r="AH402" s="58">
        <f t="shared" si="819"/>
        <v>0</v>
      </c>
    </row>
    <row r="403" spans="1:34">
      <c r="A403" s="212"/>
      <c r="B403" s="74" t="s">
        <v>408</v>
      </c>
      <c r="C403" s="73" t="s">
        <v>151</v>
      </c>
      <c r="D403" s="73" t="s">
        <v>3</v>
      </c>
      <c r="E403" s="73" t="s">
        <v>100</v>
      </c>
      <c r="F403" s="73" t="s">
        <v>409</v>
      </c>
      <c r="G403" s="101"/>
      <c r="H403" s="64"/>
      <c r="I403" s="64"/>
      <c r="J403" s="64"/>
      <c r="K403" s="64"/>
      <c r="L403" s="64"/>
      <c r="M403" s="64"/>
      <c r="N403" s="64"/>
      <c r="O403" s="64"/>
      <c r="P403" s="64"/>
      <c r="Q403" s="64">
        <f>Q404</f>
        <v>5089351.84</v>
      </c>
      <c r="R403" s="64">
        <f t="shared" ref="R403:S404" si="821">R404</f>
        <v>0</v>
      </c>
      <c r="S403" s="64">
        <f t="shared" si="821"/>
        <v>0</v>
      </c>
      <c r="T403" s="57">
        <f t="shared" ref="T403:T405" si="822">N403+Q403</f>
        <v>5089351.84</v>
      </c>
      <c r="U403" s="57">
        <f t="shared" ref="U403:U405" si="823">O403+R403</f>
        <v>0</v>
      </c>
      <c r="V403" s="57">
        <f t="shared" ref="V403:V405" si="824">P403+S403</f>
        <v>0</v>
      </c>
      <c r="W403" s="64">
        <f>W404</f>
        <v>0</v>
      </c>
      <c r="X403" s="64">
        <f t="shared" ref="X403:Y404" si="825">X404</f>
        <v>0</v>
      </c>
      <c r="Y403" s="64">
        <f t="shared" si="825"/>
        <v>0</v>
      </c>
      <c r="Z403" s="57">
        <f t="shared" si="813"/>
        <v>5089351.84</v>
      </c>
      <c r="AA403" s="57">
        <f t="shared" si="814"/>
        <v>0</v>
      </c>
      <c r="AB403" s="57">
        <f t="shared" si="815"/>
        <v>0</v>
      </c>
      <c r="AC403" s="64">
        <f>AC404</f>
        <v>0</v>
      </c>
      <c r="AD403" s="64">
        <f t="shared" ref="AD403:AE404" si="826">AD404</f>
        <v>0</v>
      </c>
      <c r="AE403" s="64">
        <f t="shared" si="826"/>
        <v>0</v>
      </c>
      <c r="AF403" s="57">
        <f t="shared" si="817"/>
        <v>5089351.84</v>
      </c>
      <c r="AG403" s="57">
        <f t="shared" si="818"/>
        <v>0</v>
      </c>
      <c r="AH403" s="57">
        <f t="shared" si="819"/>
        <v>0</v>
      </c>
    </row>
    <row r="404" spans="1:34" ht="26.4">
      <c r="A404" s="212"/>
      <c r="B404" s="74" t="s">
        <v>186</v>
      </c>
      <c r="C404" s="73" t="s">
        <v>151</v>
      </c>
      <c r="D404" s="73" t="s">
        <v>3</v>
      </c>
      <c r="E404" s="73" t="s">
        <v>100</v>
      </c>
      <c r="F404" s="73" t="s">
        <v>409</v>
      </c>
      <c r="G404" s="101" t="s">
        <v>32</v>
      </c>
      <c r="H404" s="64"/>
      <c r="I404" s="64"/>
      <c r="J404" s="64"/>
      <c r="K404" s="64"/>
      <c r="L404" s="64"/>
      <c r="M404" s="64"/>
      <c r="N404" s="64"/>
      <c r="O404" s="64"/>
      <c r="P404" s="64"/>
      <c r="Q404" s="64">
        <f>Q405</f>
        <v>5089351.84</v>
      </c>
      <c r="R404" s="64">
        <f t="shared" si="821"/>
        <v>0</v>
      </c>
      <c r="S404" s="64">
        <f t="shared" si="821"/>
        <v>0</v>
      </c>
      <c r="T404" s="57">
        <f t="shared" si="822"/>
        <v>5089351.84</v>
      </c>
      <c r="U404" s="57">
        <f t="shared" si="823"/>
        <v>0</v>
      </c>
      <c r="V404" s="57">
        <f t="shared" si="824"/>
        <v>0</v>
      </c>
      <c r="W404" s="64">
        <f>W405</f>
        <v>0</v>
      </c>
      <c r="X404" s="64">
        <f t="shared" si="825"/>
        <v>0</v>
      </c>
      <c r="Y404" s="64">
        <f t="shared" si="825"/>
        <v>0</v>
      </c>
      <c r="Z404" s="57">
        <f t="shared" si="813"/>
        <v>5089351.84</v>
      </c>
      <c r="AA404" s="57">
        <f t="shared" si="814"/>
        <v>0</v>
      </c>
      <c r="AB404" s="57">
        <f t="shared" si="815"/>
        <v>0</v>
      </c>
      <c r="AC404" s="64">
        <f>AC405</f>
        <v>0</v>
      </c>
      <c r="AD404" s="64">
        <f t="shared" si="826"/>
        <v>0</v>
      </c>
      <c r="AE404" s="64">
        <f t="shared" si="826"/>
        <v>0</v>
      </c>
      <c r="AF404" s="57">
        <f t="shared" si="817"/>
        <v>5089351.84</v>
      </c>
      <c r="AG404" s="57">
        <f t="shared" si="818"/>
        <v>0</v>
      </c>
      <c r="AH404" s="57">
        <f t="shared" si="819"/>
        <v>0</v>
      </c>
    </row>
    <row r="405" spans="1:34" ht="26.4">
      <c r="A405" s="212"/>
      <c r="B405" s="74" t="s">
        <v>34</v>
      </c>
      <c r="C405" s="73" t="s">
        <v>151</v>
      </c>
      <c r="D405" s="73" t="s">
        <v>3</v>
      </c>
      <c r="E405" s="73" t="s">
        <v>100</v>
      </c>
      <c r="F405" s="73" t="s">
        <v>409</v>
      </c>
      <c r="G405" s="101" t="s">
        <v>33</v>
      </c>
      <c r="H405" s="64"/>
      <c r="I405" s="64"/>
      <c r="J405" s="64"/>
      <c r="K405" s="64"/>
      <c r="L405" s="64"/>
      <c r="M405" s="64"/>
      <c r="N405" s="64"/>
      <c r="O405" s="64"/>
      <c r="P405" s="64"/>
      <c r="Q405" s="60">
        <v>5089351.84</v>
      </c>
      <c r="R405" s="64"/>
      <c r="S405" s="64"/>
      <c r="T405" s="57">
        <f t="shared" si="822"/>
        <v>5089351.84</v>
      </c>
      <c r="U405" s="57">
        <f t="shared" si="823"/>
        <v>0</v>
      </c>
      <c r="V405" s="57">
        <f t="shared" si="824"/>
        <v>0</v>
      </c>
      <c r="W405" s="60"/>
      <c r="X405" s="64"/>
      <c r="Y405" s="64"/>
      <c r="Z405" s="57">
        <f t="shared" si="813"/>
        <v>5089351.84</v>
      </c>
      <c r="AA405" s="57">
        <f t="shared" si="814"/>
        <v>0</v>
      </c>
      <c r="AB405" s="57">
        <f t="shared" si="815"/>
        <v>0</v>
      </c>
      <c r="AC405" s="60"/>
      <c r="AD405" s="64"/>
      <c r="AE405" s="64"/>
      <c r="AF405" s="57">
        <f t="shared" si="817"/>
        <v>5089351.84</v>
      </c>
      <c r="AG405" s="57">
        <f t="shared" si="818"/>
        <v>0</v>
      </c>
      <c r="AH405" s="57">
        <f t="shared" si="819"/>
        <v>0</v>
      </c>
    </row>
    <row r="406" spans="1:34">
      <c r="A406" s="264"/>
      <c r="B406" s="74" t="s">
        <v>170</v>
      </c>
      <c r="C406" s="73" t="s">
        <v>151</v>
      </c>
      <c r="D406" s="73" t="s">
        <v>3</v>
      </c>
      <c r="E406" s="73" t="s">
        <v>100</v>
      </c>
      <c r="F406" s="73" t="s">
        <v>169</v>
      </c>
      <c r="G406" s="101"/>
      <c r="H406" s="57">
        <f>H407</f>
        <v>0</v>
      </c>
      <c r="I406" s="57">
        <f t="shared" ref="I406:M407" si="827">I407</f>
        <v>0</v>
      </c>
      <c r="J406" s="57">
        <f t="shared" si="827"/>
        <v>0</v>
      </c>
      <c r="K406" s="57">
        <f t="shared" si="827"/>
        <v>79104.41</v>
      </c>
      <c r="L406" s="57">
        <f t="shared" si="827"/>
        <v>0</v>
      </c>
      <c r="M406" s="57">
        <f t="shared" si="827"/>
        <v>0</v>
      </c>
      <c r="N406" s="57">
        <f t="shared" si="771"/>
        <v>79104.41</v>
      </c>
      <c r="O406" s="57">
        <f t="shared" si="772"/>
        <v>0</v>
      </c>
      <c r="P406" s="57">
        <f t="shared" si="773"/>
        <v>0</v>
      </c>
      <c r="Q406" s="57">
        <f t="shared" ref="Q406:S407" si="828">Q407</f>
        <v>0</v>
      </c>
      <c r="R406" s="57">
        <f t="shared" si="828"/>
        <v>0</v>
      </c>
      <c r="S406" s="57">
        <f t="shared" si="828"/>
        <v>0</v>
      </c>
      <c r="T406" s="57">
        <f t="shared" si="809"/>
        <v>79104.41</v>
      </c>
      <c r="U406" s="57">
        <f t="shared" si="810"/>
        <v>0</v>
      </c>
      <c r="V406" s="57">
        <f t="shared" si="811"/>
        <v>0</v>
      </c>
      <c r="W406" s="57">
        <f t="shared" ref="W406:Y407" si="829">W407</f>
        <v>0</v>
      </c>
      <c r="X406" s="57">
        <f t="shared" si="829"/>
        <v>0</v>
      </c>
      <c r="Y406" s="57">
        <f t="shared" si="829"/>
        <v>0</v>
      </c>
      <c r="Z406" s="57">
        <f t="shared" si="813"/>
        <v>79104.41</v>
      </c>
      <c r="AA406" s="57">
        <f t="shared" si="814"/>
        <v>0</v>
      </c>
      <c r="AB406" s="57">
        <f t="shared" si="815"/>
        <v>0</v>
      </c>
      <c r="AC406" s="57">
        <f t="shared" ref="AC406:AE407" si="830">AC407</f>
        <v>0</v>
      </c>
      <c r="AD406" s="57">
        <f t="shared" si="830"/>
        <v>0</v>
      </c>
      <c r="AE406" s="57">
        <f t="shared" si="830"/>
        <v>0</v>
      </c>
      <c r="AF406" s="57">
        <f t="shared" si="817"/>
        <v>79104.41</v>
      </c>
      <c r="AG406" s="57">
        <f t="shared" si="818"/>
        <v>0</v>
      </c>
      <c r="AH406" s="57">
        <f t="shared" si="819"/>
        <v>0</v>
      </c>
    </row>
    <row r="407" spans="1:34" ht="26.4">
      <c r="A407" s="265"/>
      <c r="B407" s="126" t="s">
        <v>186</v>
      </c>
      <c r="C407" s="73" t="s">
        <v>151</v>
      </c>
      <c r="D407" s="73" t="s">
        <v>3</v>
      </c>
      <c r="E407" s="73" t="s">
        <v>100</v>
      </c>
      <c r="F407" s="73" t="s">
        <v>169</v>
      </c>
      <c r="G407" s="101" t="s">
        <v>32</v>
      </c>
      <c r="H407" s="57">
        <f>H408</f>
        <v>0</v>
      </c>
      <c r="I407" s="57">
        <f t="shared" si="827"/>
        <v>0</v>
      </c>
      <c r="J407" s="57">
        <f t="shared" si="827"/>
        <v>0</v>
      </c>
      <c r="K407" s="57">
        <f t="shared" si="827"/>
        <v>79104.41</v>
      </c>
      <c r="L407" s="57">
        <f t="shared" si="827"/>
        <v>0</v>
      </c>
      <c r="M407" s="57">
        <f t="shared" si="827"/>
        <v>0</v>
      </c>
      <c r="N407" s="57">
        <f t="shared" si="771"/>
        <v>79104.41</v>
      </c>
      <c r="O407" s="57">
        <f t="shared" si="772"/>
        <v>0</v>
      </c>
      <c r="P407" s="57">
        <f t="shared" si="773"/>
        <v>0</v>
      </c>
      <c r="Q407" s="57">
        <f t="shared" si="828"/>
        <v>0</v>
      </c>
      <c r="R407" s="57">
        <f t="shared" si="828"/>
        <v>0</v>
      </c>
      <c r="S407" s="57">
        <f t="shared" si="828"/>
        <v>0</v>
      </c>
      <c r="T407" s="57">
        <f t="shared" si="809"/>
        <v>79104.41</v>
      </c>
      <c r="U407" s="57">
        <f t="shared" si="810"/>
        <v>0</v>
      </c>
      <c r="V407" s="57">
        <f t="shared" si="811"/>
        <v>0</v>
      </c>
      <c r="W407" s="57">
        <f t="shared" si="829"/>
        <v>0</v>
      </c>
      <c r="X407" s="57">
        <f t="shared" si="829"/>
        <v>0</v>
      </c>
      <c r="Y407" s="57">
        <f t="shared" si="829"/>
        <v>0</v>
      </c>
      <c r="Z407" s="57">
        <f t="shared" si="813"/>
        <v>79104.41</v>
      </c>
      <c r="AA407" s="57">
        <f t="shared" si="814"/>
        <v>0</v>
      </c>
      <c r="AB407" s="57">
        <f t="shared" si="815"/>
        <v>0</v>
      </c>
      <c r="AC407" s="57">
        <f t="shared" si="830"/>
        <v>0</v>
      </c>
      <c r="AD407" s="57">
        <f t="shared" si="830"/>
        <v>0</v>
      </c>
      <c r="AE407" s="57">
        <f t="shared" si="830"/>
        <v>0</v>
      </c>
      <c r="AF407" s="57">
        <f t="shared" si="817"/>
        <v>79104.41</v>
      </c>
      <c r="AG407" s="57">
        <f t="shared" si="818"/>
        <v>0</v>
      </c>
      <c r="AH407" s="57">
        <f t="shared" si="819"/>
        <v>0</v>
      </c>
    </row>
    <row r="408" spans="1:34" ht="26.4">
      <c r="A408" s="265"/>
      <c r="B408" s="71" t="s">
        <v>34</v>
      </c>
      <c r="C408" s="73" t="s">
        <v>151</v>
      </c>
      <c r="D408" s="73" t="s">
        <v>3</v>
      </c>
      <c r="E408" s="73" t="s">
        <v>100</v>
      </c>
      <c r="F408" s="73" t="s">
        <v>169</v>
      </c>
      <c r="G408" s="101" t="s">
        <v>33</v>
      </c>
      <c r="H408" s="60"/>
      <c r="I408" s="60"/>
      <c r="J408" s="60"/>
      <c r="K408" s="60">
        <v>79104.41</v>
      </c>
      <c r="L408" s="60"/>
      <c r="M408" s="60"/>
      <c r="N408" s="60">
        <f t="shared" si="771"/>
        <v>79104.41</v>
      </c>
      <c r="O408" s="60">
        <f t="shared" si="772"/>
        <v>0</v>
      </c>
      <c r="P408" s="60">
        <f t="shared" si="773"/>
        <v>0</v>
      </c>
      <c r="Q408" s="60"/>
      <c r="R408" s="60"/>
      <c r="S408" s="60"/>
      <c r="T408" s="60">
        <f t="shared" si="809"/>
        <v>79104.41</v>
      </c>
      <c r="U408" s="60">
        <f t="shared" si="810"/>
        <v>0</v>
      </c>
      <c r="V408" s="60">
        <f t="shared" si="811"/>
        <v>0</v>
      </c>
      <c r="W408" s="60"/>
      <c r="X408" s="60"/>
      <c r="Y408" s="60"/>
      <c r="Z408" s="60">
        <f t="shared" si="813"/>
        <v>79104.41</v>
      </c>
      <c r="AA408" s="60">
        <f t="shared" si="814"/>
        <v>0</v>
      </c>
      <c r="AB408" s="60">
        <f t="shared" si="815"/>
        <v>0</v>
      </c>
      <c r="AC408" s="60"/>
      <c r="AD408" s="60"/>
      <c r="AE408" s="60"/>
      <c r="AF408" s="60">
        <f t="shared" si="817"/>
        <v>79104.41</v>
      </c>
      <c r="AG408" s="60">
        <f t="shared" si="818"/>
        <v>0</v>
      </c>
      <c r="AH408" s="60">
        <f t="shared" si="819"/>
        <v>0</v>
      </c>
    </row>
    <row r="409" spans="1:34" ht="66">
      <c r="A409" s="181"/>
      <c r="B409" s="116" t="s">
        <v>184</v>
      </c>
      <c r="C409" s="73" t="s">
        <v>151</v>
      </c>
      <c r="D409" s="73" t="s">
        <v>3</v>
      </c>
      <c r="E409" s="73" t="s">
        <v>181</v>
      </c>
      <c r="F409" s="73" t="s">
        <v>182</v>
      </c>
      <c r="G409" s="101"/>
      <c r="H409" s="60">
        <f>H410</f>
        <v>1058418.6200000001</v>
      </c>
      <c r="I409" s="60">
        <f t="shared" ref="I409:M409" si="831">I410</f>
        <v>0</v>
      </c>
      <c r="J409" s="60">
        <f t="shared" si="831"/>
        <v>0</v>
      </c>
      <c r="K409" s="60">
        <f t="shared" si="831"/>
        <v>0</v>
      </c>
      <c r="L409" s="60">
        <f t="shared" si="831"/>
        <v>0</v>
      </c>
      <c r="M409" s="60">
        <f t="shared" si="831"/>
        <v>0</v>
      </c>
      <c r="N409" s="60">
        <f t="shared" si="771"/>
        <v>1058418.6200000001</v>
      </c>
      <c r="O409" s="60">
        <f t="shared" si="772"/>
        <v>0</v>
      </c>
      <c r="P409" s="60">
        <f t="shared" si="773"/>
        <v>0</v>
      </c>
      <c r="Q409" s="60">
        <f>Q412+Q410+Q414</f>
        <v>1657425.98</v>
      </c>
      <c r="R409" s="60">
        <f>R412+R410+R414</f>
        <v>0</v>
      </c>
      <c r="S409" s="60">
        <f>S412+S410+S414</f>
        <v>0</v>
      </c>
      <c r="T409" s="60">
        <f t="shared" si="809"/>
        <v>2715844.6</v>
      </c>
      <c r="U409" s="60">
        <f t="shared" si="810"/>
        <v>0</v>
      </c>
      <c r="V409" s="60">
        <f t="shared" si="811"/>
        <v>0</v>
      </c>
      <c r="W409" s="60">
        <f>W412+W410+W414</f>
        <v>0</v>
      </c>
      <c r="X409" s="60">
        <f>X412+X410+X414</f>
        <v>0</v>
      </c>
      <c r="Y409" s="60">
        <f>Y412+Y410+Y414</f>
        <v>0</v>
      </c>
      <c r="Z409" s="60">
        <f t="shared" si="813"/>
        <v>2715844.6</v>
      </c>
      <c r="AA409" s="60">
        <f t="shared" si="814"/>
        <v>0</v>
      </c>
      <c r="AB409" s="60">
        <f t="shared" si="815"/>
        <v>0</v>
      </c>
      <c r="AC409" s="60">
        <f>AC412+AC410+AC414</f>
        <v>-861.52</v>
      </c>
      <c r="AD409" s="60">
        <f>AD412+AD410+AD414</f>
        <v>0</v>
      </c>
      <c r="AE409" s="60">
        <f>AE412+AE410+AE414</f>
        <v>0</v>
      </c>
      <c r="AF409" s="60">
        <f t="shared" si="817"/>
        <v>2714983.08</v>
      </c>
      <c r="AG409" s="60">
        <f t="shared" si="818"/>
        <v>0</v>
      </c>
      <c r="AH409" s="60">
        <f t="shared" si="819"/>
        <v>0</v>
      </c>
    </row>
    <row r="410" spans="1:34">
      <c r="A410" s="181"/>
      <c r="B410" s="103" t="s">
        <v>35</v>
      </c>
      <c r="C410" s="73" t="s">
        <v>151</v>
      </c>
      <c r="D410" s="73" t="s">
        <v>3</v>
      </c>
      <c r="E410" s="73" t="s">
        <v>181</v>
      </c>
      <c r="F410" s="73" t="s">
        <v>182</v>
      </c>
      <c r="G410" s="101" t="s">
        <v>36</v>
      </c>
      <c r="H410" s="60">
        <f>H411</f>
        <v>1058418.6200000001</v>
      </c>
      <c r="I410" s="60">
        <f t="shared" ref="I410:M410" si="832">I411</f>
        <v>0</v>
      </c>
      <c r="J410" s="60">
        <f t="shared" si="832"/>
        <v>0</v>
      </c>
      <c r="K410" s="60">
        <f t="shared" si="832"/>
        <v>0</v>
      </c>
      <c r="L410" s="60">
        <f t="shared" si="832"/>
        <v>0</v>
      </c>
      <c r="M410" s="60">
        <f t="shared" si="832"/>
        <v>0</v>
      </c>
      <c r="N410" s="60">
        <f t="shared" si="771"/>
        <v>1058418.6200000001</v>
      </c>
      <c r="O410" s="60">
        <f t="shared" si="772"/>
        <v>0</v>
      </c>
      <c r="P410" s="60">
        <f t="shared" si="773"/>
        <v>0</v>
      </c>
      <c r="Q410" s="60">
        <f t="shared" ref="Q410:S410" si="833">Q411</f>
        <v>1015525.98</v>
      </c>
      <c r="R410" s="60">
        <f t="shared" si="833"/>
        <v>0</v>
      </c>
      <c r="S410" s="60">
        <f t="shared" si="833"/>
        <v>0</v>
      </c>
      <c r="T410" s="60">
        <f t="shared" si="809"/>
        <v>2073944.6</v>
      </c>
      <c r="U410" s="60">
        <f t="shared" si="810"/>
        <v>0</v>
      </c>
      <c r="V410" s="60">
        <f t="shared" si="811"/>
        <v>0</v>
      </c>
      <c r="W410" s="60">
        <f t="shared" ref="W410:Y410" si="834">W411</f>
        <v>0</v>
      </c>
      <c r="X410" s="60">
        <f t="shared" si="834"/>
        <v>0</v>
      </c>
      <c r="Y410" s="60">
        <f t="shared" si="834"/>
        <v>0</v>
      </c>
      <c r="Z410" s="60">
        <f t="shared" si="813"/>
        <v>2073944.6</v>
      </c>
      <c r="AA410" s="60">
        <f t="shared" si="814"/>
        <v>0</v>
      </c>
      <c r="AB410" s="60">
        <f t="shared" si="815"/>
        <v>0</v>
      </c>
      <c r="AC410" s="60">
        <f t="shared" ref="AC410:AE410" si="835">AC411</f>
        <v>-861.52</v>
      </c>
      <c r="AD410" s="60">
        <f t="shared" si="835"/>
        <v>0</v>
      </c>
      <c r="AE410" s="60">
        <f t="shared" si="835"/>
        <v>0</v>
      </c>
      <c r="AF410" s="60">
        <f t="shared" si="817"/>
        <v>2073083.08</v>
      </c>
      <c r="AG410" s="60">
        <f t="shared" si="818"/>
        <v>0</v>
      </c>
      <c r="AH410" s="60">
        <f t="shared" si="819"/>
        <v>0</v>
      </c>
    </row>
    <row r="411" spans="1:34" ht="18.75" customHeight="1">
      <c r="A411" s="181"/>
      <c r="B411" s="103" t="s">
        <v>38</v>
      </c>
      <c r="C411" s="73" t="s">
        <v>151</v>
      </c>
      <c r="D411" s="73" t="s">
        <v>3</v>
      </c>
      <c r="E411" s="73" t="s">
        <v>181</v>
      </c>
      <c r="F411" s="73" t="s">
        <v>182</v>
      </c>
      <c r="G411" s="101" t="s">
        <v>37</v>
      </c>
      <c r="H411" s="60">
        <v>1058418.6200000001</v>
      </c>
      <c r="I411" s="60"/>
      <c r="J411" s="60"/>
      <c r="K411" s="60"/>
      <c r="L411" s="60"/>
      <c r="M411" s="60"/>
      <c r="N411" s="60">
        <f t="shared" si="771"/>
        <v>1058418.6200000001</v>
      </c>
      <c r="O411" s="60">
        <f t="shared" si="772"/>
        <v>0</v>
      </c>
      <c r="P411" s="60">
        <f t="shared" si="773"/>
        <v>0</v>
      </c>
      <c r="Q411" s="60">
        <v>1015525.98</v>
      </c>
      <c r="R411" s="60"/>
      <c r="S411" s="60"/>
      <c r="T411" s="60">
        <f t="shared" si="809"/>
        <v>2073944.6</v>
      </c>
      <c r="U411" s="60">
        <f t="shared" si="810"/>
        <v>0</v>
      </c>
      <c r="V411" s="60">
        <f t="shared" si="811"/>
        <v>0</v>
      </c>
      <c r="W411" s="60"/>
      <c r="X411" s="60"/>
      <c r="Y411" s="60"/>
      <c r="Z411" s="60">
        <f t="shared" si="813"/>
        <v>2073944.6</v>
      </c>
      <c r="AA411" s="60">
        <f t="shared" si="814"/>
        <v>0</v>
      </c>
      <c r="AB411" s="60">
        <f t="shared" si="815"/>
        <v>0</v>
      </c>
      <c r="AC411" s="60">
        <v>-861.52</v>
      </c>
      <c r="AD411" s="60"/>
      <c r="AE411" s="60"/>
      <c r="AF411" s="60">
        <f t="shared" si="817"/>
        <v>2073083.08</v>
      </c>
      <c r="AG411" s="60">
        <f t="shared" si="818"/>
        <v>0</v>
      </c>
      <c r="AH411" s="60">
        <f t="shared" si="819"/>
        <v>0</v>
      </c>
    </row>
    <row r="412" spans="1:34" ht="26.4">
      <c r="A412" s="181"/>
      <c r="B412" s="116" t="s">
        <v>139</v>
      </c>
      <c r="C412" s="73" t="s">
        <v>151</v>
      </c>
      <c r="D412" s="73" t="s">
        <v>3</v>
      </c>
      <c r="E412" s="73" t="s">
        <v>181</v>
      </c>
      <c r="F412" s="73" t="s">
        <v>182</v>
      </c>
      <c r="G412" s="101" t="s">
        <v>137</v>
      </c>
      <c r="H412" s="60"/>
      <c r="I412" s="60"/>
      <c r="J412" s="60"/>
      <c r="K412" s="60"/>
      <c r="L412" s="60"/>
      <c r="M412" s="60"/>
      <c r="N412" s="60"/>
      <c r="O412" s="60"/>
      <c r="P412" s="60"/>
      <c r="Q412" s="60">
        <f>Q413</f>
        <v>546350</v>
      </c>
      <c r="R412" s="60">
        <f t="shared" ref="R412:S412" si="836">R413</f>
        <v>0</v>
      </c>
      <c r="S412" s="60">
        <f t="shared" si="836"/>
        <v>0</v>
      </c>
      <c r="T412" s="60">
        <f t="shared" ref="T412:T413" si="837">N412+Q412</f>
        <v>546350</v>
      </c>
      <c r="U412" s="60">
        <f t="shared" ref="U412:U413" si="838">O412+R412</f>
        <v>0</v>
      </c>
      <c r="V412" s="60">
        <f t="shared" ref="V412:V413" si="839">P412+S412</f>
        <v>0</v>
      </c>
      <c r="W412" s="60">
        <f>W413</f>
        <v>0</v>
      </c>
      <c r="X412" s="60">
        <f t="shared" ref="X412:Y412" si="840">X413</f>
        <v>0</v>
      </c>
      <c r="Y412" s="60">
        <f t="shared" si="840"/>
        <v>0</v>
      </c>
      <c r="Z412" s="60">
        <f t="shared" si="813"/>
        <v>546350</v>
      </c>
      <c r="AA412" s="60">
        <f t="shared" si="814"/>
        <v>0</v>
      </c>
      <c r="AB412" s="60">
        <f t="shared" si="815"/>
        <v>0</v>
      </c>
      <c r="AC412" s="60">
        <f>AC413</f>
        <v>0</v>
      </c>
      <c r="AD412" s="60">
        <f t="shared" ref="AD412:AE412" si="841">AD413</f>
        <v>0</v>
      </c>
      <c r="AE412" s="60">
        <f t="shared" si="841"/>
        <v>0</v>
      </c>
      <c r="AF412" s="60">
        <f t="shared" si="817"/>
        <v>546350</v>
      </c>
      <c r="AG412" s="60">
        <f t="shared" si="818"/>
        <v>0</v>
      </c>
      <c r="AH412" s="60">
        <f t="shared" si="819"/>
        <v>0</v>
      </c>
    </row>
    <row r="413" spans="1:34">
      <c r="A413" s="181"/>
      <c r="B413" s="116" t="s">
        <v>140</v>
      </c>
      <c r="C413" s="73" t="s">
        <v>151</v>
      </c>
      <c r="D413" s="73" t="s">
        <v>3</v>
      </c>
      <c r="E413" s="73" t="s">
        <v>181</v>
      </c>
      <c r="F413" s="73" t="s">
        <v>182</v>
      </c>
      <c r="G413" s="101" t="s">
        <v>138</v>
      </c>
      <c r="H413" s="60"/>
      <c r="I413" s="60"/>
      <c r="J413" s="60"/>
      <c r="K413" s="60"/>
      <c r="L413" s="60"/>
      <c r="M413" s="60"/>
      <c r="N413" s="60"/>
      <c r="O413" s="60"/>
      <c r="P413" s="60"/>
      <c r="Q413" s="60">
        <v>546350</v>
      </c>
      <c r="R413" s="60"/>
      <c r="S413" s="60"/>
      <c r="T413" s="60">
        <f t="shared" si="837"/>
        <v>546350</v>
      </c>
      <c r="U413" s="60">
        <f t="shared" si="838"/>
        <v>0</v>
      </c>
      <c r="V413" s="60">
        <f t="shared" si="839"/>
        <v>0</v>
      </c>
      <c r="W413" s="60"/>
      <c r="X413" s="60"/>
      <c r="Y413" s="60"/>
      <c r="Z413" s="60">
        <f t="shared" si="813"/>
        <v>546350</v>
      </c>
      <c r="AA413" s="60">
        <f t="shared" si="814"/>
        <v>0</v>
      </c>
      <c r="AB413" s="60">
        <f t="shared" si="815"/>
        <v>0</v>
      </c>
      <c r="AC413" s="60"/>
      <c r="AD413" s="60"/>
      <c r="AE413" s="60"/>
      <c r="AF413" s="60">
        <f t="shared" si="817"/>
        <v>546350</v>
      </c>
      <c r="AG413" s="60">
        <f t="shared" si="818"/>
        <v>0</v>
      </c>
      <c r="AH413" s="60">
        <f t="shared" si="819"/>
        <v>0</v>
      </c>
    </row>
    <row r="414" spans="1:34" ht="18.75" customHeight="1">
      <c r="A414" s="181"/>
      <c r="B414" s="103" t="s">
        <v>47</v>
      </c>
      <c r="C414" s="73" t="s">
        <v>151</v>
      </c>
      <c r="D414" s="73" t="s">
        <v>3</v>
      </c>
      <c r="E414" s="73" t="s">
        <v>181</v>
      </c>
      <c r="F414" s="73" t="s">
        <v>182</v>
      </c>
      <c r="G414" s="101" t="s">
        <v>45</v>
      </c>
      <c r="H414" s="60"/>
      <c r="I414" s="60"/>
      <c r="J414" s="60"/>
      <c r="K414" s="60"/>
      <c r="L414" s="60"/>
      <c r="M414" s="60"/>
      <c r="N414" s="60"/>
      <c r="O414" s="60"/>
      <c r="P414" s="60"/>
      <c r="Q414" s="60">
        <f>Q415</f>
        <v>95550</v>
      </c>
      <c r="R414" s="60">
        <f t="shared" ref="R414:S414" si="842">R415</f>
        <v>0</v>
      </c>
      <c r="S414" s="60">
        <f t="shared" si="842"/>
        <v>0</v>
      </c>
      <c r="T414" s="60">
        <f t="shared" ref="T414:T415" si="843">N414+Q414</f>
        <v>95550</v>
      </c>
      <c r="U414" s="60">
        <f t="shared" ref="U414:U415" si="844">O414+R414</f>
        <v>0</v>
      </c>
      <c r="V414" s="60">
        <f t="shared" ref="V414:V415" si="845">P414+S414</f>
        <v>0</v>
      </c>
      <c r="W414" s="60">
        <f>W415</f>
        <v>0</v>
      </c>
      <c r="X414" s="60">
        <f t="shared" ref="X414:Y414" si="846">X415</f>
        <v>0</v>
      </c>
      <c r="Y414" s="60">
        <f t="shared" si="846"/>
        <v>0</v>
      </c>
      <c r="Z414" s="60">
        <f t="shared" si="813"/>
        <v>95550</v>
      </c>
      <c r="AA414" s="60">
        <f t="shared" si="814"/>
        <v>0</v>
      </c>
      <c r="AB414" s="60">
        <f t="shared" si="815"/>
        <v>0</v>
      </c>
      <c r="AC414" s="60">
        <f>AC415</f>
        <v>0</v>
      </c>
      <c r="AD414" s="60">
        <f t="shared" ref="AD414:AE414" si="847">AD415</f>
        <v>0</v>
      </c>
      <c r="AE414" s="60">
        <f t="shared" si="847"/>
        <v>0</v>
      </c>
      <c r="AF414" s="60">
        <f t="shared" si="817"/>
        <v>95550</v>
      </c>
      <c r="AG414" s="60">
        <f t="shared" si="818"/>
        <v>0</v>
      </c>
      <c r="AH414" s="60">
        <f t="shared" si="819"/>
        <v>0</v>
      </c>
    </row>
    <row r="415" spans="1:34" ht="18.75" customHeight="1">
      <c r="A415" s="181"/>
      <c r="B415" s="103" t="s">
        <v>56</v>
      </c>
      <c r="C415" s="73" t="s">
        <v>151</v>
      </c>
      <c r="D415" s="73" t="s">
        <v>3</v>
      </c>
      <c r="E415" s="73" t="s">
        <v>181</v>
      </c>
      <c r="F415" s="73" t="s">
        <v>182</v>
      </c>
      <c r="G415" s="101" t="s">
        <v>57</v>
      </c>
      <c r="H415" s="60"/>
      <c r="I415" s="60"/>
      <c r="J415" s="60"/>
      <c r="K415" s="60"/>
      <c r="L415" s="60"/>
      <c r="M415" s="60"/>
      <c r="N415" s="60"/>
      <c r="O415" s="60"/>
      <c r="P415" s="60"/>
      <c r="Q415" s="60">
        <v>95550</v>
      </c>
      <c r="R415" s="60"/>
      <c r="S415" s="60"/>
      <c r="T415" s="60">
        <f t="shared" si="843"/>
        <v>95550</v>
      </c>
      <c r="U415" s="60">
        <f t="shared" si="844"/>
        <v>0</v>
      </c>
      <c r="V415" s="60">
        <f t="shared" si="845"/>
        <v>0</v>
      </c>
      <c r="W415" s="60"/>
      <c r="X415" s="60"/>
      <c r="Y415" s="60"/>
      <c r="Z415" s="60">
        <f t="shared" si="813"/>
        <v>95550</v>
      </c>
      <c r="AA415" s="60">
        <f t="shared" si="814"/>
        <v>0</v>
      </c>
      <c r="AB415" s="60">
        <f t="shared" si="815"/>
        <v>0</v>
      </c>
      <c r="AC415" s="60"/>
      <c r="AD415" s="60"/>
      <c r="AE415" s="60"/>
      <c r="AF415" s="60">
        <f t="shared" si="817"/>
        <v>95550</v>
      </c>
      <c r="AG415" s="60">
        <f t="shared" si="818"/>
        <v>0</v>
      </c>
      <c r="AH415" s="60">
        <f t="shared" si="819"/>
        <v>0</v>
      </c>
    </row>
    <row r="416" spans="1:34" ht="52.8">
      <c r="A416" s="181"/>
      <c r="B416" s="116" t="s">
        <v>185</v>
      </c>
      <c r="C416" s="73" t="s">
        <v>151</v>
      </c>
      <c r="D416" s="73" t="s">
        <v>3</v>
      </c>
      <c r="E416" s="73" t="s">
        <v>181</v>
      </c>
      <c r="F416" s="73" t="s">
        <v>183</v>
      </c>
      <c r="G416" s="101"/>
      <c r="H416" s="60">
        <f>H417</f>
        <v>21600.38</v>
      </c>
      <c r="I416" s="60">
        <f t="shared" ref="I416:M416" si="848">I417</f>
        <v>0</v>
      </c>
      <c r="J416" s="60">
        <f t="shared" si="848"/>
        <v>0</v>
      </c>
      <c r="K416" s="60">
        <f t="shared" si="848"/>
        <v>0</v>
      </c>
      <c r="L416" s="60">
        <f t="shared" si="848"/>
        <v>0</v>
      </c>
      <c r="M416" s="60">
        <f t="shared" si="848"/>
        <v>0</v>
      </c>
      <c r="N416" s="60">
        <f t="shared" si="771"/>
        <v>21600.38</v>
      </c>
      <c r="O416" s="60">
        <f t="shared" si="772"/>
        <v>0</v>
      </c>
      <c r="P416" s="60">
        <f t="shared" si="773"/>
        <v>0</v>
      </c>
      <c r="Q416" s="60">
        <f>Q419+Q417+Q421</f>
        <v>33825.020000000004</v>
      </c>
      <c r="R416" s="60">
        <f>R419+R417+R421</f>
        <v>0</v>
      </c>
      <c r="S416" s="60">
        <f>S419+S417+S421</f>
        <v>0</v>
      </c>
      <c r="T416" s="60">
        <f t="shared" si="809"/>
        <v>55425.400000000009</v>
      </c>
      <c r="U416" s="60">
        <f t="shared" si="810"/>
        <v>0</v>
      </c>
      <c r="V416" s="60">
        <f t="shared" si="811"/>
        <v>0</v>
      </c>
      <c r="W416" s="60">
        <f>W419+W417+W421</f>
        <v>0</v>
      </c>
      <c r="X416" s="60">
        <f>X419+X417+X421</f>
        <v>0</v>
      </c>
      <c r="Y416" s="60">
        <f>Y419+Y417+Y421</f>
        <v>0</v>
      </c>
      <c r="Z416" s="60">
        <f t="shared" si="813"/>
        <v>55425.400000000009</v>
      </c>
      <c r="AA416" s="60">
        <f t="shared" si="814"/>
        <v>0</v>
      </c>
      <c r="AB416" s="60">
        <f t="shared" si="815"/>
        <v>0</v>
      </c>
      <c r="AC416" s="60">
        <f>AC419+AC417+AC421</f>
        <v>-17.579999999999998</v>
      </c>
      <c r="AD416" s="60">
        <f>AD419+AD417+AD421</f>
        <v>0</v>
      </c>
      <c r="AE416" s="60">
        <f>AE419+AE417+AE421</f>
        <v>0</v>
      </c>
      <c r="AF416" s="60">
        <f t="shared" si="817"/>
        <v>55407.820000000007</v>
      </c>
      <c r="AG416" s="60">
        <f t="shared" si="818"/>
        <v>0</v>
      </c>
      <c r="AH416" s="60">
        <f t="shared" si="819"/>
        <v>0</v>
      </c>
    </row>
    <row r="417" spans="1:34">
      <c r="A417" s="181"/>
      <c r="B417" s="103" t="s">
        <v>35</v>
      </c>
      <c r="C417" s="73" t="s">
        <v>151</v>
      </c>
      <c r="D417" s="73" t="s">
        <v>3</v>
      </c>
      <c r="E417" s="73" t="s">
        <v>181</v>
      </c>
      <c r="F417" s="73" t="s">
        <v>183</v>
      </c>
      <c r="G417" s="101" t="s">
        <v>36</v>
      </c>
      <c r="H417" s="60">
        <f>H418</f>
        <v>21600.38</v>
      </c>
      <c r="I417" s="60">
        <f t="shared" ref="I417:J417" si="849">I418</f>
        <v>0</v>
      </c>
      <c r="J417" s="60">
        <f t="shared" si="849"/>
        <v>0</v>
      </c>
      <c r="K417" s="60">
        <f t="shared" ref="K417" si="850">K418</f>
        <v>0</v>
      </c>
      <c r="L417" s="60">
        <f t="shared" ref="L417" si="851">L418</f>
        <v>0</v>
      </c>
      <c r="M417" s="60">
        <f t="shared" ref="M417" si="852">M418</f>
        <v>0</v>
      </c>
      <c r="N417" s="60">
        <f t="shared" si="771"/>
        <v>21600.38</v>
      </c>
      <c r="O417" s="60">
        <f t="shared" si="772"/>
        <v>0</v>
      </c>
      <c r="P417" s="60">
        <f t="shared" si="773"/>
        <v>0</v>
      </c>
      <c r="Q417" s="60">
        <f t="shared" ref="Q417:S417" si="853">Q418</f>
        <v>20725.02</v>
      </c>
      <c r="R417" s="60">
        <f t="shared" si="853"/>
        <v>0</v>
      </c>
      <c r="S417" s="60">
        <f t="shared" si="853"/>
        <v>0</v>
      </c>
      <c r="T417" s="60">
        <f t="shared" si="809"/>
        <v>42325.4</v>
      </c>
      <c r="U417" s="60">
        <f t="shared" si="810"/>
        <v>0</v>
      </c>
      <c r="V417" s="60">
        <f t="shared" si="811"/>
        <v>0</v>
      </c>
      <c r="W417" s="60">
        <f t="shared" ref="W417:Y417" si="854">W418</f>
        <v>0</v>
      </c>
      <c r="X417" s="60">
        <f t="shared" si="854"/>
        <v>0</v>
      </c>
      <c r="Y417" s="60">
        <f t="shared" si="854"/>
        <v>0</v>
      </c>
      <c r="Z417" s="60">
        <f t="shared" si="813"/>
        <v>42325.4</v>
      </c>
      <c r="AA417" s="60">
        <f t="shared" si="814"/>
        <v>0</v>
      </c>
      <c r="AB417" s="60">
        <f t="shared" si="815"/>
        <v>0</v>
      </c>
      <c r="AC417" s="60">
        <f t="shared" ref="AC417:AE417" si="855">AC418</f>
        <v>-17.579999999999998</v>
      </c>
      <c r="AD417" s="60">
        <f t="shared" si="855"/>
        <v>0</v>
      </c>
      <c r="AE417" s="60">
        <f t="shared" si="855"/>
        <v>0</v>
      </c>
      <c r="AF417" s="60">
        <f t="shared" si="817"/>
        <v>42307.82</v>
      </c>
      <c r="AG417" s="60">
        <f t="shared" si="818"/>
        <v>0</v>
      </c>
      <c r="AH417" s="60">
        <f t="shared" si="819"/>
        <v>0</v>
      </c>
    </row>
    <row r="418" spans="1:34" ht="26.4">
      <c r="A418" s="181"/>
      <c r="B418" s="103" t="s">
        <v>38</v>
      </c>
      <c r="C418" s="73" t="s">
        <v>151</v>
      </c>
      <c r="D418" s="73" t="s">
        <v>3</v>
      </c>
      <c r="E418" s="73" t="s">
        <v>181</v>
      </c>
      <c r="F418" s="73" t="s">
        <v>183</v>
      </c>
      <c r="G418" s="101" t="s">
        <v>37</v>
      </c>
      <c r="H418" s="60">
        <v>21600.38</v>
      </c>
      <c r="I418" s="60"/>
      <c r="J418" s="60"/>
      <c r="K418" s="60"/>
      <c r="L418" s="60"/>
      <c r="M418" s="60"/>
      <c r="N418" s="60">
        <f t="shared" si="771"/>
        <v>21600.38</v>
      </c>
      <c r="O418" s="60">
        <f t="shared" si="772"/>
        <v>0</v>
      </c>
      <c r="P418" s="60">
        <f t="shared" si="773"/>
        <v>0</v>
      </c>
      <c r="Q418" s="60">
        <v>20725.02</v>
      </c>
      <c r="R418" s="60"/>
      <c r="S418" s="60"/>
      <c r="T418" s="60">
        <f t="shared" si="809"/>
        <v>42325.4</v>
      </c>
      <c r="U418" s="60">
        <f t="shared" si="810"/>
        <v>0</v>
      </c>
      <c r="V418" s="60">
        <f t="shared" si="811"/>
        <v>0</v>
      </c>
      <c r="W418" s="60"/>
      <c r="X418" s="60"/>
      <c r="Y418" s="60"/>
      <c r="Z418" s="60">
        <f t="shared" si="813"/>
        <v>42325.4</v>
      </c>
      <c r="AA418" s="60">
        <f t="shared" si="814"/>
        <v>0</v>
      </c>
      <c r="AB418" s="60">
        <f t="shared" si="815"/>
        <v>0</v>
      </c>
      <c r="AC418" s="60">
        <v>-17.579999999999998</v>
      </c>
      <c r="AD418" s="60"/>
      <c r="AE418" s="60"/>
      <c r="AF418" s="60">
        <f t="shared" si="817"/>
        <v>42307.82</v>
      </c>
      <c r="AG418" s="60">
        <f t="shared" si="818"/>
        <v>0</v>
      </c>
      <c r="AH418" s="60">
        <f t="shared" si="819"/>
        <v>0</v>
      </c>
    </row>
    <row r="419" spans="1:34" ht="26.4">
      <c r="A419" s="181"/>
      <c r="B419" s="116" t="s">
        <v>139</v>
      </c>
      <c r="C419" s="73" t="s">
        <v>151</v>
      </c>
      <c r="D419" s="73" t="s">
        <v>3</v>
      </c>
      <c r="E419" s="73" t="s">
        <v>181</v>
      </c>
      <c r="F419" s="73" t="s">
        <v>183</v>
      </c>
      <c r="G419" s="101" t="s">
        <v>137</v>
      </c>
      <c r="H419" s="60"/>
      <c r="I419" s="60"/>
      <c r="J419" s="60"/>
      <c r="K419" s="60"/>
      <c r="L419" s="60"/>
      <c r="M419" s="60"/>
      <c r="N419" s="60"/>
      <c r="O419" s="60"/>
      <c r="P419" s="60"/>
      <c r="Q419" s="60">
        <f>Q420</f>
        <v>11150</v>
      </c>
      <c r="R419" s="60">
        <f t="shared" ref="R419:S419" si="856">R420</f>
        <v>0</v>
      </c>
      <c r="S419" s="60">
        <f t="shared" si="856"/>
        <v>0</v>
      </c>
      <c r="T419" s="60">
        <f t="shared" ref="T419:T420" si="857">N419+Q419</f>
        <v>11150</v>
      </c>
      <c r="U419" s="60">
        <f t="shared" ref="U419:U420" si="858">O419+R419</f>
        <v>0</v>
      </c>
      <c r="V419" s="60">
        <f t="shared" ref="V419:V420" si="859">P419+S419</f>
        <v>0</v>
      </c>
      <c r="W419" s="60">
        <f>W420</f>
        <v>0</v>
      </c>
      <c r="X419" s="60">
        <f t="shared" ref="X419:Y419" si="860">X420</f>
        <v>0</v>
      </c>
      <c r="Y419" s="60">
        <f t="shared" si="860"/>
        <v>0</v>
      </c>
      <c r="Z419" s="60">
        <f t="shared" si="813"/>
        <v>11150</v>
      </c>
      <c r="AA419" s="60">
        <f t="shared" si="814"/>
        <v>0</v>
      </c>
      <c r="AB419" s="60">
        <f t="shared" si="815"/>
        <v>0</v>
      </c>
      <c r="AC419" s="60">
        <f>AC420</f>
        <v>0</v>
      </c>
      <c r="AD419" s="60">
        <f t="shared" ref="AD419:AE419" si="861">AD420</f>
        <v>0</v>
      </c>
      <c r="AE419" s="60">
        <f t="shared" si="861"/>
        <v>0</v>
      </c>
      <c r="AF419" s="60">
        <f t="shared" si="817"/>
        <v>11150</v>
      </c>
      <c r="AG419" s="60">
        <f t="shared" si="818"/>
        <v>0</v>
      </c>
      <c r="AH419" s="60">
        <f t="shared" si="819"/>
        <v>0</v>
      </c>
    </row>
    <row r="420" spans="1:34">
      <c r="A420" s="181"/>
      <c r="B420" s="116" t="s">
        <v>140</v>
      </c>
      <c r="C420" s="73" t="s">
        <v>151</v>
      </c>
      <c r="D420" s="73" t="s">
        <v>3</v>
      </c>
      <c r="E420" s="73" t="s">
        <v>181</v>
      </c>
      <c r="F420" s="73" t="s">
        <v>183</v>
      </c>
      <c r="G420" s="101" t="s">
        <v>138</v>
      </c>
      <c r="H420" s="60"/>
      <c r="I420" s="60"/>
      <c r="J420" s="60"/>
      <c r="K420" s="60"/>
      <c r="L420" s="60"/>
      <c r="M420" s="60"/>
      <c r="N420" s="60"/>
      <c r="O420" s="60"/>
      <c r="P420" s="60"/>
      <c r="Q420" s="60">
        <v>11150</v>
      </c>
      <c r="R420" s="60"/>
      <c r="S420" s="60"/>
      <c r="T420" s="60">
        <f t="shared" si="857"/>
        <v>11150</v>
      </c>
      <c r="U420" s="60">
        <f t="shared" si="858"/>
        <v>0</v>
      </c>
      <c r="V420" s="60">
        <f t="shared" si="859"/>
        <v>0</v>
      </c>
      <c r="W420" s="60"/>
      <c r="X420" s="60"/>
      <c r="Y420" s="60"/>
      <c r="Z420" s="60">
        <f t="shared" si="813"/>
        <v>11150</v>
      </c>
      <c r="AA420" s="60">
        <f t="shared" si="814"/>
        <v>0</v>
      </c>
      <c r="AB420" s="60">
        <f t="shared" si="815"/>
        <v>0</v>
      </c>
      <c r="AC420" s="60"/>
      <c r="AD420" s="60"/>
      <c r="AE420" s="60"/>
      <c r="AF420" s="60">
        <f t="shared" si="817"/>
        <v>11150</v>
      </c>
      <c r="AG420" s="60">
        <f t="shared" si="818"/>
        <v>0</v>
      </c>
      <c r="AH420" s="60">
        <f t="shared" si="819"/>
        <v>0</v>
      </c>
    </row>
    <row r="421" spans="1:34">
      <c r="A421" s="181"/>
      <c r="B421" s="103" t="s">
        <v>47</v>
      </c>
      <c r="C421" s="73" t="s">
        <v>151</v>
      </c>
      <c r="D421" s="73" t="s">
        <v>3</v>
      </c>
      <c r="E421" s="73" t="s">
        <v>181</v>
      </c>
      <c r="F421" s="73" t="s">
        <v>183</v>
      </c>
      <c r="G421" s="101" t="s">
        <v>45</v>
      </c>
      <c r="H421" s="60"/>
      <c r="I421" s="60"/>
      <c r="J421" s="60"/>
      <c r="K421" s="60"/>
      <c r="L421" s="60"/>
      <c r="M421" s="60"/>
      <c r="N421" s="60"/>
      <c r="O421" s="60"/>
      <c r="P421" s="60"/>
      <c r="Q421" s="60">
        <f>Q422</f>
        <v>1950</v>
      </c>
      <c r="R421" s="60">
        <f t="shared" ref="R421:S421" si="862">R422</f>
        <v>0</v>
      </c>
      <c r="S421" s="60">
        <f t="shared" si="862"/>
        <v>0</v>
      </c>
      <c r="T421" s="60">
        <f t="shared" ref="T421:T422" si="863">N421+Q421</f>
        <v>1950</v>
      </c>
      <c r="U421" s="60">
        <f t="shared" ref="U421:U422" si="864">O421+R421</f>
        <v>0</v>
      </c>
      <c r="V421" s="60">
        <f t="shared" ref="V421:V422" si="865">P421+S421</f>
        <v>0</v>
      </c>
      <c r="W421" s="60">
        <f>W422</f>
        <v>0</v>
      </c>
      <c r="X421" s="60">
        <f t="shared" ref="X421:Y421" si="866">X422</f>
        <v>0</v>
      </c>
      <c r="Y421" s="60">
        <f t="shared" si="866"/>
        <v>0</v>
      </c>
      <c r="Z421" s="60">
        <f t="shared" si="813"/>
        <v>1950</v>
      </c>
      <c r="AA421" s="60">
        <f t="shared" si="814"/>
        <v>0</v>
      </c>
      <c r="AB421" s="60">
        <f t="shared" si="815"/>
        <v>0</v>
      </c>
      <c r="AC421" s="60">
        <f>AC422</f>
        <v>0</v>
      </c>
      <c r="AD421" s="60">
        <f t="shared" ref="AD421:AE421" si="867">AD422</f>
        <v>0</v>
      </c>
      <c r="AE421" s="60">
        <f t="shared" si="867"/>
        <v>0</v>
      </c>
      <c r="AF421" s="60">
        <f t="shared" si="817"/>
        <v>1950</v>
      </c>
      <c r="AG421" s="60">
        <f t="shared" si="818"/>
        <v>0</v>
      </c>
      <c r="AH421" s="60">
        <f t="shared" si="819"/>
        <v>0</v>
      </c>
    </row>
    <row r="422" spans="1:34">
      <c r="A422" s="181"/>
      <c r="B422" s="103" t="s">
        <v>56</v>
      </c>
      <c r="C422" s="73" t="s">
        <v>151</v>
      </c>
      <c r="D422" s="73" t="s">
        <v>3</v>
      </c>
      <c r="E422" s="73" t="s">
        <v>181</v>
      </c>
      <c r="F422" s="73" t="s">
        <v>183</v>
      </c>
      <c r="G422" s="101" t="s">
        <v>57</v>
      </c>
      <c r="H422" s="60"/>
      <c r="I422" s="60"/>
      <c r="J422" s="60"/>
      <c r="K422" s="60"/>
      <c r="L422" s="60"/>
      <c r="M422" s="60"/>
      <c r="N422" s="60"/>
      <c r="O422" s="60"/>
      <c r="P422" s="60"/>
      <c r="Q422" s="60">
        <v>1950</v>
      </c>
      <c r="R422" s="60"/>
      <c r="S422" s="60"/>
      <c r="T422" s="60">
        <f t="shared" si="863"/>
        <v>1950</v>
      </c>
      <c r="U422" s="60">
        <f t="shared" si="864"/>
        <v>0</v>
      </c>
      <c r="V422" s="60">
        <f t="shared" si="865"/>
        <v>0</v>
      </c>
      <c r="W422" s="60"/>
      <c r="X422" s="60"/>
      <c r="Y422" s="60"/>
      <c r="Z422" s="60">
        <f t="shared" si="813"/>
        <v>1950</v>
      </c>
      <c r="AA422" s="60">
        <f t="shared" si="814"/>
        <v>0</v>
      </c>
      <c r="AB422" s="60">
        <f t="shared" si="815"/>
        <v>0</v>
      </c>
      <c r="AC422" s="60"/>
      <c r="AD422" s="60"/>
      <c r="AE422" s="60"/>
      <c r="AF422" s="60">
        <f t="shared" si="817"/>
        <v>1950</v>
      </c>
      <c r="AG422" s="60">
        <f t="shared" si="818"/>
        <v>0</v>
      </c>
      <c r="AH422" s="60">
        <f t="shared" si="819"/>
        <v>0</v>
      </c>
    </row>
    <row r="423" spans="1:34" s="132" customFormat="1">
      <c r="A423" s="83" t="s">
        <v>157</v>
      </c>
      <c r="B423" s="206" t="s">
        <v>369</v>
      </c>
      <c r="C423" s="76" t="s">
        <v>151</v>
      </c>
      <c r="D423" s="76" t="s">
        <v>10</v>
      </c>
      <c r="E423" s="76" t="s">
        <v>100</v>
      </c>
      <c r="F423" s="76" t="s">
        <v>101</v>
      </c>
      <c r="G423" s="77"/>
      <c r="H423" s="131">
        <f t="shared" ref="H423:M423" si="868">H427</f>
        <v>0</v>
      </c>
      <c r="I423" s="131">
        <f t="shared" si="868"/>
        <v>0</v>
      </c>
      <c r="J423" s="131">
        <f t="shared" si="868"/>
        <v>0</v>
      </c>
      <c r="K423" s="131">
        <f t="shared" si="868"/>
        <v>71016.36</v>
      </c>
      <c r="L423" s="131">
        <f t="shared" si="868"/>
        <v>0</v>
      </c>
      <c r="M423" s="131">
        <f t="shared" si="868"/>
        <v>0</v>
      </c>
      <c r="N423" s="131">
        <f t="shared" ref="N423:N429" si="869">H423+K423</f>
        <v>71016.36</v>
      </c>
      <c r="O423" s="131">
        <f t="shared" ref="O423:O429" si="870">I423+L423</f>
        <v>0</v>
      </c>
      <c r="P423" s="131">
        <f t="shared" ref="P423:P429" si="871">J423+M423</f>
        <v>0</v>
      </c>
      <c r="Q423" s="131">
        <f>Q427</f>
        <v>0</v>
      </c>
      <c r="R423" s="131">
        <f>R427</f>
        <v>0</v>
      </c>
      <c r="S423" s="131">
        <f>S427</f>
        <v>0</v>
      </c>
      <c r="T423" s="131">
        <f t="shared" si="809"/>
        <v>71016.36</v>
      </c>
      <c r="U423" s="131">
        <f t="shared" si="810"/>
        <v>0</v>
      </c>
      <c r="V423" s="131">
        <f t="shared" si="811"/>
        <v>0</v>
      </c>
      <c r="W423" s="131">
        <f>W427+W430</f>
        <v>190190190.19</v>
      </c>
      <c r="X423" s="131">
        <f t="shared" ref="X423:Y423" si="872">X427+X430</f>
        <v>0</v>
      </c>
      <c r="Y423" s="131">
        <f t="shared" si="872"/>
        <v>0</v>
      </c>
      <c r="Z423" s="131">
        <f t="shared" si="813"/>
        <v>190261206.55000001</v>
      </c>
      <c r="AA423" s="131">
        <f t="shared" si="814"/>
        <v>0</v>
      </c>
      <c r="AB423" s="131">
        <f t="shared" si="815"/>
        <v>0</v>
      </c>
      <c r="AC423" s="131">
        <f>AC427+AC430+AC424</f>
        <v>100420.36</v>
      </c>
      <c r="AD423" s="131">
        <f t="shared" ref="AD423:AE423" si="873">AD427+AD430+AD424</f>
        <v>0</v>
      </c>
      <c r="AE423" s="131">
        <f t="shared" si="873"/>
        <v>0</v>
      </c>
      <c r="AF423" s="131">
        <f t="shared" si="817"/>
        <v>190361626.91000003</v>
      </c>
      <c r="AG423" s="131">
        <f t="shared" si="818"/>
        <v>0</v>
      </c>
      <c r="AH423" s="131">
        <f t="shared" si="819"/>
        <v>0</v>
      </c>
    </row>
    <row r="424" spans="1:34">
      <c r="A424" s="249"/>
      <c r="B424" s="243" t="s">
        <v>451</v>
      </c>
      <c r="C424" s="241" t="s">
        <v>151</v>
      </c>
      <c r="D424" s="241" t="s">
        <v>10</v>
      </c>
      <c r="E424" s="241" t="s">
        <v>100</v>
      </c>
      <c r="F424" s="241" t="s">
        <v>126</v>
      </c>
      <c r="G424" s="242"/>
      <c r="H424" s="250"/>
      <c r="I424" s="250"/>
      <c r="J424" s="250"/>
      <c r="K424" s="250"/>
      <c r="L424" s="250"/>
      <c r="M424" s="250"/>
      <c r="N424" s="250"/>
      <c r="O424" s="250"/>
      <c r="P424" s="250"/>
      <c r="Q424" s="250"/>
      <c r="R424" s="250"/>
      <c r="S424" s="250"/>
      <c r="T424" s="250"/>
      <c r="U424" s="250"/>
      <c r="V424" s="250"/>
      <c r="W424" s="250"/>
      <c r="X424" s="250"/>
      <c r="Y424" s="250"/>
      <c r="Z424" s="250"/>
      <c r="AA424" s="250"/>
      <c r="AB424" s="250"/>
      <c r="AC424" s="250">
        <f>AC425</f>
        <v>100420.36</v>
      </c>
      <c r="AD424" s="250">
        <f t="shared" ref="AD424:AE425" si="874">AD425</f>
        <v>0</v>
      </c>
      <c r="AE424" s="250">
        <f t="shared" si="874"/>
        <v>0</v>
      </c>
      <c r="AF424" s="60">
        <f t="shared" ref="AF424:AF426" si="875">Z424+AC424</f>
        <v>100420.36</v>
      </c>
      <c r="AG424" s="60">
        <f t="shared" ref="AG424:AG426" si="876">AA424+AD424</f>
        <v>0</v>
      </c>
      <c r="AH424" s="60">
        <f t="shared" ref="AH424:AH426" si="877">AB424+AE424</f>
        <v>0</v>
      </c>
    </row>
    <row r="425" spans="1:34" ht="26.4">
      <c r="A425" s="249"/>
      <c r="B425" s="244" t="s">
        <v>139</v>
      </c>
      <c r="C425" s="241" t="s">
        <v>151</v>
      </c>
      <c r="D425" s="241" t="s">
        <v>10</v>
      </c>
      <c r="E425" s="241" t="s">
        <v>100</v>
      </c>
      <c r="F425" s="241" t="s">
        <v>126</v>
      </c>
      <c r="G425" s="242" t="s">
        <v>137</v>
      </c>
      <c r="H425" s="250"/>
      <c r="I425" s="250"/>
      <c r="J425" s="250"/>
      <c r="K425" s="250"/>
      <c r="L425" s="250"/>
      <c r="M425" s="250"/>
      <c r="N425" s="250"/>
      <c r="O425" s="250"/>
      <c r="P425" s="250"/>
      <c r="Q425" s="250"/>
      <c r="R425" s="250"/>
      <c r="S425" s="250"/>
      <c r="T425" s="250"/>
      <c r="U425" s="250"/>
      <c r="V425" s="250"/>
      <c r="W425" s="250"/>
      <c r="X425" s="250"/>
      <c r="Y425" s="250"/>
      <c r="Z425" s="250"/>
      <c r="AA425" s="250"/>
      <c r="AB425" s="250"/>
      <c r="AC425" s="250">
        <f>AC426</f>
        <v>100420.36</v>
      </c>
      <c r="AD425" s="250">
        <f t="shared" si="874"/>
        <v>0</v>
      </c>
      <c r="AE425" s="250">
        <f t="shared" si="874"/>
        <v>0</v>
      </c>
      <c r="AF425" s="60">
        <f t="shared" si="875"/>
        <v>100420.36</v>
      </c>
      <c r="AG425" s="60">
        <f t="shared" si="876"/>
        <v>0</v>
      </c>
      <c r="AH425" s="60">
        <f t="shared" si="877"/>
        <v>0</v>
      </c>
    </row>
    <row r="426" spans="1:34">
      <c r="A426" s="249"/>
      <c r="B426" s="244" t="s">
        <v>140</v>
      </c>
      <c r="C426" s="241" t="s">
        <v>151</v>
      </c>
      <c r="D426" s="241" t="s">
        <v>10</v>
      </c>
      <c r="E426" s="241" t="s">
        <v>100</v>
      </c>
      <c r="F426" s="241" t="s">
        <v>126</v>
      </c>
      <c r="G426" s="242" t="s">
        <v>138</v>
      </c>
      <c r="H426" s="250"/>
      <c r="I426" s="250"/>
      <c r="J426" s="250"/>
      <c r="K426" s="250"/>
      <c r="L426" s="250"/>
      <c r="M426" s="250"/>
      <c r="N426" s="250"/>
      <c r="O426" s="250"/>
      <c r="P426" s="250"/>
      <c r="Q426" s="250"/>
      <c r="R426" s="250"/>
      <c r="S426" s="250"/>
      <c r="T426" s="250"/>
      <c r="U426" s="250"/>
      <c r="V426" s="250"/>
      <c r="W426" s="250"/>
      <c r="X426" s="250"/>
      <c r="Y426" s="250"/>
      <c r="Z426" s="250"/>
      <c r="AA426" s="250"/>
      <c r="AB426" s="250"/>
      <c r="AC426" s="250">
        <v>100420.36</v>
      </c>
      <c r="AD426" s="250"/>
      <c r="AE426" s="250"/>
      <c r="AF426" s="60">
        <f t="shared" si="875"/>
        <v>100420.36</v>
      </c>
      <c r="AG426" s="60">
        <f t="shared" si="876"/>
        <v>0</v>
      </c>
      <c r="AH426" s="60">
        <f t="shared" si="877"/>
        <v>0</v>
      </c>
    </row>
    <row r="427" spans="1:34" ht="26.4">
      <c r="A427" s="181"/>
      <c r="B427" s="195" t="s">
        <v>370</v>
      </c>
      <c r="C427" s="35" t="s">
        <v>151</v>
      </c>
      <c r="D427" s="35" t="s">
        <v>10</v>
      </c>
      <c r="E427" s="35" t="s">
        <v>100</v>
      </c>
      <c r="F427" s="35" t="s">
        <v>371</v>
      </c>
      <c r="G427" s="36"/>
      <c r="H427" s="60">
        <f>H428</f>
        <v>0</v>
      </c>
      <c r="I427" s="60">
        <f t="shared" ref="I427:M428" si="878">I428</f>
        <v>0</v>
      </c>
      <c r="J427" s="60">
        <f t="shared" si="878"/>
        <v>0</v>
      </c>
      <c r="K427" s="60">
        <f t="shared" si="878"/>
        <v>71016.36</v>
      </c>
      <c r="L427" s="60">
        <f t="shared" si="878"/>
        <v>0</v>
      </c>
      <c r="M427" s="60">
        <f t="shared" si="878"/>
        <v>0</v>
      </c>
      <c r="N427" s="60">
        <f t="shared" si="869"/>
        <v>71016.36</v>
      </c>
      <c r="O427" s="60">
        <f t="shared" si="870"/>
        <v>0</v>
      </c>
      <c r="P427" s="60">
        <f t="shared" si="871"/>
        <v>0</v>
      </c>
      <c r="Q427" s="60">
        <f t="shared" ref="Q427:S428" si="879">Q428</f>
        <v>0</v>
      </c>
      <c r="R427" s="60">
        <f t="shared" si="879"/>
        <v>0</v>
      </c>
      <c r="S427" s="60">
        <f t="shared" si="879"/>
        <v>0</v>
      </c>
      <c r="T427" s="60">
        <f t="shared" si="809"/>
        <v>71016.36</v>
      </c>
      <c r="U427" s="60">
        <f t="shared" si="810"/>
        <v>0</v>
      </c>
      <c r="V427" s="60">
        <f t="shared" si="811"/>
        <v>0</v>
      </c>
      <c r="W427" s="60">
        <f t="shared" ref="W427:Y428" si="880">W428</f>
        <v>0</v>
      </c>
      <c r="X427" s="60">
        <f t="shared" si="880"/>
        <v>0</v>
      </c>
      <c r="Y427" s="60">
        <f t="shared" si="880"/>
        <v>0</v>
      </c>
      <c r="Z427" s="60">
        <f t="shared" si="813"/>
        <v>71016.36</v>
      </c>
      <c r="AA427" s="60">
        <f t="shared" si="814"/>
        <v>0</v>
      </c>
      <c r="AB427" s="60">
        <f t="shared" si="815"/>
        <v>0</v>
      </c>
      <c r="AC427" s="60">
        <f t="shared" ref="AC427:AE428" si="881">AC428</f>
        <v>0</v>
      </c>
      <c r="AD427" s="60">
        <f t="shared" si="881"/>
        <v>0</v>
      </c>
      <c r="AE427" s="60">
        <f t="shared" si="881"/>
        <v>0</v>
      </c>
      <c r="AF427" s="60">
        <f t="shared" si="817"/>
        <v>71016.36</v>
      </c>
      <c r="AG427" s="60">
        <f t="shared" si="818"/>
        <v>0</v>
      </c>
      <c r="AH427" s="60">
        <f t="shared" si="819"/>
        <v>0</v>
      </c>
    </row>
    <row r="428" spans="1:34" ht="26.4">
      <c r="A428" s="181"/>
      <c r="B428" s="188" t="s">
        <v>139</v>
      </c>
      <c r="C428" s="35" t="s">
        <v>151</v>
      </c>
      <c r="D428" s="35" t="s">
        <v>10</v>
      </c>
      <c r="E428" s="35" t="s">
        <v>100</v>
      </c>
      <c r="F428" s="35" t="s">
        <v>371</v>
      </c>
      <c r="G428" s="36" t="s">
        <v>137</v>
      </c>
      <c r="H428" s="60">
        <f>H429</f>
        <v>0</v>
      </c>
      <c r="I428" s="60">
        <f t="shared" si="878"/>
        <v>0</v>
      </c>
      <c r="J428" s="60">
        <f t="shared" si="878"/>
        <v>0</v>
      </c>
      <c r="K428" s="60">
        <f t="shared" si="878"/>
        <v>71016.36</v>
      </c>
      <c r="L428" s="60">
        <f t="shared" si="878"/>
        <v>0</v>
      </c>
      <c r="M428" s="60">
        <f t="shared" si="878"/>
        <v>0</v>
      </c>
      <c r="N428" s="60">
        <f t="shared" si="869"/>
        <v>71016.36</v>
      </c>
      <c r="O428" s="60">
        <f t="shared" si="870"/>
        <v>0</v>
      </c>
      <c r="P428" s="60">
        <f t="shared" si="871"/>
        <v>0</v>
      </c>
      <c r="Q428" s="60">
        <f t="shared" si="879"/>
        <v>0</v>
      </c>
      <c r="R428" s="60">
        <f t="shared" si="879"/>
        <v>0</v>
      </c>
      <c r="S428" s="60">
        <f t="shared" si="879"/>
        <v>0</v>
      </c>
      <c r="T428" s="60">
        <f t="shared" si="809"/>
        <v>71016.36</v>
      </c>
      <c r="U428" s="60">
        <f t="shared" si="810"/>
        <v>0</v>
      </c>
      <c r="V428" s="60">
        <f t="shared" si="811"/>
        <v>0</v>
      </c>
      <c r="W428" s="60">
        <f t="shared" si="880"/>
        <v>0</v>
      </c>
      <c r="X428" s="60">
        <f t="shared" si="880"/>
        <v>0</v>
      </c>
      <c r="Y428" s="60">
        <f t="shared" si="880"/>
        <v>0</v>
      </c>
      <c r="Z428" s="60">
        <f t="shared" si="813"/>
        <v>71016.36</v>
      </c>
      <c r="AA428" s="60">
        <f t="shared" si="814"/>
        <v>0</v>
      </c>
      <c r="AB428" s="60">
        <f t="shared" si="815"/>
        <v>0</v>
      </c>
      <c r="AC428" s="60">
        <f t="shared" si="881"/>
        <v>0</v>
      </c>
      <c r="AD428" s="60">
        <f t="shared" si="881"/>
        <v>0</v>
      </c>
      <c r="AE428" s="60">
        <f t="shared" si="881"/>
        <v>0</v>
      </c>
      <c r="AF428" s="60">
        <f t="shared" si="817"/>
        <v>71016.36</v>
      </c>
      <c r="AG428" s="60">
        <f t="shared" si="818"/>
        <v>0</v>
      </c>
      <c r="AH428" s="60">
        <f t="shared" si="819"/>
        <v>0</v>
      </c>
    </row>
    <row r="429" spans="1:34">
      <c r="A429" s="181"/>
      <c r="B429" s="188" t="s">
        <v>140</v>
      </c>
      <c r="C429" s="35" t="s">
        <v>151</v>
      </c>
      <c r="D429" s="35" t="s">
        <v>10</v>
      </c>
      <c r="E429" s="35" t="s">
        <v>100</v>
      </c>
      <c r="F429" s="35" t="s">
        <v>371</v>
      </c>
      <c r="G429" s="36" t="s">
        <v>138</v>
      </c>
      <c r="H429" s="60"/>
      <c r="I429" s="60"/>
      <c r="J429" s="60"/>
      <c r="K429" s="60">
        <v>71016.36</v>
      </c>
      <c r="L429" s="60"/>
      <c r="M429" s="60"/>
      <c r="N429" s="60">
        <f t="shared" si="869"/>
        <v>71016.36</v>
      </c>
      <c r="O429" s="60">
        <f t="shared" si="870"/>
        <v>0</v>
      </c>
      <c r="P429" s="60">
        <f t="shared" si="871"/>
        <v>0</v>
      </c>
      <c r="Q429" s="60"/>
      <c r="R429" s="60"/>
      <c r="S429" s="60"/>
      <c r="T429" s="60">
        <f t="shared" si="809"/>
        <v>71016.36</v>
      </c>
      <c r="U429" s="60">
        <f t="shared" si="810"/>
        <v>0</v>
      </c>
      <c r="V429" s="60">
        <f t="shared" si="811"/>
        <v>0</v>
      </c>
      <c r="W429" s="60"/>
      <c r="X429" s="60"/>
      <c r="Y429" s="60"/>
      <c r="Z429" s="60">
        <f t="shared" si="813"/>
        <v>71016.36</v>
      </c>
      <c r="AA429" s="60">
        <f t="shared" si="814"/>
        <v>0</v>
      </c>
      <c r="AB429" s="60">
        <f t="shared" si="815"/>
        <v>0</v>
      </c>
      <c r="AC429" s="60"/>
      <c r="AD429" s="60"/>
      <c r="AE429" s="60"/>
      <c r="AF429" s="60">
        <f t="shared" si="817"/>
        <v>71016.36</v>
      </c>
      <c r="AG429" s="60">
        <f t="shared" si="818"/>
        <v>0</v>
      </c>
      <c r="AH429" s="60">
        <f t="shared" si="819"/>
        <v>0</v>
      </c>
    </row>
    <row r="430" spans="1:34" ht="26.4">
      <c r="A430" s="181"/>
      <c r="B430" s="227" t="s">
        <v>437</v>
      </c>
      <c r="C430" s="35" t="s">
        <v>151</v>
      </c>
      <c r="D430" s="35" t="s">
        <v>10</v>
      </c>
      <c r="E430" s="35" t="s">
        <v>100</v>
      </c>
      <c r="F430" s="35" t="s">
        <v>436</v>
      </c>
      <c r="G430" s="36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>
        <f>W431</f>
        <v>190190190.19</v>
      </c>
      <c r="X430" s="60">
        <f t="shared" ref="X430:Y431" si="882">X431</f>
        <v>0</v>
      </c>
      <c r="Y430" s="60">
        <f t="shared" si="882"/>
        <v>0</v>
      </c>
      <c r="Z430" s="60">
        <f t="shared" ref="Z430:Z432" si="883">T430+W430</f>
        <v>190190190.19</v>
      </c>
      <c r="AA430" s="60">
        <f t="shared" ref="AA430:AA432" si="884">U430+X430</f>
        <v>0</v>
      </c>
      <c r="AB430" s="60">
        <f t="shared" ref="AB430:AB432" si="885">V430+Y430</f>
        <v>0</v>
      </c>
      <c r="AC430" s="60">
        <f>AC431</f>
        <v>0</v>
      </c>
      <c r="AD430" s="60">
        <f t="shared" ref="AD430:AE431" si="886">AD431</f>
        <v>0</v>
      </c>
      <c r="AE430" s="60">
        <f t="shared" si="886"/>
        <v>0</v>
      </c>
      <c r="AF430" s="60">
        <f t="shared" si="817"/>
        <v>190190190.19</v>
      </c>
      <c r="AG430" s="60">
        <f t="shared" si="818"/>
        <v>0</v>
      </c>
      <c r="AH430" s="60">
        <f t="shared" si="819"/>
        <v>0</v>
      </c>
    </row>
    <row r="431" spans="1:34" ht="26.4">
      <c r="A431" s="181"/>
      <c r="B431" s="227" t="s">
        <v>139</v>
      </c>
      <c r="C431" s="35" t="s">
        <v>151</v>
      </c>
      <c r="D431" s="35" t="s">
        <v>10</v>
      </c>
      <c r="E431" s="35" t="s">
        <v>100</v>
      </c>
      <c r="F431" s="35" t="s">
        <v>436</v>
      </c>
      <c r="G431" s="36" t="s">
        <v>137</v>
      </c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>
        <f>W432</f>
        <v>190190190.19</v>
      </c>
      <c r="X431" s="60">
        <f t="shared" si="882"/>
        <v>0</v>
      </c>
      <c r="Y431" s="60">
        <f t="shared" si="882"/>
        <v>0</v>
      </c>
      <c r="Z431" s="60">
        <f t="shared" si="883"/>
        <v>190190190.19</v>
      </c>
      <c r="AA431" s="60">
        <f t="shared" si="884"/>
        <v>0</v>
      </c>
      <c r="AB431" s="60">
        <f t="shared" si="885"/>
        <v>0</v>
      </c>
      <c r="AC431" s="60">
        <f>AC432</f>
        <v>0</v>
      </c>
      <c r="AD431" s="60">
        <f t="shared" si="886"/>
        <v>0</v>
      </c>
      <c r="AE431" s="60">
        <f t="shared" si="886"/>
        <v>0</v>
      </c>
      <c r="AF431" s="60">
        <f t="shared" si="817"/>
        <v>190190190.19</v>
      </c>
      <c r="AG431" s="60">
        <f t="shared" si="818"/>
        <v>0</v>
      </c>
      <c r="AH431" s="60">
        <f t="shared" si="819"/>
        <v>0</v>
      </c>
    </row>
    <row r="432" spans="1:34">
      <c r="A432" s="181"/>
      <c r="B432" s="227" t="s">
        <v>140</v>
      </c>
      <c r="C432" s="35" t="s">
        <v>151</v>
      </c>
      <c r="D432" s="35" t="s">
        <v>10</v>
      </c>
      <c r="E432" s="35" t="s">
        <v>100</v>
      </c>
      <c r="F432" s="35" t="s">
        <v>436</v>
      </c>
      <c r="G432" s="36" t="s">
        <v>138</v>
      </c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>
        <v>190190190.19</v>
      </c>
      <c r="X432" s="60"/>
      <c r="Y432" s="60"/>
      <c r="Z432" s="60">
        <f t="shared" si="883"/>
        <v>190190190.19</v>
      </c>
      <c r="AA432" s="60">
        <f t="shared" si="884"/>
        <v>0</v>
      </c>
      <c r="AB432" s="60">
        <f t="shared" si="885"/>
        <v>0</v>
      </c>
      <c r="AC432" s="60"/>
      <c r="AD432" s="60"/>
      <c r="AE432" s="60"/>
      <c r="AF432" s="60">
        <f t="shared" si="817"/>
        <v>190190190.19</v>
      </c>
      <c r="AG432" s="60">
        <f t="shared" si="818"/>
        <v>0</v>
      </c>
      <c r="AH432" s="60">
        <f t="shared" si="819"/>
        <v>0</v>
      </c>
    </row>
    <row r="433" spans="1:34" ht="13.5" customHeight="1">
      <c r="A433" s="83" t="s">
        <v>156</v>
      </c>
      <c r="B433" s="81" t="s">
        <v>153</v>
      </c>
      <c r="C433" s="80" t="s">
        <v>151</v>
      </c>
      <c r="D433" s="80" t="s">
        <v>4</v>
      </c>
      <c r="E433" s="80" t="s">
        <v>100</v>
      </c>
      <c r="F433" s="76" t="s">
        <v>101</v>
      </c>
      <c r="G433" s="77"/>
      <c r="H433" s="58">
        <f>H434+H437</f>
        <v>1145000</v>
      </c>
      <c r="I433" s="58">
        <f t="shared" ref="I433:J433" si="887">I434+I437</f>
        <v>365000</v>
      </c>
      <c r="J433" s="58">
        <f t="shared" si="887"/>
        <v>365000</v>
      </c>
      <c r="K433" s="58">
        <f t="shared" ref="K433:M433" si="888">K434+K437</f>
        <v>1940000</v>
      </c>
      <c r="L433" s="58">
        <f t="shared" si="888"/>
        <v>0</v>
      </c>
      <c r="M433" s="58">
        <f t="shared" si="888"/>
        <v>0</v>
      </c>
      <c r="N433" s="58">
        <f t="shared" si="771"/>
        <v>3085000</v>
      </c>
      <c r="O433" s="58">
        <f t="shared" si="772"/>
        <v>365000</v>
      </c>
      <c r="P433" s="58">
        <f t="shared" si="773"/>
        <v>365000</v>
      </c>
      <c r="Q433" s="58">
        <f t="shared" ref="Q433:S433" si="889">Q434+Q437</f>
        <v>1204180</v>
      </c>
      <c r="R433" s="58">
        <f t="shared" si="889"/>
        <v>0</v>
      </c>
      <c r="S433" s="58">
        <f t="shared" si="889"/>
        <v>0</v>
      </c>
      <c r="T433" s="58">
        <f t="shared" si="809"/>
        <v>4289180</v>
      </c>
      <c r="U433" s="58">
        <f t="shared" si="810"/>
        <v>365000</v>
      </c>
      <c r="V433" s="58">
        <f t="shared" si="811"/>
        <v>365000</v>
      </c>
      <c r="W433" s="58">
        <f t="shared" ref="W433:Y433" si="890">W434+W437</f>
        <v>0</v>
      </c>
      <c r="X433" s="58">
        <f t="shared" si="890"/>
        <v>0</v>
      </c>
      <c r="Y433" s="58">
        <f t="shared" si="890"/>
        <v>0</v>
      </c>
      <c r="Z433" s="58">
        <f t="shared" si="813"/>
        <v>4289180</v>
      </c>
      <c r="AA433" s="58">
        <f t="shared" si="814"/>
        <v>365000</v>
      </c>
      <c r="AB433" s="58">
        <f t="shared" si="815"/>
        <v>365000</v>
      </c>
      <c r="AC433" s="58">
        <f t="shared" ref="AC433:AE433" si="891">AC434+AC437</f>
        <v>361514.83999999997</v>
      </c>
      <c r="AD433" s="58">
        <f t="shared" si="891"/>
        <v>0</v>
      </c>
      <c r="AE433" s="58">
        <f t="shared" si="891"/>
        <v>0</v>
      </c>
      <c r="AF433" s="58">
        <f t="shared" si="817"/>
        <v>4650694.84</v>
      </c>
      <c r="AG433" s="58">
        <f t="shared" si="818"/>
        <v>365000</v>
      </c>
      <c r="AH433" s="58">
        <f t="shared" si="819"/>
        <v>365000</v>
      </c>
    </row>
    <row r="434" spans="1:34" ht="26.4">
      <c r="A434" s="267"/>
      <c r="B434" s="56" t="s">
        <v>426</v>
      </c>
      <c r="C434" s="79" t="s">
        <v>151</v>
      </c>
      <c r="D434" s="79" t="s">
        <v>4</v>
      </c>
      <c r="E434" s="79" t="s">
        <v>100</v>
      </c>
      <c r="F434" s="35" t="s">
        <v>154</v>
      </c>
      <c r="G434" s="36"/>
      <c r="H434" s="57">
        <f t="shared" ref="H434:M435" si="892">H435</f>
        <v>1145000</v>
      </c>
      <c r="I434" s="57">
        <f t="shared" si="892"/>
        <v>365000</v>
      </c>
      <c r="J434" s="57">
        <f t="shared" si="892"/>
        <v>365000</v>
      </c>
      <c r="K434" s="57">
        <f t="shared" si="892"/>
        <v>1300000</v>
      </c>
      <c r="L434" s="57">
        <f t="shared" si="892"/>
        <v>0</v>
      </c>
      <c r="M434" s="57">
        <f t="shared" si="892"/>
        <v>0</v>
      </c>
      <c r="N434" s="57">
        <f t="shared" si="771"/>
        <v>2445000</v>
      </c>
      <c r="O434" s="57">
        <f t="shared" si="772"/>
        <v>365000</v>
      </c>
      <c r="P434" s="57">
        <f t="shared" si="773"/>
        <v>365000</v>
      </c>
      <c r="Q434" s="57">
        <f t="shared" ref="Q434:S435" si="893">Q435</f>
        <v>0</v>
      </c>
      <c r="R434" s="57">
        <f t="shared" si="893"/>
        <v>0</v>
      </c>
      <c r="S434" s="57">
        <f t="shared" si="893"/>
        <v>0</v>
      </c>
      <c r="T434" s="57">
        <f t="shared" si="809"/>
        <v>2445000</v>
      </c>
      <c r="U434" s="57">
        <f t="shared" si="810"/>
        <v>365000</v>
      </c>
      <c r="V434" s="57">
        <f t="shared" si="811"/>
        <v>365000</v>
      </c>
      <c r="W434" s="57">
        <f t="shared" ref="W434:Y435" si="894">W435</f>
        <v>0</v>
      </c>
      <c r="X434" s="57">
        <f t="shared" si="894"/>
        <v>0</v>
      </c>
      <c r="Y434" s="57">
        <f t="shared" si="894"/>
        <v>0</v>
      </c>
      <c r="Z434" s="57">
        <f t="shared" si="813"/>
        <v>2445000</v>
      </c>
      <c r="AA434" s="57">
        <f t="shared" si="814"/>
        <v>365000</v>
      </c>
      <c r="AB434" s="57">
        <f t="shared" si="815"/>
        <v>365000</v>
      </c>
      <c r="AC434" s="57">
        <f t="shared" ref="AC434:AE435" si="895">AC435</f>
        <v>0</v>
      </c>
      <c r="AD434" s="57">
        <f t="shared" si="895"/>
        <v>0</v>
      </c>
      <c r="AE434" s="57">
        <f t="shared" si="895"/>
        <v>0</v>
      </c>
      <c r="AF434" s="57">
        <f t="shared" si="817"/>
        <v>2445000</v>
      </c>
      <c r="AG434" s="57">
        <f t="shared" si="818"/>
        <v>365000</v>
      </c>
      <c r="AH434" s="57">
        <f t="shared" si="819"/>
        <v>365000</v>
      </c>
    </row>
    <row r="435" spans="1:34" ht="26.4">
      <c r="A435" s="265"/>
      <c r="B435" s="56" t="s">
        <v>186</v>
      </c>
      <c r="C435" s="79" t="s">
        <v>151</v>
      </c>
      <c r="D435" s="79" t="s">
        <v>4</v>
      </c>
      <c r="E435" s="79" t="s">
        <v>100</v>
      </c>
      <c r="F435" s="35" t="s">
        <v>154</v>
      </c>
      <c r="G435" s="36" t="s">
        <v>32</v>
      </c>
      <c r="H435" s="57">
        <f t="shared" si="892"/>
        <v>1145000</v>
      </c>
      <c r="I435" s="57">
        <f t="shared" si="892"/>
        <v>365000</v>
      </c>
      <c r="J435" s="57">
        <f t="shared" si="892"/>
        <v>365000</v>
      </c>
      <c r="K435" s="57">
        <f t="shared" si="892"/>
        <v>1300000</v>
      </c>
      <c r="L435" s="57">
        <f t="shared" si="892"/>
        <v>0</v>
      </c>
      <c r="M435" s="57">
        <f t="shared" si="892"/>
        <v>0</v>
      </c>
      <c r="N435" s="57">
        <f t="shared" si="771"/>
        <v>2445000</v>
      </c>
      <c r="O435" s="57">
        <f t="shared" si="772"/>
        <v>365000</v>
      </c>
      <c r="P435" s="57">
        <f t="shared" si="773"/>
        <v>365000</v>
      </c>
      <c r="Q435" s="57">
        <f t="shared" si="893"/>
        <v>0</v>
      </c>
      <c r="R435" s="57">
        <f t="shared" si="893"/>
        <v>0</v>
      </c>
      <c r="S435" s="57">
        <f t="shared" si="893"/>
        <v>0</v>
      </c>
      <c r="T435" s="57">
        <f t="shared" si="809"/>
        <v>2445000</v>
      </c>
      <c r="U435" s="57">
        <f t="shared" si="810"/>
        <v>365000</v>
      </c>
      <c r="V435" s="57">
        <f t="shared" si="811"/>
        <v>365000</v>
      </c>
      <c r="W435" s="57">
        <f t="shared" si="894"/>
        <v>0</v>
      </c>
      <c r="X435" s="57">
        <f t="shared" si="894"/>
        <v>0</v>
      </c>
      <c r="Y435" s="57">
        <f t="shared" si="894"/>
        <v>0</v>
      </c>
      <c r="Z435" s="57">
        <f t="shared" si="813"/>
        <v>2445000</v>
      </c>
      <c r="AA435" s="57">
        <f t="shared" si="814"/>
        <v>365000</v>
      </c>
      <c r="AB435" s="57">
        <f t="shared" si="815"/>
        <v>365000</v>
      </c>
      <c r="AC435" s="57">
        <f t="shared" si="895"/>
        <v>0</v>
      </c>
      <c r="AD435" s="57">
        <f t="shared" si="895"/>
        <v>0</v>
      </c>
      <c r="AE435" s="57">
        <f t="shared" si="895"/>
        <v>0</v>
      </c>
      <c r="AF435" s="57">
        <f t="shared" si="817"/>
        <v>2445000</v>
      </c>
      <c r="AG435" s="57">
        <f t="shared" si="818"/>
        <v>365000</v>
      </c>
      <c r="AH435" s="57">
        <f t="shared" si="819"/>
        <v>365000</v>
      </c>
    </row>
    <row r="436" spans="1:34" ht="26.4">
      <c r="A436" s="268"/>
      <c r="B436" s="71" t="s">
        <v>34</v>
      </c>
      <c r="C436" s="79" t="s">
        <v>151</v>
      </c>
      <c r="D436" s="79" t="s">
        <v>4</v>
      </c>
      <c r="E436" s="79" t="s">
        <v>100</v>
      </c>
      <c r="F436" s="35" t="s">
        <v>154</v>
      </c>
      <c r="G436" s="36" t="s">
        <v>33</v>
      </c>
      <c r="H436" s="57">
        <v>1145000</v>
      </c>
      <c r="I436" s="57">
        <v>365000</v>
      </c>
      <c r="J436" s="57">
        <v>365000</v>
      </c>
      <c r="K436" s="57">
        <v>1300000</v>
      </c>
      <c r="L436" s="57"/>
      <c r="M436" s="57"/>
      <c r="N436" s="57">
        <f t="shared" si="771"/>
        <v>2445000</v>
      </c>
      <c r="O436" s="57">
        <f t="shared" si="772"/>
        <v>365000</v>
      </c>
      <c r="P436" s="57">
        <f t="shared" si="773"/>
        <v>365000</v>
      </c>
      <c r="Q436" s="57"/>
      <c r="R436" s="57"/>
      <c r="S436" s="57"/>
      <c r="T436" s="57">
        <f t="shared" si="809"/>
        <v>2445000</v>
      </c>
      <c r="U436" s="57">
        <f t="shared" si="810"/>
        <v>365000</v>
      </c>
      <c r="V436" s="57">
        <f t="shared" si="811"/>
        <v>365000</v>
      </c>
      <c r="W436" s="57"/>
      <c r="X436" s="57"/>
      <c r="Y436" s="57"/>
      <c r="Z436" s="57">
        <f t="shared" si="813"/>
        <v>2445000</v>
      </c>
      <c r="AA436" s="57">
        <f t="shared" si="814"/>
        <v>365000</v>
      </c>
      <c r="AB436" s="57">
        <f t="shared" si="815"/>
        <v>365000</v>
      </c>
      <c r="AC436" s="57"/>
      <c r="AD436" s="57"/>
      <c r="AE436" s="57"/>
      <c r="AF436" s="57">
        <f t="shared" si="817"/>
        <v>2445000</v>
      </c>
      <c r="AG436" s="57">
        <f t="shared" si="818"/>
        <v>365000</v>
      </c>
      <c r="AH436" s="57">
        <f t="shared" si="819"/>
        <v>365000</v>
      </c>
    </row>
    <row r="437" spans="1:34" ht="26.4">
      <c r="A437" s="185"/>
      <c r="B437" s="74" t="s">
        <v>221</v>
      </c>
      <c r="C437" s="79" t="s">
        <v>151</v>
      </c>
      <c r="D437" s="79" t="s">
        <v>4</v>
      </c>
      <c r="E437" s="79" t="s">
        <v>100</v>
      </c>
      <c r="F437" s="35" t="s">
        <v>320</v>
      </c>
      <c r="G437" s="36"/>
      <c r="H437" s="57">
        <f>H438</f>
        <v>0</v>
      </c>
      <c r="I437" s="57">
        <f t="shared" ref="I437:J437" si="896">I438</f>
        <v>0</v>
      </c>
      <c r="J437" s="57">
        <f t="shared" si="896"/>
        <v>0</v>
      </c>
      <c r="K437" s="57">
        <f>K438</f>
        <v>640000</v>
      </c>
      <c r="L437" s="57">
        <f t="shared" ref="L437:M438" si="897">L438</f>
        <v>0</v>
      </c>
      <c r="M437" s="57">
        <f t="shared" si="897"/>
        <v>0</v>
      </c>
      <c r="N437" s="57">
        <f t="shared" si="771"/>
        <v>640000</v>
      </c>
      <c r="O437" s="57">
        <f t="shared" si="772"/>
        <v>0</v>
      </c>
      <c r="P437" s="57">
        <f t="shared" si="773"/>
        <v>0</v>
      </c>
      <c r="Q437" s="57">
        <f>Q438</f>
        <v>1204180</v>
      </c>
      <c r="R437" s="57">
        <f t="shared" ref="R437:S438" si="898">R438</f>
        <v>0</v>
      </c>
      <c r="S437" s="57">
        <f t="shared" si="898"/>
        <v>0</v>
      </c>
      <c r="T437" s="57">
        <f t="shared" si="809"/>
        <v>1844180</v>
      </c>
      <c r="U437" s="57">
        <f t="shared" si="810"/>
        <v>0</v>
      </c>
      <c r="V437" s="57">
        <f t="shared" si="811"/>
        <v>0</v>
      </c>
      <c r="W437" s="57">
        <f>W438</f>
        <v>0</v>
      </c>
      <c r="X437" s="57">
        <f t="shared" ref="X437:Y438" si="899">X438</f>
        <v>0</v>
      </c>
      <c r="Y437" s="57">
        <f t="shared" si="899"/>
        <v>0</v>
      </c>
      <c r="Z437" s="57">
        <f t="shared" si="813"/>
        <v>1844180</v>
      </c>
      <c r="AA437" s="57">
        <f t="shared" si="814"/>
        <v>0</v>
      </c>
      <c r="AB437" s="57">
        <f t="shared" si="815"/>
        <v>0</v>
      </c>
      <c r="AC437" s="57">
        <f>AC438</f>
        <v>361514.83999999997</v>
      </c>
      <c r="AD437" s="57">
        <f t="shared" ref="AD437:AE438" si="900">AD438</f>
        <v>0</v>
      </c>
      <c r="AE437" s="57">
        <f t="shared" si="900"/>
        <v>0</v>
      </c>
      <c r="AF437" s="57">
        <f t="shared" si="817"/>
        <v>2205694.84</v>
      </c>
      <c r="AG437" s="57">
        <f t="shared" si="818"/>
        <v>0</v>
      </c>
      <c r="AH437" s="57">
        <f t="shared" si="819"/>
        <v>0</v>
      </c>
    </row>
    <row r="438" spans="1:34" ht="26.4">
      <c r="A438" s="185"/>
      <c r="B438" s="126" t="s">
        <v>186</v>
      </c>
      <c r="C438" s="79" t="s">
        <v>151</v>
      </c>
      <c r="D438" s="79" t="s">
        <v>4</v>
      </c>
      <c r="E438" s="79" t="s">
        <v>100</v>
      </c>
      <c r="F438" s="35" t="s">
        <v>320</v>
      </c>
      <c r="G438" s="36" t="s">
        <v>32</v>
      </c>
      <c r="H438" s="57">
        <f>H439</f>
        <v>0</v>
      </c>
      <c r="I438" s="57">
        <f t="shared" ref="I438:J438" si="901">I439</f>
        <v>0</v>
      </c>
      <c r="J438" s="57">
        <f t="shared" si="901"/>
        <v>0</v>
      </c>
      <c r="K438" s="57">
        <f>K439</f>
        <v>640000</v>
      </c>
      <c r="L438" s="57">
        <f t="shared" si="897"/>
        <v>0</v>
      </c>
      <c r="M438" s="57">
        <f t="shared" si="897"/>
        <v>0</v>
      </c>
      <c r="N438" s="57">
        <f t="shared" si="771"/>
        <v>640000</v>
      </c>
      <c r="O438" s="57">
        <f t="shared" si="772"/>
        <v>0</v>
      </c>
      <c r="P438" s="57">
        <f t="shared" si="773"/>
        <v>0</v>
      </c>
      <c r="Q438" s="57">
        <f>Q439</f>
        <v>1204180</v>
      </c>
      <c r="R438" s="57">
        <f t="shared" si="898"/>
        <v>0</v>
      </c>
      <c r="S438" s="57">
        <f t="shared" si="898"/>
        <v>0</v>
      </c>
      <c r="T438" s="57">
        <f t="shared" si="809"/>
        <v>1844180</v>
      </c>
      <c r="U438" s="57">
        <f t="shared" si="810"/>
        <v>0</v>
      </c>
      <c r="V438" s="57">
        <f t="shared" si="811"/>
        <v>0</v>
      </c>
      <c r="W438" s="57">
        <f>W439</f>
        <v>0</v>
      </c>
      <c r="X438" s="57">
        <f t="shared" si="899"/>
        <v>0</v>
      </c>
      <c r="Y438" s="57">
        <f t="shared" si="899"/>
        <v>0</v>
      </c>
      <c r="Z438" s="57">
        <f t="shared" si="813"/>
        <v>1844180</v>
      </c>
      <c r="AA438" s="57">
        <f t="shared" si="814"/>
        <v>0</v>
      </c>
      <c r="AB438" s="57">
        <f t="shared" si="815"/>
        <v>0</v>
      </c>
      <c r="AC438" s="57">
        <f>AC439</f>
        <v>361514.83999999997</v>
      </c>
      <c r="AD438" s="57">
        <f t="shared" si="900"/>
        <v>0</v>
      </c>
      <c r="AE438" s="57">
        <f t="shared" si="900"/>
        <v>0</v>
      </c>
      <c r="AF438" s="57">
        <f t="shared" si="817"/>
        <v>2205694.84</v>
      </c>
      <c r="AG438" s="57">
        <f t="shared" si="818"/>
        <v>0</v>
      </c>
      <c r="AH438" s="57">
        <f t="shared" si="819"/>
        <v>0</v>
      </c>
    </row>
    <row r="439" spans="1:34" ht="26.4">
      <c r="A439" s="185"/>
      <c r="B439" s="71" t="s">
        <v>34</v>
      </c>
      <c r="C439" s="79" t="s">
        <v>151</v>
      </c>
      <c r="D439" s="79" t="s">
        <v>4</v>
      </c>
      <c r="E439" s="79" t="s">
        <v>100</v>
      </c>
      <c r="F439" s="35" t="s">
        <v>320</v>
      </c>
      <c r="G439" s="36" t="s">
        <v>33</v>
      </c>
      <c r="H439" s="61"/>
      <c r="I439" s="57"/>
      <c r="J439" s="57"/>
      <c r="K439" s="57">
        <v>640000</v>
      </c>
      <c r="L439" s="57"/>
      <c r="M439" s="57"/>
      <c r="N439" s="57">
        <f t="shared" si="771"/>
        <v>640000</v>
      </c>
      <c r="O439" s="57">
        <f t="shared" si="772"/>
        <v>0</v>
      </c>
      <c r="P439" s="57">
        <f t="shared" si="773"/>
        <v>0</v>
      </c>
      <c r="Q439" s="57">
        <v>1204180</v>
      </c>
      <c r="R439" s="57"/>
      <c r="S439" s="57"/>
      <c r="T439" s="57">
        <f t="shared" si="809"/>
        <v>1844180</v>
      </c>
      <c r="U439" s="57">
        <f t="shared" si="810"/>
        <v>0</v>
      </c>
      <c r="V439" s="57">
        <f t="shared" si="811"/>
        <v>0</v>
      </c>
      <c r="W439" s="57"/>
      <c r="X439" s="57"/>
      <c r="Y439" s="57"/>
      <c r="Z439" s="57">
        <f t="shared" si="813"/>
        <v>1844180</v>
      </c>
      <c r="AA439" s="57">
        <f t="shared" si="814"/>
        <v>0</v>
      </c>
      <c r="AB439" s="57">
        <f t="shared" si="815"/>
        <v>0</v>
      </c>
      <c r="AC439" s="57">
        <v>361514.83999999997</v>
      </c>
      <c r="AD439" s="57"/>
      <c r="AE439" s="57"/>
      <c r="AF439" s="57">
        <f t="shared" si="817"/>
        <v>2205694.84</v>
      </c>
      <c r="AG439" s="57">
        <f t="shared" si="818"/>
        <v>0</v>
      </c>
      <c r="AH439" s="57">
        <f t="shared" si="819"/>
        <v>0</v>
      </c>
    </row>
    <row r="440" spans="1:34" s="132" customFormat="1" ht="26.4">
      <c r="A440" s="214" t="s">
        <v>410</v>
      </c>
      <c r="B440" s="213" t="s">
        <v>411</v>
      </c>
      <c r="C440" s="80" t="s">
        <v>151</v>
      </c>
      <c r="D440" s="80" t="s">
        <v>5</v>
      </c>
      <c r="E440" s="80" t="s">
        <v>100</v>
      </c>
      <c r="F440" s="108" t="s">
        <v>101</v>
      </c>
      <c r="G440" s="77"/>
      <c r="H440" s="131"/>
      <c r="I440" s="58"/>
      <c r="J440" s="58"/>
      <c r="K440" s="58"/>
      <c r="L440" s="58"/>
      <c r="M440" s="58"/>
      <c r="N440" s="58"/>
      <c r="O440" s="58"/>
      <c r="P440" s="58"/>
      <c r="Q440" s="58">
        <f>Q441</f>
        <v>127000</v>
      </c>
      <c r="R440" s="58">
        <f t="shared" ref="R440:S442" si="902">R441</f>
        <v>0</v>
      </c>
      <c r="S440" s="58">
        <f t="shared" si="902"/>
        <v>0</v>
      </c>
      <c r="T440" s="58">
        <f t="shared" ref="T440:T443" si="903">N440+Q440</f>
        <v>127000</v>
      </c>
      <c r="U440" s="58">
        <f t="shared" ref="U440:U443" si="904">O440+R440</f>
        <v>0</v>
      </c>
      <c r="V440" s="58">
        <f t="shared" ref="V440:V443" si="905">P440+S440</f>
        <v>0</v>
      </c>
      <c r="W440" s="58">
        <f>W441</f>
        <v>0</v>
      </c>
      <c r="X440" s="58">
        <f t="shared" ref="X440:Y442" si="906">X441</f>
        <v>0</v>
      </c>
      <c r="Y440" s="58">
        <f t="shared" si="906"/>
        <v>0</v>
      </c>
      <c r="Z440" s="58">
        <f t="shared" si="813"/>
        <v>127000</v>
      </c>
      <c r="AA440" s="58">
        <f t="shared" si="814"/>
        <v>0</v>
      </c>
      <c r="AB440" s="58">
        <f t="shared" si="815"/>
        <v>0</v>
      </c>
      <c r="AC440" s="58">
        <f>AC441</f>
        <v>0</v>
      </c>
      <c r="AD440" s="58">
        <f t="shared" ref="AD440:AE442" si="907">AD441</f>
        <v>0</v>
      </c>
      <c r="AE440" s="58">
        <f t="shared" si="907"/>
        <v>0</v>
      </c>
      <c r="AF440" s="58">
        <f t="shared" si="817"/>
        <v>127000</v>
      </c>
      <c r="AG440" s="58">
        <f t="shared" si="818"/>
        <v>0</v>
      </c>
      <c r="AH440" s="58">
        <f t="shared" si="819"/>
        <v>0</v>
      </c>
    </row>
    <row r="441" spans="1:34" ht="39.6">
      <c r="A441" s="185"/>
      <c r="B441" s="71" t="s">
        <v>413</v>
      </c>
      <c r="C441" s="73" t="s">
        <v>151</v>
      </c>
      <c r="D441" s="73" t="s">
        <v>5</v>
      </c>
      <c r="E441" s="73" t="s">
        <v>100</v>
      </c>
      <c r="F441" s="46" t="s">
        <v>412</v>
      </c>
      <c r="G441" s="36"/>
      <c r="H441" s="61"/>
      <c r="I441" s="57"/>
      <c r="J441" s="57"/>
      <c r="K441" s="57"/>
      <c r="L441" s="57"/>
      <c r="M441" s="57"/>
      <c r="N441" s="57"/>
      <c r="O441" s="57"/>
      <c r="P441" s="57"/>
      <c r="Q441" s="57">
        <f>Q442</f>
        <v>127000</v>
      </c>
      <c r="R441" s="57">
        <f t="shared" si="902"/>
        <v>0</v>
      </c>
      <c r="S441" s="57">
        <f t="shared" si="902"/>
        <v>0</v>
      </c>
      <c r="T441" s="57">
        <f t="shared" si="903"/>
        <v>127000</v>
      </c>
      <c r="U441" s="57">
        <f t="shared" si="904"/>
        <v>0</v>
      </c>
      <c r="V441" s="57">
        <f t="shared" si="905"/>
        <v>0</v>
      </c>
      <c r="W441" s="57">
        <f>W442</f>
        <v>0</v>
      </c>
      <c r="X441" s="57">
        <f t="shared" si="906"/>
        <v>0</v>
      </c>
      <c r="Y441" s="57">
        <f t="shared" si="906"/>
        <v>0</v>
      </c>
      <c r="Z441" s="57">
        <f t="shared" si="813"/>
        <v>127000</v>
      </c>
      <c r="AA441" s="57">
        <f t="shared" si="814"/>
        <v>0</v>
      </c>
      <c r="AB441" s="57">
        <f t="shared" si="815"/>
        <v>0</v>
      </c>
      <c r="AC441" s="57">
        <f>AC442</f>
        <v>0</v>
      </c>
      <c r="AD441" s="57">
        <f t="shared" si="907"/>
        <v>0</v>
      </c>
      <c r="AE441" s="57">
        <f t="shared" si="907"/>
        <v>0</v>
      </c>
      <c r="AF441" s="57">
        <f t="shared" si="817"/>
        <v>127000</v>
      </c>
      <c r="AG441" s="57">
        <f t="shared" si="818"/>
        <v>0</v>
      </c>
      <c r="AH441" s="57">
        <f t="shared" si="819"/>
        <v>0</v>
      </c>
    </row>
    <row r="442" spans="1:34" ht="26.4">
      <c r="A442" s="185"/>
      <c r="B442" s="71" t="s">
        <v>186</v>
      </c>
      <c r="C442" s="73" t="s">
        <v>151</v>
      </c>
      <c r="D442" s="73" t="s">
        <v>5</v>
      </c>
      <c r="E442" s="73" t="s">
        <v>100</v>
      </c>
      <c r="F442" s="46" t="s">
        <v>412</v>
      </c>
      <c r="G442" s="36" t="s">
        <v>32</v>
      </c>
      <c r="H442" s="61"/>
      <c r="I442" s="57"/>
      <c r="J442" s="57"/>
      <c r="K442" s="57"/>
      <c r="L442" s="57"/>
      <c r="M442" s="57"/>
      <c r="N442" s="57"/>
      <c r="O442" s="57"/>
      <c r="P442" s="57"/>
      <c r="Q442" s="57">
        <f>Q443</f>
        <v>127000</v>
      </c>
      <c r="R442" s="57">
        <f t="shared" si="902"/>
        <v>0</v>
      </c>
      <c r="S442" s="57">
        <f t="shared" si="902"/>
        <v>0</v>
      </c>
      <c r="T442" s="57">
        <f t="shared" si="903"/>
        <v>127000</v>
      </c>
      <c r="U442" s="57">
        <f t="shared" si="904"/>
        <v>0</v>
      </c>
      <c r="V442" s="57">
        <f t="shared" si="905"/>
        <v>0</v>
      </c>
      <c r="W442" s="57">
        <f>W443</f>
        <v>0</v>
      </c>
      <c r="X442" s="57">
        <f t="shared" si="906"/>
        <v>0</v>
      </c>
      <c r="Y442" s="57">
        <f t="shared" si="906"/>
        <v>0</v>
      </c>
      <c r="Z442" s="57">
        <f t="shared" si="813"/>
        <v>127000</v>
      </c>
      <c r="AA442" s="57">
        <f t="shared" si="814"/>
        <v>0</v>
      </c>
      <c r="AB442" s="57">
        <f t="shared" si="815"/>
        <v>0</v>
      </c>
      <c r="AC442" s="57">
        <f>AC443</f>
        <v>0</v>
      </c>
      <c r="AD442" s="57">
        <f t="shared" si="907"/>
        <v>0</v>
      </c>
      <c r="AE442" s="57">
        <f t="shared" si="907"/>
        <v>0</v>
      </c>
      <c r="AF442" s="57">
        <f t="shared" si="817"/>
        <v>127000</v>
      </c>
      <c r="AG442" s="57">
        <f t="shared" si="818"/>
        <v>0</v>
      </c>
      <c r="AH442" s="57">
        <f t="shared" si="819"/>
        <v>0</v>
      </c>
    </row>
    <row r="443" spans="1:34" ht="26.4">
      <c r="A443" s="185"/>
      <c r="B443" s="71" t="s">
        <v>34</v>
      </c>
      <c r="C443" s="73" t="s">
        <v>151</v>
      </c>
      <c r="D443" s="73" t="s">
        <v>5</v>
      </c>
      <c r="E443" s="73" t="s">
        <v>100</v>
      </c>
      <c r="F443" s="46" t="s">
        <v>412</v>
      </c>
      <c r="G443" s="36" t="s">
        <v>33</v>
      </c>
      <c r="H443" s="61"/>
      <c r="I443" s="57"/>
      <c r="J443" s="57"/>
      <c r="K443" s="57"/>
      <c r="L443" s="57"/>
      <c r="M443" s="57"/>
      <c r="N443" s="57"/>
      <c r="O443" s="57"/>
      <c r="P443" s="57"/>
      <c r="Q443" s="57">
        <v>127000</v>
      </c>
      <c r="R443" s="57"/>
      <c r="S443" s="57"/>
      <c r="T443" s="57">
        <f t="shared" si="903"/>
        <v>127000</v>
      </c>
      <c r="U443" s="57">
        <f t="shared" si="904"/>
        <v>0</v>
      </c>
      <c r="V443" s="57">
        <f t="shared" si="905"/>
        <v>0</v>
      </c>
      <c r="W443" s="57"/>
      <c r="X443" s="57"/>
      <c r="Y443" s="57"/>
      <c r="Z443" s="57">
        <f t="shared" si="813"/>
        <v>127000</v>
      </c>
      <c r="AA443" s="57">
        <f t="shared" si="814"/>
        <v>0</v>
      </c>
      <c r="AB443" s="57">
        <f t="shared" si="815"/>
        <v>0</v>
      </c>
      <c r="AC443" s="57"/>
      <c r="AD443" s="57"/>
      <c r="AE443" s="57"/>
      <c r="AF443" s="57">
        <f t="shared" si="817"/>
        <v>127000</v>
      </c>
      <c r="AG443" s="57">
        <f t="shared" si="818"/>
        <v>0</v>
      </c>
      <c r="AH443" s="57">
        <f t="shared" si="819"/>
        <v>0</v>
      </c>
    </row>
    <row r="444" spans="1:34">
      <c r="A444" s="185"/>
      <c r="B444" s="4"/>
      <c r="C444" s="4"/>
      <c r="D444" s="4"/>
      <c r="E444" s="4"/>
      <c r="F444" s="5"/>
      <c r="G444" s="1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  <c r="V444" s="57"/>
      <c r="W444" s="57"/>
      <c r="X444" s="57"/>
      <c r="Y444" s="57"/>
      <c r="Z444" s="57"/>
      <c r="AA444" s="57"/>
      <c r="AB444" s="57"/>
      <c r="AC444" s="57"/>
      <c r="AD444" s="57"/>
      <c r="AE444" s="57"/>
      <c r="AF444" s="57"/>
      <c r="AG444" s="57"/>
      <c r="AH444" s="57"/>
    </row>
    <row r="445" spans="1:34" ht="41.4">
      <c r="A445" s="84">
        <v>9</v>
      </c>
      <c r="B445" s="96" t="s">
        <v>294</v>
      </c>
      <c r="C445" s="127" t="s">
        <v>199</v>
      </c>
      <c r="D445" s="127" t="s">
        <v>21</v>
      </c>
      <c r="E445" s="127" t="s">
        <v>100</v>
      </c>
      <c r="F445" s="128" t="s">
        <v>101</v>
      </c>
      <c r="G445" s="129"/>
      <c r="H445" s="59">
        <f>H446+H454+H457+H460+H463+H466</f>
        <v>16259006</v>
      </c>
      <c r="I445" s="59">
        <f t="shared" ref="I445:J445" si="908">I446+I454+I457+I460+I463+I466</f>
        <v>15967238.960000001</v>
      </c>
      <c r="J445" s="59">
        <f t="shared" si="908"/>
        <v>15755801.24</v>
      </c>
      <c r="K445" s="59">
        <f>K446+K454+K457+K460+K463+K466+K451+K474+K471</f>
        <v>970000</v>
      </c>
      <c r="L445" s="59">
        <f t="shared" ref="L445:M445" si="909">L446+L454+L457+L460+L463+L466+L451+L474+L471</f>
        <v>0</v>
      </c>
      <c r="M445" s="59">
        <f t="shared" si="909"/>
        <v>0</v>
      </c>
      <c r="N445" s="59">
        <f t="shared" si="771"/>
        <v>17229006</v>
      </c>
      <c r="O445" s="59">
        <f t="shared" si="772"/>
        <v>15967238.960000001</v>
      </c>
      <c r="P445" s="59">
        <f t="shared" si="773"/>
        <v>15755801.24</v>
      </c>
      <c r="Q445" s="59">
        <f>Q446+Q454+Q457+Q460+Q463+Q466+Q451+Q474+Q471</f>
        <v>100000</v>
      </c>
      <c r="R445" s="59">
        <f t="shared" ref="R445:S445" si="910">R446+R454+R457+R460+R463+R466+R451+R474+R471</f>
        <v>0</v>
      </c>
      <c r="S445" s="59">
        <f t="shared" si="910"/>
        <v>0</v>
      </c>
      <c r="T445" s="59">
        <f t="shared" ref="T445:T476" si="911">N445+Q445</f>
        <v>17329006</v>
      </c>
      <c r="U445" s="59">
        <f t="shared" ref="U445:U476" si="912">O445+R445</f>
        <v>15967238.960000001</v>
      </c>
      <c r="V445" s="59">
        <f t="shared" ref="V445:V476" si="913">P445+S445</f>
        <v>15755801.24</v>
      </c>
      <c r="W445" s="59">
        <f>W446+W454+W457+W460+W463+W466+W451+W474+W471</f>
        <v>550000</v>
      </c>
      <c r="X445" s="59">
        <f t="shared" ref="X445:Y445" si="914">X446+X454+X457+X460+X463+X466+X451+X474+X471</f>
        <v>0</v>
      </c>
      <c r="Y445" s="59">
        <f t="shared" si="914"/>
        <v>0</v>
      </c>
      <c r="Z445" s="59">
        <f t="shared" ref="Z445:Z476" si="915">T445+W445</f>
        <v>17879006</v>
      </c>
      <c r="AA445" s="59">
        <f t="shared" ref="AA445:AA476" si="916">U445+X445</f>
        <v>15967238.960000001</v>
      </c>
      <c r="AB445" s="59">
        <f t="shared" ref="AB445:AB476" si="917">V445+Y445</f>
        <v>15755801.24</v>
      </c>
      <c r="AC445" s="59">
        <f>AC446+AC454+AC457+AC460+AC463+AC466+AC451+AC474+AC471+AC477</f>
        <v>35000</v>
      </c>
      <c r="AD445" s="59">
        <f t="shared" ref="AD445:AE445" si="918">AD446+AD454+AD457+AD460+AD463+AD466+AD451+AD474+AD471+AD477</f>
        <v>0</v>
      </c>
      <c r="AE445" s="59">
        <f t="shared" si="918"/>
        <v>0</v>
      </c>
      <c r="AF445" s="59">
        <f t="shared" ref="AF445:AF476" si="919">Z445+AC445</f>
        <v>17914006</v>
      </c>
      <c r="AG445" s="59">
        <f t="shared" ref="AG445:AG476" si="920">AA445+AD445</f>
        <v>15967238.960000001</v>
      </c>
      <c r="AH445" s="59">
        <f t="shared" ref="AH445:AH476" si="921">AB445+AE445</f>
        <v>15755801.24</v>
      </c>
    </row>
    <row r="446" spans="1:34" ht="26.4">
      <c r="A446" s="105"/>
      <c r="B446" s="102" t="s">
        <v>55</v>
      </c>
      <c r="C446" s="73" t="s">
        <v>199</v>
      </c>
      <c r="D446" s="73" t="s">
        <v>21</v>
      </c>
      <c r="E446" s="73" t="s">
        <v>100</v>
      </c>
      <c r="F446" s="35" t="s">
        <v>122</v>
      </c>
      <c r="G446" s="36"/>
      <c r="H446" s="57">
        <f>H447+H449</f>
        <v>12847914</v>
      </c>
      <c r="I446" s="57">
        <f t="shared" ref="I446:J446" si="922">I447+I449</f>
        <v>12747914</v>
      </c>
      <c r="J446" s="57">
        <f t="shared" si="922"/>
        <v>12647914</v>
      </c>
      <c r="K446" s="57">
        <f t="shared" ref="K446:M446" si="923">K447+K449</f>
        <v>0</v>
      </c>
      <c r="L446" s="57">
        <f t="shared" si="923"/>
        <v>0</v>
      </c>
      <c r="M446" s="57">
        <f t="shared" si="923"/>
        <v>0</v>
      </c>
      <c r="N446" s="57">
        <f t="shared" si="771"/>
        <v>12847914</v>
      </c>
      <c r="O446" s="57">
        <f t="shared" si="772"/>
        <v>12747914</v>
      </c>
      <c r="P446" s="57">
        <f t="shared" si="773"/>
        <v>12647914</v>
      </c>
      <c r="Q446" s="57">
        <f t="shared" ref="Q446:S446" si="924">Q447+Q449</f>
        <v>0</v>
      </c>
      <c r="R446" s="57">
        <f t="shared" si="924"/>
        <v>0</v>
      </c>
      <c r="S446" s="57">
        <f t="shared" si="924"/>
        <v>0</v>
      </c>
      <c r="T446" s="57">
        <f t="shared" si="911"/>
        <v>12847914</v>
      </c>
      <c r="U446" s="57">
        <f t="shared" si="912"/>
        <v>12747914</v>
      </c>
      <c r="V446" s="57">
        <f t="shared" si="913"/>
        <v>12647914</v>
      </c>
      <c r="W446" s="57">
        <f t="shared" ref="W446:Y446" si="925">W447+W449</f>
        <v>0</v>
      </c>
      <c r="X446" s="57">
        <f t="shared" si="925"/>
        <v>0</v>
      </c>
      <c r="Y446" s="57">
        <f t="shared" si="925"/>
        <v>0</v>
      </c>
      <c r="Z446" s="57">
        <f t="shared" si="915"/>
        <v>12847914</v>
      </c>
      <c r="AA446" s="57">
        <f t="shared" si="916"/>
        <v>12747914</v>
      </c>
      <c r="AB446" s="57">
        <f t="shared" si="917"/>
        <v>12647914</v>
      </c>
      <c r="AC446" s="57">
        <f t="shared" ref="AC446:AE446" si="926">AC447+AC449</f>
        <v>0</v>
      </c>
      <c r="AD446" s="57">
        <f t="shared" si="926"/>
        <v>0</v>
      </c>
      <c r="AE446" s="57">
        <f t="shared" si="926"/>
        <v>0</v>
      </c>
      <c r="AF446" s="57">
        <f t="shared" si="919"/>
        <v>12847914</v>
      </c>
      <c r="AG446" s="57">
        <f t="shared" si="920"/>
        <v>12747914</v>
      </c>
      <c r="AH446" s="57">
        <f t="shared" si="921"/>
        <v>12647914</v>
      </c>
    </row>
    <row r="447" spans="1:34" ht="39.6">
      <c r="A447" s="185"/>
      <c r="B447" s="71" t="s">
        <v>51</v>
      </c>
      <c r="C447" s="73" t="s">
        <v>199</v>
      </c>
      <c r="D447" s="73" t="s">
        <v>21</v>
      </c>
      <c r="E447" s="73" t="s">
        <v>100</v>
      </c>
      <c r="F447" s="35" t="s">
        <v>122</v>
      </c>
      <c r="G447" s="36" t="s">
        <v>49</v>
      </c>
      <c r="H447" s="57">
        <f>H448</f>
        <v>12492914</v>
      </c>
      <c r="I447" s="57">
        <f t="shared" ref="I447:M447" si="927">I448</f>
        <v>12392914</v>
      </c>
      <c r="J447" s="57">
        <f t="shared" si="927"/>
        <v>12292914</v>
      </c>
      <c r="K447" s="57">
        <f t="shared" si="927"/>
        <v>0</v>
      </c>
      <c r="L447" s="57">
        <f t="shared" si="927"/>
        <v>0</v>
      </c>
      <c r="M447" s="57">
        <f t="shared" si="927"/>
        <v>0</v>
      </c>
      <c r="N447" s="57">
        <f t="shared" si="771"/>
        <v>12492914</v>
      </c>
      <c r="O447" s="57">
        <f t="shared" si="772"/>
        <v>12392914</v>
      </c>
      <c r="P447" s="57">
        <f t="shared" si="773"/>
        <v>12292914</v>
      </c>
      <c r="Q447" s="57">
        <f t="shared" ref="Q447:S447" si="928">Q448</f>
        <v>0</v>
      </c>
      <c r="R447" s="57">
        <f t="shared" si="928"/>
        <v>0</v>
      </c>
      <c r="S447" s="57">
        <f t="shared" si="928"/>
        <v>0</v>
      </c>
      <c r="T447" s="57">
        <f t="shared" si="911"/>
        <v>12492914</v>
      </c>
      <c r="U447" s="57">
        <f t="shared" si="912"/>
        <v>12392914</v>
      </c>
      <c r="V447" s="57">
        <f t="shared" si="913"/>
        <v>12292914</v>
      </c>
      <c r="W447" s="57">
        <f t="shared" ref="W447:Y447" si="929">W448</f>
        <v>0</v>
      </c>
      <c r="X447" s="57">
        <f t="shared" si="929"/>
        <v>0</v>
      </c>
      <c r="Y447" s="57">
        <f t="shared" si="929"/>
        <v>0</v>
      </c>
      <c r="Z447" s="57">
        <f t="shared" si="915"/>
        <v>12492914</v>
      </c>
      <c r="AA447" s="57">
        <f t="shared" si="916"/>
        <v>12392914</v>
      </c>
      <c r="AB447" s="57">
        <f t="shared" si="917"/>
        <v>12292914</v>
      </c>
      <c r="AC447" s="57">
        <f t="shared" ref="AC447:AE447" si="930">AC448</f>
        <v>0</v>
      </c>
      <c r="AD447" s="57">
        <f t="shared" si="930"/>
        <v>0</v>
      </c>
      <c r="AE447" s="57">
        <f t="shared" si="930"/>
        <v>0</v>
      </c>
      <c r="AF447" s="57">
        <f t="shared" si="919"/>
        <v>12492914</v>
      </c>
      <c r="AG447" s="57">
        <f t="shared" si="920"/>
        <v>12392914</v>
      </c>
      <c r="AH447" s="57">
        <f t="shared" si="921"/>
        <v>12292914</v>
      </c>
    </row>
    <row r="448" spans="1:34">
      <c r="A448" s="185"/>
      <c r="B448" s="71" t="s">
        <v>52</v>
      </c>
      <c r="C448" s="73" t="s">
        <v>199</v>
      </c>
      <c r="D448" s="73" t="s">
        <v>21</v>
      </c>
      <c r="E448" s="73" t="s">
        <v>100</v>
      </c>
      <c r="F448" s="35" t="s">
        <v>122</v>
      </c>
      <c r="G448" s="36" t="s">
        <v>50</v>
      </c>
      <c r="H448" s="60">
        <v>12492914</v>
      </c>
      <c r="I448" s="60">
        <v>12392914</v>
      </c>
      <c r="J448" s="60">
        <v>12292914</v>
      </c>
      <c r="K448" s="60"/>
      <c r="L448" s="60"/>
      <c r="M448" s="60"/>
      <c r="N448" s="60">
        <f t="shared" si="771"/>
        <v>12492914</v>
      </c>
      <c r="O448" s="60">
        <f t="shared" si="772"/>
        <v>12392914</v>
      </c>
      <c r="P448" s="60">
        <f t="shared" si="773"/>
        <v>12292914</v>
      </c>
      <c r="Q448" s="60"/>
      <c r="R448" s="60"/>
      <c r="S448" s="60"/>
      <c r="T448" s="60">
        <f t="shared" si="911"/>
        <v>12492914</v>
      </c>
      <c r="U448" s="60">
        <f t="shared" si="912"/>
        <v>12392914</v>
      </c>
      <c r="V448" s="60">
        <f t="shared" si="913"/>
        <v>12292914</v>
      </c>
      <c r="W448" s="60"/>
      <c r="X448" s="60"/>
      <c r="Y448" s="60"/>
      <c r="Z448" s="60">
        <f t="shared" si="915"/>
        <v>12492914</v>
      </c>
      <c r="AA448" s="60">
        <f t="shared" si="916"/>
        <v>12392914</v>
      </c>
      <c r="AB448" s="60">
        <f t="shared" si="917"/>
        <v>12292914</v>
      </c>
      <c r="AC448" s="60"/>
      <c r="AD448" s="60"/>
      <c r="AE448" s="60"/>
      <c r="AF448" s="60">
        <f t="shared" si="919"/>
        <v>12492914</v>
      </c>
      <c r="AG448" s="60">
        <f t="shared" si="920"/>
        <v>12392914</v>
      </c>
      <c r="AH448" s="60">
        <f t="shared" si="921"/>
        <v>12292914</v>
      </c>
    </row>
    <row r="449" spans="1:34" ht="26.4">
      <c r="A449" s="185"/>
      <c r="B449" s="126" t="s">
        <v>186</v>
      </c>
      <c r="C449" s="73" t="s">
        <v>199</v>
      </c>
      <c r="D449" s="73" t="s">
        <v>21</v>
      </c>
      <c r="E449" s="73" t="s">
        <v>100</v>
      </c>
      <c r="F449" s="35" t="s">
        <v>122</v>
      </c>
      <c r="G449" s="36" t="s">
        <v>32</v>
      </c>
      <c r="H449" s="57">
        <f>H450</f>
        <v>355000</v>
      </c>
      <c r="I449" s="57">
        <f t="shared" ref="I449:M449" si="931">I450</f>
        <v>355000</v>
      </c>
      <c r="J449" s="57">
        <f t="shared" si="931"/>
        <v>355000</v>
      </c>
      <c r="K449" s="57">
        <f t="shared" si="931"/>
        <v>0</v>
      </c>
      <c r="L449" s="57">
        <f t="shared" si="931"/>
        <v>0</v>
      </c>
      <c r="M449" s="57">
        <f t="shared" si="931"/>
        <v>0</v>
      </c>
      <c r="N449" s="57">
        <f t="shared" si="771"/>
        <v>355000</v>
      </c>
      <c r="O449" s="57">
        <f t="shared" si="772"/>
        <v>355000</v>
      </c>
      <c r="P449" s="57">
        <f t="shared" si="773"/>
        <v>355000</v>
      </c>
      <c r="Q449" s="57">
        <f t="shared" ref="Q449:S449" si="932">Q450</f>
        <v>0</v>
      </c>
      <c r="R449" s="57">
        <f t="shared" si="932"/>
        <v>0</v>
      </c>
      <c r="S449" s="57">
        <f t="shared" si="932"/>
        <v>0</v>
      </c>
      <c r="T449" s="57">
        <f t="shared" si="911"/>
        <v>355000</v>
      </c>
      <c r="U449" s="57">
        <f t="shared" si="912"/>
        <v>355000</v>
      </c>
      <c r="V449" s="57">
        <f t="shared" si="913"/>
        <v>355000</v>
      </c>
      <c r="W449" s="57">
        <f t="shared" ref="W449:Y449" si="933">W450</f>
        <v>0</v>
      </c>
      <c r="X449" s="57">
        <f t="shared" si="933"/>
        <v>0</v>
      </c>
      <c r="Y449" s="57">
        <f t="shared" si="933"/>
        <v>0</v>
      </c>
      <c r="Z449" s="57">
        <f t="shared" si="915"/>
        <v>355000</v>
      </c>
      <c r="AA449" s="57">
        <f t="shared" si="916"/>
        <v>355000</v>
      </c>
      <c r="AB449" s="57">
        <f t="shared" si="917"/>
        <v>355000</v>
      </c>
      <c r="AC449" s="57">
        <f t="shared" ref="AC449:AE449" si="934">AC450</f>
        <v>0</v>
      </c>
      <c r="AD449" s="57">
        <f t="shared" si="934"/>
        <v>0</v>
      </c>
      <c r="AE449" s="57">
        <f t="shared" si="934"/>
        <v>0</v>
      </c>
      <c r="AF449" s="57">
        <f t="shared" si="919"/>
        <v>355000</v>
      </c>
      <c r="AG449" s="57">
        <f t="shared" si="920"/>
        <v>355000</v>
      </c>
      <c r="AH449" s="57">
        <f t="shared" si="921"/>
        <v>355000</v>
      </c>
    </row>
    <row r="450" spans="1:34" ht="26.4">
      <c r="A450" s="185"/>
      <c r="B450" s="71" t="s">
        <v>34</v>
      </c>
      <c r="C450" s="73" t="s">
        <v>199</v>
      </c>
      <c r="D450" s="73" t="s">
        <v>21</v>
      </c>
      <c r="E450" s="73" t="s">
        <v>100</v>
      </c>
      <c r="F450" s="35" t="s">
        <v>122</v>
      </c>
      <c r="G450" s="36" t="s">
        <v>33</v>
      </c>
      <c r="H450" s="60">
        <f>320000+35000</f>
        <v>355000</v>
      </c>
      <c r="I450" s="60">
        <f>320000+35000</f>
        <v>355000</v>
      </c>
      <c r="J450" s="60">
        <f>320000+35000</f>
        <v>355000</v>
      </c>
      <c r="K450" s="60"/>
      <c r="L450" s="60"/>
      <c r="M450" s="60"/>
      <c r="N450" s="60">
        <f t="shared" si="771"/>
        <v>355000</v>
      </c>
      <c r="O450" s="60">
        <f t="shared" si="772"/>
        <v>355000</v>
      </c>
      <c r="P450" s="60">
        <f t="shared" si="773"/>
        <v>355000</v>
      </c>
      <c r="Q450" s="60"/>
      <c r="R450" s="60"/>
      <c r="S450" s="60"/>
      <c r="T450" s="60">
        <f t="shared" si="911"/>
        <v>355000</v>
      </c>
      <c r="U450" s="60">
        <f t="shared" si="912"/>
        <v>355000</v>
      </c>
      <c r="V450" s="60">
        <f t="shared" si="913"/>
        <v>355000</v>
      </c>
      <c r="W450" s="60"/>
      <c r="X450" s="60"/>
      <c r="Y450" s="60"/>
      <c r="Z450" s="60">
        <f t="shared" si="915"/>
        <v>355000</v>
      </c>
      <c r="AA450" s="60">
        <f t="shared" si="916"/>
        <v>355000</v>
      </c>
      <c r="AB450" s="60">
        <f t="shared" si="917"/>
        <v>355000</v>
      </c>
      <c r="AC450" s="60"/>
      <c r="AD450" s="60"/>
      <c r="AE450" s="60"/>
      <c r="AF450" s="60">
        <f t="shared" si="919"/>
        <v>355000</v>
      </c>
      <c r="AG450" s="60">
        <f t="shared" si="920"/>
        <v>355000</v>
      </c>
      <c r="AH450" s="60">
        <f t="shared" si="921"/>
        <v>355000</v>
      </c>
    </row>
    <row r="451" spans="1:34">
      <c r="A451" s="185"/>
      <c r="B451" s="152" t="s">
        <v>337</v>
      </c>
      <c r="C451" s="35" t="s">
        <v>199</v>
      </c>
      <c r="D451" s="35" t="s">
        <v>21</v>
      </c>
      <c r="E451" s="35" t="s">
        <v>100</v>
      </c>
      <c r="F451" s="35" t="s">
        <v>338</v>
      </c>
      <c r="G451" s="36"/>
      <c r="H451" s="60"/>
      <c r="I451" s="60"/>
      <c r="J451" s="60"/>
      <c r="K451" s="60">
        <f>K452</f>
        <v>90000</v>
      </c>
      <c r="L451" s="60">
        <f t="shared" ref="L451:M452" si="935">L452</f>
        <v>0</v>
      </c>
      <c r="M451" s="60">
        <f t="shared" si="935"/>
        <v>0</v>
      </c>
      <c r="N451" s="60">
        <f t="shared" ref="N451:N453" si="936">H451+K451</f>
        <v>90000</v>
      </c>
      <c r="O451" s="60">
        <f t="shared" ref="O451:O453" si="937">I451+L451</f>
        <v>0</v>
      </c>
      <c r="P451" s="60">
        <f t="shared" ref="P451:P453" si="938">J451+M451</f>
        <v>0</v>
      </c>
      <c r="Q451" s="60">
        <f>Q452</f>
        <v>0</v>
      </c>
      <c r="R451" s="60">
        <f t="shared" ref="R451:S452" si="939">R452</f>
        <v>0</v>
      </c>
      <c r="S451" s="60">
        <f t="shared" si="939"/>
        <v>0</v>
      </c>
      <c r="T451" s="60">
        <f t="shared" si="911"/>
        <v>90000</v>
      </c>
      <c r="U451" s="60">
        <f t="shared" si="912"/>
        <v>0</v>
      </c>
      <c r="V451" s="60">
        <f t="shared" si="913"/>
        <v>0</v>
      </c>
      <c r="W451" s="60">
        <f>W452</f>
        <v>0</v>
      </c>
      <c r="X451" s="60">
        <f t="shared" ref="X451:Y452" si="940">X452</f>
        <v>0</v>
      </c>
      <c r="Y451" s="60">
        <f t="shared" si="940"/>
        <v>0</v>
      </c>
      <c r="Z451" s="60">
        <f t="shared" si="915"/>
        <v>90000</v>
      </c>
      <c r="AA451" s="60">
        <f t="shared" si="916"/>
        <v>0</v>
      </c>
      <c r="AB451" s="60">
        <f t="shared" si="917"/>
        <v>0</v>
      </c>
      <c r="AC451" s="60">
        <f>AC452</f>
        <v>0</v>
      </c>
      <c r="AD451" s="60">
        <f t="shared" ref="AD451:AE452" si="941">AD452</f>
        <v>0</v>
      </c>
      <c r="AE451" s="60">
        <f t="shared" si="941"/>
        <v>0</v>
      </c>
      <c r="AF451" s="60">
        <f t="shared" si="919"/>
        <v>90000</v>
      </c>
      <c r="AG451" s="60">
        <f t="shared" si="920"/>
        <v>0</v>
      </c>
      <c r="AH451" s="60">
        <f t="shared" si="921"/>
        <v>0</v>
      </c>
    </row>
    <row r="452" spans="1:34" ht="26.4">
      <c r="A452" s="185"/>
      <c r="B452" s="126" t="s">
        <v>186</v>
      </c>
      <c r="C452" s="35" t="s">
        <v>199</v>
      </c>
      <c r="D452" s="35" t="s">
        <v>21</v>
      </c>
      <c r="E452" s="35" t="s">
        <v>100</v>
      </c>
      <c r="F452" s="35" t="s">
        <v>338</v>
      </c>
      <c r="G452" s="36" t="s">
        <v>32</v>
      </c>
      <c r="H452" s="60"/>
      <c r="I452" s="60"/>
      <c r="J452" s="60"/>
      <c r="K452" s="60">
        <f>K453</f>
        <v>90000</v>
      </c>
      <c r="L452" s="60">
        <f t="shared" si="935"/>
        <v>0</v>
      </c>
      <c r="M452" s="60">
        <f t="shared" si="935"/>
        <v>0</v>
      </c>
      <c r="N452" s="60">
        <f t="shared" si="936"/>
        <v>90000</v>
      </c>
      <c r="O452" s="60">
        <f t="shared" si="937"/>
        <v>0</v>
      </c>
      <c r="P452" s="60">
        <f t="shared" si="938"/>
        <v>0</v>
      </c>
      <c r="Q452" s="60">
        <f>Q453</f>
        <v>0</v>
      </c>
      <c r="R452" s="60">
        <f t="shared" si="939"/>
        <v>0</v>
      </c>
      <c r="S452" s="60">
        <f t="shared" si="939"/>
        <v>0</v>
      </c>
      <c r="T452" s="60">
        <f t="shared" si="911"/>
        <v>90000</v>
      </c>
      <c r="U452" s="60">
        <f t="shared" si="912"/>
        <v>0</v>
      </c>
      <c r="V452" s="60">
        <f t="shared" si="913"/>
        <v>0</v>
      </c>
      <c r="W452" s="60">
        <f>W453</f>
        <v>0</v>
      </c>
      <c r="X452" s="60">
        <f t="shared" si="940"/>
        <v>0</v>
      </c>
      <c r="Y452" s="60">
        <f t="shared" si="940"/>
        <v>0</v>
      </c>
      <c r="Z452" s="60">
        <f t="shared" si="915"/>
        <v>90000</v>
      </c>
      <c r="AA452" s="60">
        <f t="shared" si="916"/>
        <v>0</v>
      </c>
      <c r="AB452" s="60">
        <f t="shared" si="917"/>
        <v>0</v>
      </c>
      <c r="AC452" s="60">
        <f>AC453</f>
        <v>0</v>
      </c>
      <c r="AD452" s="60">
        <f t="shared" si="941"/>
        <v>0</v>
      </c>
      <c r="AE452" s="60">
        <f t="shared" si="941"/>
        <v>0</v>
      </c>
      <c r="AF452" s="60">
        <f t="shared" si="919"/>
        <v>90000</v>
      </c>
      <c r="AG452" s="60">
        <f t="shared" si="920"/>
        <v>0</v>
      </c>
      <c r="AH452" s="60">
        <f t="shared" si="921"/>
        <v>0</v>
      </c>
    </row>
    <row r="453" spans="1:34" ht="26.4">
      <c r="A453" s="185"/>
      <c r="B453" s="71" t="s">
        <v>34</v>
      </c>
      <c r="C453" s="35" t="s">
        <v>199</v>
      </c>
      <c r="D453" s="35" t="s">
        <v>21</v>
      </c>
      <c r="E453" s="35" t="s">
        <v>100</v>
      </c>
      <c r="F453" s="35" t="s">
        <v>338</v>
      </c>
      <c r="G453" s="36" t="s">
        <v>33</v>
      </c>
      <c r="H453" s="60"/>
      <c r="I453" s="60"/>
      <c r="J453" s="60"/>
      <c r="K453" s="60">
        <v>90000</v>
      </c>
      <c r="L453" s="60"/>
      <c r="M453" s="60"/>
      <c r="N453" s="60">
        <f t="shared" si="936"/>
        <v>90000</v>
      </c>
      <c r="O453" s="60">
        <f t="shared" si="937"/>
        <v>0</v>
      </c>
      <c r="P453" s="60">
        <f t="shared" si="938"/>
        <v>0</v>
      </c>
      <c r="Q453" s="60"/>
      <c r="R453" s="60"/>
      <c r="S453" s="60"/>
      <c r="T453" s="60">
        <f t="shared" si="911"/>
        <v>90000</v>
      </c>
      <c r="U453" s="60">
        <f t="shared" si="912"/>
        <v>0</v>
      </c>
      <c r="V453" s="60">
        <f t="shared" si="913"/>
        <v>0</v>
      </c>
      <c r="W453" s="60"/>
      <c r="X453" s="60"/>
      <c r="Y453" s="60"/>
      <c r="Z453" s="60">
        <f t="shared" si="915"/>
        <v>90000</v>
      </c>
      <c r="AA453" s="60">
        <f t="shared" si="916"/>
        <v>0</v>
      </c>
      <c r="AB453" s="60">
        <f t="shared" si="917"/>
        <v>0</v>
      </c>
      <c r="AC453" s="60"/>
      <c r="AD453" s="60"/>
      <c r="AE453" s="60"/>
      <c r="AF453" s="60">
        <f t="shared" si="919"/>
        <v>90000</v>
      </c>
      <c r="AG453" s="60">
        <f t="shared" si="920"/>
        <v>0</v>
      </c>
      <c r="AH453" s="60">
        <f t="shared" si="921"/>
        <v>0</v>
      </c>
    </row>
    <row r="454" spans="1:34" ht="26.4">
      <c r="A454" s="185"/>
      <c r="B454" s="152" t="s">
        <v>237</v>
      </c>
      <c r="C454" s="73" t="s">
        <v>199</v>
      </c>
      <c r="D454" s="73" t="s">
        <v>21</v>
      </c>
      <c r="E454" s="73" t="s">
        <v>100</v>
      </c>
      <c r="F454" s="143" t="s">
        <v>238</v>
      </c>
      <c r="G454" s="36"/>
      <c r="H454" s="57">
        <f>H455</f>
        <v>2543268</v>
      </c>
      <c r="I454" s="57">
        <f t="shared" ref="I454:M455" si="942">I455</f>
        <v>2543268</v>
      </c>
      <c r="J454" s="57">
        <f t="shared" si="942"/>
        <v>2543268</v>
      </c>
      <c r="K454" s="57">
        <f t="shared" si="942"/>
        <v>0</v>
      </c>
      <c r="L454" s="57">
        <f t="shared" si="942"/>
        <v>0</v>
      </c>
      <c r="M454" s="57">
        <f t="shared" si="942"/>
        <v>0</v>
      </c>
      <c r="N454" s="57">
        <f t="shared" si="771"/>
        <v>2543268</v>
      </c>
      <c r="O454" s="57">
        <f t="shared" si="772"/>
        <v>2543268</v>
      </c>
      <c r="P454" s="57">
        <f t="shared" si="773"/>
        <v>2543268</v>
      </c>
      <c r="Q454" s="57">
        <f t="shared" ref="Q454:S455" si="943">Q455</f>
        <v>0</v>
      </c>
      <c r="R454" s="57">
        <f t="shared" si="943"/>
        <v>0</v>
      </c>
      <c r="S454" s="57">
        <f t="shared" si="943"/>
        <v>0</v>
      </c>
      <c r="T454" s="57">
        <f t="shared" si="911"/>
        <v>2543268</v>
      </c>
      <c r="U454" s="57">
        <f t="shared" si="912"/>
        <v>2543268</v>
      </c>
      <c r="V454" s="57">
        <f t="shared" si="913"/>
        <v>2543268</v>
      </c>
      <c r="W454" s="57">
        <f t="shared" ref="W454:Y455" si="944">W455</f>
        <v>0</v>
      </c>
      <c r="X454" s="57">
        <f t="shared" si="944"/>
        <v>0</v>
      </c>
      <c r="Y454" s="57">
        <f t="shared" si="944"/>
        <v>0</v>
      </c>
      <c r="Z454" s="57">
        <f t="shared" si="915"/>
        <v>2543268</v>
      </c>
      <c r="AA454" s="57">
        <f t="shared" si="916"/>
        <v>2543268</v>
      </c>
      <c r="AB454" s="57">
        <f t="shared" si="917"/>
        <v>2543268</v>
      </c>
      <c r="AC454" s="57">
        <f t="shared" ref="AC454:AE455" si="945">AC455</f>
        <v>0</v>
      </c>
      <c r="AD454" s="57">
        <f t="shared" si="945"/>
        <v>0</v>
      </c>
      <c r="AE454" s="57">
        <f t="shared" si="945"/>
        <v>0</v>
      </c>
      <c r="AF454" s="57">
        <f t="shared" si="919"/>
        <v>2543268</v>
      </c>
      <c r="AG454" s="57">
        <f t="shared" si="920"/>
        <v>2543268</v>
      </c>
      <c r="AH454" s="57">
        <f t="shared" si="921"/>
        <v>2543268</v>
      </c>
    </row>
    <row r="455" spans="1:34" ht="26.4">
      <c r="A455" s="185"/>
      <c r="B455" s="126" t="s">
        <v>186</v>
      </c>
      <c r="C455" s="73" t="s">
        <v>199</v>
      </c>
      <c r="D455" s="73" t="s">
        <v>21</v>
      </c>
      <c r="E455" s="73" t="s">
        <v>100</v>
      </c>
      <c r="F455" s="143" t="s">
        <v>238</v>
      </c>
      <c r="G455" s="36" t="s">
        <v>32</v>
      </c>
      <c r="H455" s="57">
        <f>H456</f>
        <v>2543268</v>
      </c>
      <c r="I455" s="57">
        <f t="shared" si="942"/>
        <v>2543268</v>
      </c>
      <c r="J455" s="57">
        <f t="shared" si="942"/>
        <v>2543268</v>
      </c>
      <c r="K455" s="57">
        <f t="shared" si="942"/>
        <v>0</v>
      </c>
      <c r="L455" s="57">
        <f t="shared" si="942"/>
        <v>0</v>
      </c>
      <c r="M455" s="57">
        <f t="shared" si="942"/>
        <v>0</v>
      </c>
      <c r="N455" s="57">
        <f t="shared" si="771"/>
        <v>2543268</v>
      </c>
      <c r="O455" s="57">
        <f t="shared" si="772"/>
        <v>2543268</v>
      </c>
      <c r="P455" s="57">
        <f t="shared" si="773"/>
        <v>2543268</v>
      </c>
      <c r="Q455" s="57">
        <f t="shared" si="943"/>
        <v>0</v>
      </c>
      <c r="R455" s="57">
        <f t="shared" si="943"/>
        <v>0</v>
      </c>
      <c r="S455" s="57">
        <f t="shared" si="943"/>
        <v>0</v>
      </c>
      <c r="T455" s="57">
        <f t="shared" si="911"/>
        <v>2543268</v>
      </c>
      <c r="U455" s="57">
        <f t="shared" si="912"/>
        <v>2543268</v>
      </c>
      <c r="V455" s="57">
        <f t="shared" si="913"/>
        <v>2543268</v>
      </c>
      <c r="W455" s="57">
        <f t="shared" si="944"/>
        <v>0</v>
      </c>
      <c r="X455" s="57">
        <f t="shared" si="944"/>
        <v>0</v>
      </c>
      <c r="Y455" s="57">
        <f t="shared" si="944"/>
        <v>0</v>
      </c>
      <c r="Z455" s="57">
        <f t="shared" si="915"/>
        <v>2543268</v>
      </c>
      <c r="AA455" s="57">
        <f t="shared" si="916"/>
        <v>2543268</v>
      </c>
      <c r="AB455" s="57">
        <f t="shared" si="917"/>
        <v>2543268</v>
      </c>
      <c r="AC455" s="57">
        <f t="shared" si="945"/>
        <v>0</v>
      </c>
      <c r="AD455" s="57">
        <f t="shared" si="945"/>
        <v>0</v>
      </c>
      <c r="AE455" s="57">
        <f t="shared" si="945"/>
        <v>0</v>
      </c>
      <c r="AF455" s="57">
        <f t="shared" si="919"/>
        <v>2543268</v>
      </c>
      <c r="AG455" s="57">
        <f t="shared" si="920"/>
        <v>2543268</v>
      </c>
      <c r="AH455" s="57">
        <f t="shared" si="921"/>
        <v>2543268</v>
      </c>
    </row>
    <row r="456" spans="1:34" ht="26.4">
      <c r="A456" s="185"/>
      <c r="B456" s="71" t="s">
        <v>34</v>
      </c>
      <c r="C456" s="73" t="s">
        <v>199</v>
      </c>
      <c r="D456" s="73" t="s">
        <v>21</v>
      </c>
      <c r="E456" s="73" t="s">
        <v>100</v>
      </c>
      <c r="F456" s="143" t="s">
        <v>238</v>
      </c>
      <c r="G456" s="36" t="s">
        <v>33</v>
      </c>
      <c r="H456" s="68">
        <v>2543268</v>
      </c>
      <c r="I456" s="68">
        <v>2543268</v>
      </c>
      <c r="J456" s="68">
        <v>2543268</v>
      </c>
      <c r="K456" s="68"/>
      <c r="L456" s="68"/>
      <c r="M456" s="68"/>
      <c r="N456" s="68">
        <f t="shared" si="771"/>
        <v>2543268</v>
      </c>
      <c r="O456" s="68">
        <f t="shared" si="772"/>
        <v>2543268</v>
      </c>
      <c r="P456" s="68">
        <f t="shared" si="773"/>
        <v>2543268</v>
      </c>
      <c r="Q456" s="68"/>
      <c r="R456" s="68"/>
      <c r="S456" s="68"/>
      <c r="T456" s="68">
        <f t="shared" si="911"/>
        <v>2543268</v>
      </c>
      <c r="U456" s="68">
        <f t="shared" si="912"/>
        <v>2543268</v>
      </c>
      <c r="V456" s="68">
        <f t="shared" si="913"/>
        <v>2543268</v>
      </c>
      <c r="W456" s="68"/>
      <c r="X456" s="68"/>
      <c r="Y456" s="68"/>
      <c r="Z456" s="68">
        <f t="shared" si="915"/>
        <v>2543268</v>
      </c>
      <c r="AA456" s="68">
        <f t="shared" si="916"/>
        <v>2543268</v>
      </c>
      <c r="AB456" s="68">
        <f t="shared" si="917"/>
        <v>2543268</v>
      </c>
      <c r="AC456" s="68"/>
      <c r="AD456" s="68"/>
      <c r="AE456" s="68"/>
      <c r="AF456" s="68">
        <f t="shared" si="919"/>
        <v>2543268</v>
      </c>
      <c r="AG456" s="68">
        <f t="shared" si="920"/>
        <v>2543268</v>
      </c>
      <c r="AH456" s="68">
        <f t="shared" si="921"/>
        <v>2543268</v>
      </c>
    </row>
    <row r="457" spans="1:34">
      <c r="A457" s="185"/>
      <c r="B457" s="82" t="s">
        <v>239</v>
      </c>
      <c r="C457" s="73" t="s">
        <v>199</v>
      </c>
      <c r="D457" s="73" t="s">
        <v>21</v>
      </c>
      <c r="E457" s="73" t="s">
        <v>100</v>
      </c>
      <c r="F457" s="35" t="s">
        <v>240</v>
      </c>
      <c r="G457" s="36"/>
      <c r="H457" s="68">
        <f>H458</f>
        <v>205824</v>
      </c>
      <c r="I457" s="68">
        <f t="shared" ref="I457:M457" si="946">I458</f>
        <v>214056.95999999999</v>
      </c>
      <c r="J457" s="68">
        <f t="shared" si="946"/>
        <v>222619.24</v>
      </c>
      <c r="K457" s="68">
        <f t="shared" si="946"/>
        <v>0</v>
      </c>
      <c r="L457" s="68">
        <f t="shared" si="946"/>
        <v>0</v>
      </c>
      <c r="M457" s="68">
        <f t="shared" si="946"/>
        <v>0</v>
      </c>
      <c r="N457" s="68">
        <f t="shared" si="771"/>
        <v>205824</v>
      </c>
      <c r="O457" s="68">
        <f t="shared" si="772"/>
        <v>214056.95999999999</v>
      </c>
      <c r="P457" s="68">
        <f t="shared" si="773"/>
        <v>222619.24</v>
      </c>
      <c r="Q457" s="68">
        <f t="shared" ref="Q457:S458" si="947">Q458</f>
        <v>0</v>
      </c>
      <c r="R457" s="68">
        <f t="shared" si="947"/>
        <v>0</v>
      </c>
      <c r="S457" s="68">
        <f t="shared" si="947"/>
        <v>0</v>
      </c>
      <c r="T457" s="68">
        <f t="shared" si="911"/>
        <v>205824</v>
      </c>
      <c r="U457" s="68">
        <f t="shared" si="912"/>
        <v>214056.95999999999</v>
      </c>
      <c r="V457" s="68">
        <f t="shared" si="913"/>
        <v>222619.24</v>
      </c>
      <c r="W457" s="68">
        <f t="shared" ref="W457:Y458" si="948">W458</f>
        <v>400000</v>
      </c>
      <c r="X457" s="68">
        <f t="shared" si="948"/>
        <v>0</v>
      </c>
      <c r="Y457" s="68">
        <f t="shared" si="948"/>
        <v>0</v>
      </c>
      <c r="Z457" s="68">
        <f t="shared" si="915"/>
        <v>605824</v>
      </c>
      <c r="AA457" s="68">
        <f t="shared" si="916"/>
        <v>214056.95999999999</v>
      </c>
      <c r="AB457" s="68">
        <f t="shared" si="917"/>
        <v>222619.24</v>
      </c>
      <c r="AC457" s="68">
        <f t="shared" ref="AC457:AE458" si="949">AC458</f>
        <v>35000</v>
      </c>
      <c r="AD457" s="68">
        <f t="shared" si="949"/>
        <v>0</v>
      </c>
      <c r="AE457" s="68">
        <f t="shared" si="949"/>
        <v>0</v>
      </c>
      <c r="AF457" s="68">
        <f t="shared" si="919"/>
        <v>640824</v>
      </c>
      <c r="AG457" s="68">
        <f t="shared" si="920"/>
        <v>214056.95999999999</v>
      </c>
      <c r="AH457" s="68">
        <f t="shared" si="921"/>
        <v>222619.24</v>
      </c>
    </row>
    <row r="458" spans="1:34" ht="26.4">
      <c r="A458" s="185"/>
      <c r="B458" s="126" t="s">
        <v>186</v>
      </c>
      <c r="C458" s="73" t="s">
        <v>199</v>
      </c>
      <c r="D458" s="73" t="s">
        <v>21</v>
      </c>
      <c r="E458" s="73" t="s">
        <v>100</v>
      </c>
      <c r="F458" s="35" t="s">
        <v>240</v>
      </c>
      <c r="G458" s="36" t="s">
        <v>32</v>
      </c>
      <c r="H458" s="68">
        <f>H459</f>
        <v>205824</v>
      </c>
      <c r="I458" s="68">
        <f t="shared" ref="I458:M458" si="950">I459</f>
        <v>214056.95999999999</v>
      </c>
      <c r="J458" s="68">
        <f t="shared" si="950"/>
        <v>222619.24</v>
      </c>
      <c r="K458" s="68">
        <f t="shared" si="950"/>
        <v>0</v>
      </c>
      <c r="L458" s="68">
        <f t="shared" si="950"/>
        <v>0</v>
      </c>
      <c r="M458" s="68">
        <f t="shared" si="950"/>
        <v>0</v>
      </c>
      <c r="N458" s="68">
        <f t="shared" si="771"/>
        <v>205824</v>
      </c>
      <c r="O458" s="68">
        <f t="shared" si="772"/>
        <v>214056.95999999999</v>
      </c>
      <c r="P458" s="68">
        <f t="shared" si="773"/>
        <v>222619.24</v>
      </c>
      <c r="Q458" s="68">
        <f t="shared" si="947"/>
        <v>0</v>
      </c>
      <c r="R458" s="68">
        <f t="shared" si="947"/>
        <v>0</v>
      </c>
      <c r="S458" s="68">
        <f t="shared" si="947"/>
        <v>0</v>
      </c>
      <c r="T458" s="68">
        <f t="shared" si="911"/>
        <v>205824</v>
      </c>
      <c r="U458" s="68">
        <f t="shared" si="912"/>
        <v>214056.95999999999</v>
      </c>
      <c r="V458" s="68">
        <f t="shared" si="913"/>
        <v>222619.24</v>
      </c>
      <c r="W458" s="68">
        <f t="shared" si="948"/>
        <v>400000</v>
      </c>
      <c r="X458" s="68">
        <f t="shared" si="948"/>
        <v>0</v>
      </c>
      <c r="Y458" s="68">
        <f t="shared" si="948"/>
        <v>0</v>
      </c>
      <c r="Z458" s="68">
        <f t="shared" si="915"/>
        <v>605824</v>
      </c>
      <c r="AA458" s="68">
        <f t="shared" si="916"/>
        <v>214056.95999999999</v>
      </c>
      <c r="AB458" s="68">
        <f t="shared" si="917"/>
        <v>222619.24</v>
      </c>
      <c r="AC458" s="68">
        <f t="shared" si="949"/>
        <v>35000</v>
      </c>
      <c r="AD458" s="68">
        <f t="shared" si="949"/>
        <v>0</v>
      </c>
      <c r="AE458" s="68">
        <f t="shared" si="949"/>
        <v>0</v>
      </c>
      <c r="AF458" s="68">
        <f t="shared" si="919"/>
        <v>640824</v>
      </c>
      <c r="AG458" s="68">
        <f t="shared" si="920"/>
        <v>214056.95999999999</v>
      </c>
      <c r="AH458" s="68">
        <f t="shared" si="921"/>
        <v>222619.24</v>
      </c>
    </row>
    <row r="459" spans="1:34" ht="26.4">
      <c r="A459" s="185"/>
      <c r="B459" s="71" t="s">
        <v>34</v>
      </c>
      <c r="C459" s="73" t="s">
        <v>199</v>
      </c>
      <c r="D459" s="73" t="s">
        <v>21</v>
      </c>
      <c r="E459" s="73" t="s">
        <v>100</v>
      </c>
      <c r="F459" s="35" t="s">
        <v>240</v>
      </c>
      <c r="G459" s="36" t="s">
        <v>33</v>
      </c>
      <c r="H459" s="60">
        <v>205824</v>
      </c>
      <c r="I459" s="60">
        <v>214056.95999999999</v>
      </c>
      <c r="J459" s="60">
        <v>222619.24</v>
      </c>
      <c r="K459" s="60"/>
      <c r="L459" s="60"/>
      <c r="M459" s="60"/>
      <c r="N459" s="60">
        <f t="shared" si="771"/>
        <v>205824</v>
      </c>
      <c r="O459" s="60">
        <f t="shared" si="772"/>
        <v>214056.95999999999</v>
      </c>
      <c r="P459" s="60">
        <f t="shared" si="773"/>
        <v>222619.24</v>
      </c>
      <c r="Q459" s="60"/>
      <c r="R459" s="60"/>
      <c r="S459" s="60"/>
      <c r="T459" s="60">
        <f t="shared" si="911"/>
        <v>205824</v>
      </c>
      <c r="U459" s="60">
        <f t="shared" si="912"/>
        <v>214056.95999999999</v>
      </c>
      <c r="V459" s="60">
        <f t="shared" si="913"/>
        <v>222619.24</v>
      </c>
      <c r="W459" s="60">
        <v>400000</v>
      </c>
      <c r="X459" s="60"/>
      <c r="Y459" s="60"/>
      <c r="Z459" s="60">
        <f t="shared" si="915"/>
        <v>605824</v>
      </c>
      <c r="AA459" s="60">
        <f t="shared" si="916"/>
        <v>214056.95999999999</v>
      </c>
      <c r="AB459" s="60">
        <f t="shared" si="917"/>
        <v>222619.24</v>
      </c>
      <c r="AC459" s="60">
        <v>35000</v>
      </c>
      <c r="AD459" s="60"/>
      <c r="AE459" s="60"/>
      <c r="AF459" s="60">
        <f t="shared" si="919"/>
        <v>640824</v>
      </c>
      <c r="AG459" s="60">
        <f t="shared" si="920"/>
        <v>214056.95999999999</v>
      </c>
      <c r="AH459" s="60">
        <f t="shared" si="921"/>
        <v>222619.24</v>
      </c>
    </row>
    <row r="460" spans="1:34" ht="26.4">
      <c r="A460" s="185"/>
      <c r="B460" s="71" t="s">
        <v>241</v>
      </c>
      <c r="C460" s="73" t="s">
        <v>199</v>
      </c>
      <c r="D460" s="73" t="s">
        <v>21</v>
      </c>
      <c r="E460" s="73" t="s">
        <v>100</v>
      </c>
      <c r="F460" s="35" t="s">
        <v>242</v>
      </c>
      <c r="G460" s="36"/>
      <c r="H460" s="60">
        <f>H461</f>
        <v>400000</v>
      </c>
      <c r="I460" s="60">
        <f t="shared" ref="I460:M460" si="951">I461</f>
        <v>200000</v>
      </c>
      <c r="J460" s="60">
        <f t="shared" si="951"/>
        <v>200000</v>
      </c>
      <c r="K460" s="60">
        <f t="shared" si="951"/>
        <v>0</v>
      </c>
      <c r="L460" s="60">
        <f t="shared" si="951"/>
        <v>0</v>
      </c>
      <c r="M460" s="60">
        <f t="shared" si="951"/>
        <v>0</v>
      </c>
      <c r="N460" s="60">
        <f t="shared" si="771"/>
        <v>400000</v>
      </c>
      <c r="O460" s="60">
        <f t="shared" si="772"/>
        <v>200000</v>
      </c>
      <c r="P460" s="60">
        <f t="shared" si="773"/>
        <v>200000</v>
      </c>
      <c r="Q460" s="60">
        <f t="shared" ref="Q460:S461" si="952">Q461</f>
        <v>0</v>
      </c>
      <c r="R460" s="60">
        <f t="shared" si="952"/>
        <v>0</v>
      </c>
      <c r="S460" s="60">
        <f t="shared" si="952"/>
        <v>0</v>
      </c>
      <c r="T460" s="60">
        <f t="shared" si="911"/>
        <v>400000</v>
      </c>
      <c r="U460" s="60">
        <f t="shared" si="912"/>
        <v>200000</v>
      </c>
      <c r="V460" s="60">
        <f t="shared" si="913"/>
        <v>200000</v>
      </c>
      <c r="W460" s="60">
        <f t="shared" ref="W460:Y461" si="953">W461</f>
        <v>150000</v>
      </c>
      <c r="X460" s="60">
        <f t="shared" si="953"/>
        <v>0</v>
      </c>
      <c r="Y460" s="60">
        <f t="shared" si="953"/>
        <v>0</v>
      </c>
      <c r="Z460" s="60">
        <f t="shared" si="915"/>
        <v>550000</v>
      </c>
      <c r="AA460" s="60">
        <f t="shared" si="916"/>
        <v>200000</v>
      </c>
      <c r="AB460" s="60">
        <f t="shared" si="917"/>
        <v>200000</v>
      </c>
      <c r="AC460" s="60">
        <f t="shared" ref="AC460:AE461" si="954">AC461</f>
        <v>0</v>
      </c>
      <c r="AD460" s="60">
        <f t="shared" si="954"/>
        <v>0</v>
      </c>
      <c r="AE460" s="60">
        <f t="shared" si="954"/>
        <v>0</v>
      </c>
      <c r="AF460" s="60">
        <f t="shared" si="919"/>
        <v>550000</v>
      </c>
      <c r="AG460" s="60">
        <f t="shared" si="920"/>
        <v>200000</v>
      </c>
      <c r="AH460" s="60">
        <f t="shared" si="921"/>
        <v>200000</v>
      </c>
    </row>
    <row r="461" spans="1:34" ht="26.4">
      <c r="A461" s="185"/>
      <c r="B461" s="126" t="s">
        <v>186</v>
      </c>
      <c r="C461" s="73" t="s">
        <v>199</v>
      </c>
      <c r="D461" s="73" t="s">
        <v>21</v>
      </c>
      <c r="E461" s="73" t="s">
        <v>100</v>
      </c>
      <c r="F461" s="35" t="s">
        <v>242</v>
      </c>
      <c r="G461" s="36" t="s">
        <v>32</v>
      </c>
      <c r="H461" s="60">
        <f>H462</f>
        <v>400000</v>
      </c>
      <c r="I461" s="60">
        <f t="shared" ref="I461:M461" si="955">I462</f>
        <v>200000</v>
      </c>
      <c r="J461" s="60">
        <f t="shared" si="955"/>
        <v>200000</v>
      </c>
      <c r="K461" s="60">
        <f t="shared" si="955"/>
        <v>0</v>
      </c>
      <c r="L461" s="60">
        <f t="shared" si="955"/>
        <v>0</v>
      </c>
      <c r="M461" s="60">
        <f t="shared" si="955"/>
        <v>0</v>
      </c>
      <c r="N461" s="60">
        <f t="shared" si="771"/>
        <v>400000</v>
      </c>
      <c r="O461" s="60">
        <f t="shared" si="772"/>
        <v>200000</v>
      </c>
      <c r="P461" s="60">
        <f t="shared" si="773"/>
        <v>200000</v>
      </c>
      <c r="Q461" s="60">
        <f t="shared" si="952"/>
        <v>0</v>
      </c>
      <c r="R461" s="60">
        <f t="shared" si="952"/>
        <v>0</v>
      </c>
      <c r="S461" s="60">
        <f t="shared" si="952"/>
        <v>0</v>
      </c>
      <c r="T461" s="60">
        <f t="shared" si="911"/>
        <v>400000</v>
      </c>
      <c r="U461" s="60">
        <f t="shared" si="912"/>
        <v>200000</v>
      </c>
      <c r="V461" s="60">
        <f t="shared" si="913"/>
        <v>200000</v>
      </c>
      <c r="W461" s="60">
        <f t="shared" si="953"/>
        <v>150000</v>
      </c>
      <c r="X461" s="60">
        <f t="shared" si="953"/>
        <v>0</v>
      </c>
      <c r="Y461" s="60">
        <f t="shared" si="953"/>
        <v>0</v>
      </c>
      <c r="Z461" s="60">
        <f t="shared" si="915"/>
        <v>550000</v>
      </c>
      <c r="AA461" s="60">
        <f t="shared" si="916"/>
        <v>200000</v>
      </c>
      <c r="AB461" s="60">
        <f t="shared" si="917"/>
        <v>200000</v>
      </c>
      <c r="AC461" s="60">
        <f t="shared" si="954"/>
        <v>0</v>
      </c>
      <c r="AD461" s="60">
        <f t="shared" si="954"/>
        <v>0</v>
      </c>
      <c r="AE461" s="60">
        <f t="shared" si="954"/>
        <v>0</v>
      </c>
      <c r="AF461" s="60">
        <f t="shared" si="919"/>
        <v>550000</v>
      </c>
      <c r="AG461" s="60">
        <f t="shared" si="920"/>
        <v>200000</v>
      </c>
      <c r="AH461" s="60">
        <f t="shared" si="921"/>
        <v>200000</v>
      </c>
    </row>
    <row r="462" spans="1:34" ht="26.4">
      <c r="A462" s="185"/>
      <c r="B462" s="71" t="s">
        <v>34</v>
      </c>
      <c r="C462" s="73" t="s">
        <v>199</v>
      </c>
      <c r="D462" s="73" t="s">
        <v>21</v>
      </c>
      <c r="E462" s="73" t="s">
        <v>100</v>
      </c>
      <c r="F462" s="35" t="s">
        <v>242</v>
      </c>
      <c r="G462" s="36" t="s">
        <v>33</v>
      </c>
      <c r="H462" s="60">
        <v>400000</v>
      </c>
      <c r="I462" s="60">
        <v>200000</v>
      </c>
      <c r="J462" s="60">
        <v>200000</v>
      </c>
      <c r="K462" s="60"/>
      <c r="L462" s="60"/>
      <c r="M462" s="60"/>
      <c r="N462" s="60">
        <f t="shared" si="771"/>
        <v>400000</v>
      </c>
      <c r="O462" s="60">
        <f t="shared" si="772"/>
        <v>200000</v>
      </c>
      <c r="P462" s="60">
        <f t="shared" si="773"/>
        <v>200000</v>
      </c>
      <c r="Q462" s="60"/>
      <c r="R462" s="60"/>
      <c r="S462" s="60"/>
      <c r="T462" s="60">
        <f t="shared" si="911"/>
        <v>400000</v>
      </c>
      <c r="U462" s="60">
        <f t="shared" si="912"/>
        <v>200000</v>
      </c>
      <c r="V462" s="60">
        <f t="shared" si="913"/>
        <v>200000</v>
      </c>
      <c r="W462" s="60">
        <v>150000</v>
      </c>
      <c r="X462" s="60"/>
      <c r="Y462" s="60"/>
      <c r="Z462" s="60">
        <f t="shared" si="915"/>
        <v>550000</v>
      </c>
      <c r="AA462" s="60">
        <f t="shared" si="916"/>
        <v>200000</v>
      </c>
      <c r="AB462" s="60">
        <f t="shared" si="917"/>
        <v>200000</v>
      </c>
      <c r="AC462" s="60"/>
      <c r="AD462" s="60"/>
      <c r="AE462" s="60"/>
      <c r="AF462" s="60">
        <f t="shared" si="919"/>
        <v>550000</v>
      </c>
      <c r="AG462" s="60">
        <f t="shared" si="920"/>
        <v>200000</v>
      </c>
      <c r="AH462" s="60">
        <f t="shared" si="921"/>
        <v>200000</v>
      </c>
    </row>
    <row r="463" spans="1:34">
      <c r="A463" s="185"/>
      <c r="B463" s="74" t="s">
        <v>243</v>
      </c>
      <c r="C463" s="73" t="s">
        <v>199</v>
      </c>
      <c r="D463" s="73" t="s">
        <v>21</v>
      </c>
      <c r="E463" s="73" t="s">
        <v>100</v>
      </c>
      <c r="F463" s="35" t="s">
        <v>193</v>
      </c>
      <c r="G463" s="36"/>
      <c r="H463" s="60">
        <f>H464</f>
        <v>220000</v>
      </c>
      <c r="I463" s="60">
        <f t="shared" ref="I463:M463" si="956">I464</f>
        <v>220000</v>
      </c>
      <c r="J463" s="60">
        <f t="shared" si="956"/>
        <v>100000</v>
      </c>
      <c r="K463" s="60">
        <f t="shared" si="956"/>
        <v>-220000</v>
      </c>
      <c r="L463" s="60">
        <f t="shared" si="956"/>
        <v>0</v>
      </c>
      <c r="M463" s="60">
        <f t="shared" si="956"/>
        <v>0</v>
      </c>
      <c r="N463" s="60">
        <f t="shared" si="771"/>
        <v>0</v>
      </c>
      <c r="O463" s="60">
        <f t="shared" si="772"/>
        <v>220000</v>
      </c>
      <c r="P463" s="60">
        <f t="shared" si="773"/>
        <v>100000</v>
      </c>
      <c r="Q463" s="60">
        <f t="shared" ref="Q463:S464" si="957">Q464</f>
        <v>100000</v>
      </c>
      <c r="R463" s="60">
        <f t="shared" si="957"/>
        <v>0</v>
      </c>
      <c r="S463" s="60">
        <f t="shared" si="957"/>
        <v>0</v>
      </c>
      <c r="T463" s="60">
        <f t="shared" si="911"/>
        <v>100000</v>
      </c>
      <c r="U463" s="60">
        <f t="shared" si="912"/>
        <v>220000</v>
      </c>
      <c r="V463" s="60">
        <f t="shared" si="913"/>
        <v>100000</v>
      </c>
      <c r="W463" s="60">
        <f t="shared" ref="W463:Y464" si="958">W464</f>
        <v>0</v>
      </c>
      <c r="X463" s="60">
        <f t="shared" si="958"/>
        <v>0</v>
      </c>
      <c r="Y463" s="60">
        <f t="shared" si="958"/>
        <v>0</v>
      </c>
      <c r="Z463" s="60">
        <f t="shared" si="915"/>
        <v>100000</v>
      </c>
      <c r="AA463" s="60">
        <f t="shared" si="916"/>
        <v>220000</v>
      </c>
      <c r="AB463" s="60">
        <f t="shared" si="917"/>
        <v>100000</v>
      </c>
      <c r="AC463" s="60">
        <f t="shared" ref="AC463:AE464" si="959">AC464</f>
        <v>0</v>
      </c>
      <c r="AD463" s="60">
        <f t="shared" si="959"/>
        <v>0</v>
      </c>
      <c r="AE463" s="60">
        <f t="shared" si="959"/>
        <v>0</v>
      </c>
      <c r="AF463" s="60">
        <f t="shared" si="919"/>
        <v>100000</v>
      </c>
      <c r="AG463" s="60">
        <f t="shared" si="920"/>
        <v>220000</v>
      </c>
      <c r="AH463" s="60">
        <f t="shared" si="921"/>
        <v>100000</v>
      </c>
    </row>
    <row r="464" spans="1:34" ht="26.4">
      <c r="A464" s="185"/>
      <c r="B464" s="126" t="s">
        <v>186</v>
      </c>
      <c r="C464" s="73" t="s">
        <v>199</v>
      </c>
      <c r="D464" s="73" t="s">
        <v>21</v>
      </c>
      <c r="E464" s="73" t="s">
        <v>100</v>
      </c>
      <c r="F464" s="35" t="s">
        <v>193</v>
      </c>
      <c r="G464" s="36" t="s">
        <v>32</v>
      </c>
      <c r="H464" s="60">
        <f>H465</f>
        <v>220000</v>
      </c>
      <c r="I464" s="60">
        <f t="shared" ref="I464:M464" si="960">I465</f>
        <v>220000</v>
      </c>
      <c r="J464" s="60">
        <f t="shared" si="960"/>
        <v>100000</v>
      </c>
      <c r="K464" s="60">
        <f t="shared" si="960"/>
        <v>-220000</v>
      </c>
      <c r="L464" s="60">
        <f t="shared" si="960"/>
        <v>0</v>
      </c>
      <c r="M464" s="60">
        <f t="shared" si="960"/>
        <v>0</v>
      </c>
      <c r="N464" s="60">
        <f t="shared" si="771"/>
        <v>0</v>
      </c>
      <c r="O464" s="60">
        <f t="shared" si="772"/>
        <v>220000</v>
      </c>
      <c r="P464" s="60">
        <f t="shared" si="773"/>
        <v>100000</v>
      </c>
      <c r="Q464" s="60">
        <f t="shared" si="957"/>
        <v>100000</v>
      </c>
      <c r="R464" s="60">
        <f t="shared" si="957"/>
        <v>0</v>
      </c>
      <c r="S464" s="60">
        <f t="shared" si="957"/>
        <v>0</v>
      </c>
      <c r="T464" s="60">
        <f t="shared" si="911"/>
        <v>100000</v>
      </c>
      <c r="U464" s="60">
        <f t="shared" si="912"/>
        <v>220000</v>
      </c>
      <c r="V464" s="60">
        <f t="shared" si="913"/>
        <v>100000</v>
      </c>
      <c r="W464" s="60">
        <f t="shared" si="958"/>
        <v>0</v>
      </c>
      <c r="X464" s="60">
        <f t="shared" si="958"/>
        <v>0</v>
      </c>
      <c r="Y464" s="60">
        <f t="shared" si="958"/>
        <v>0</v>
      </c>
      <c r="Z464" s="60">
        <f t="shared" si="915"/>
        <v>100000</v>
      </c>
      <c r="AA464" s="60">
        <f t="shared" si="916"/>
        <v>220000</v>
      </c>
      <c r="AB464" s="60">
        <f t="shared" si="917"/>
        <v>100000</v>
      </c>
      <c r="AC464" s="60">
        <f t="shared" si="959"/>
        <v>0</v>
      </c>
      <c r="AD464" s="60">
        <f t="shared" si="959"/>
        <v>0</v>
      </c>
      <c r="AE464" s="60">
        <f t="shared" si="959"/>
        <v>0</v>
      </c>
      <c r="AF464" s="60">
        <f t="shared" si="919"/>
        <v>100000</v>
      </c>
      <c r="AG464" s="60">
        <f t="shared" si="920"/>
        <v>220000</v>
      </c>
      <c r="AH464" s="60">
        <f t="shared" si="921"/>
        <v>100000</v>
      </c>
    </row>
    <row r="465" spans="1:34" ht="26.4">
      <c r="A465" s="185"/>
      <c r="B465" s="71" t="s">
        <v>34</v>
      </c>
      <c r="C465" s="73" t="s">
        <v>199</v>
      </c>
      <c r="D465" s="73" t="s">
        <v>21</v>
      </c>
      <c r="E465" s="73" t="s">
        <v>100</v>
      </c>
      <c r="F465" s="35" t="s">
        <v>193</v>
      </c>
      <c r="G465" s="36" t="s">
        <v>33</v>
      </c>
      <c r="H465" s="60">
        <f>255000-35000</f>
        <v>220000</v>
      </c>
      <c r="I465" s="60">
        <f>255000-35000</f>
        <v>220000</v>
      </c>
      <c r="J465" s="60">
        <f>135000-35000</f>
        <v>100000</v>
      </c>
      <c r="K465" s="60">
        <v>-220000</v>
      </c>
      <c r="L465" s="60"/>
      <c r="M465" s="60"/>
      <c r="N465" s="60">
        <f t="shared" si="771"/>
        <v>0</v>
      </c>
      <c r="O465" s="60">
        <f t="shared" si="772"/>
        <v>220000</v>
      </c>
      <c r="P465" s="60">
        <f t="shared" si="773"/>
        <v>100000</v>
      </c>
      <c r="Q465" s="60">
        <v>100000</v>
      </c>
      <c r="R465" s="60"/>
      <c r="S465" s="60"/>
      <c r="T465" s="60">
        <f t="shared" si="911"/>
        <v>100000</v>
      </c>
      <c r="U465" s="60">
        <f t="shared" si="912"/>
        <v>220000</v>
      </c>
      <c r="V465" s="60">
        <f t="shared" si="913"/>
        <v>100000</v>
      </c>
      <c r="W465" s="60"/>
      <c r="X465" s="60"/>
      <c r="Y465" s="60"/>
      <c r="Z465" s="60">
        <f t="shared" si="915"/>
        <v>100000</v>
      </c>
      <c r="AA465" s="60">
        <f t="shared" si="916"/>
        <v>220000</v>
      </c>
      <c r="AB465" s="60">
        <f t="shared" si="917"/>
        <v>100000</v>
      </c>
      <c r="AC465" s="60"/>
      <c r="AD465" s="60"/>
      <c r="AE465" s="60"/>
      <c r="AF465" s="60">
        <f t="shared" si="919"/>
        <v>100000</v>
      </c>
      <c r="AG465" s="60">
        <f t="shared" si="920"/>
        <v>220000</v>
      </c>
      <c r="AH465" s="60">
        <f t="shared" si="921"/>
        <v>100000</v>
      </c>
    </row>
    <row r="466" spans="1:34" ht="39.6">
      <c r="A466" s="185"/>
      <c r="B466" s="82" t="s">
        <v>59</v>
      </c>
      <c r="C466" s="73" t="s">
        <v>199</v>
      </c>
      <c r="D466" s="73" t="s">
        <v>21</v>
      </c>
      <c r="E466" s="73" t="s">
        <v>100</v>
      </c>
      <c r="F466" s="35" t="s">
        <v>326</v>
      </c>
      <c r="G466" s="36"/>
      <c r="H466" s="60">
        <f>H469</f>
        <v>42000</v>
      </c>
      <c r="I466" s="60">
        <f t="shared" ref="I466:J466" si="961">I469</f>
        <v>42000</v>
      </c>
      <c r="J466" s="60">
        <f t="shared" si="961"/>
        <v>42000</v>
      </c>
      <c r="K466" s="60">
        <f>K467+K469</f>
        <v>0</v>
      </c>
      <c r="L466" s="60">
        <f t="shared" ref="L466:M466" si="962">L467+L469</f>
        <v>0</v>
      </c>
      <c r="M466" s="60">
        <f t="shared" si="962"/>
        <v>0</v>
      </c>
      <c r="N466" s="60">
        <f t="shared" si="771"/>
        <v>42000</v>
      </c>
      <c r="O466" s="60">
        <f t="shared" si="772"/>
        <v>42000</v>
      </c>
      <c r="P466" s="60">
        <f t="shared" si="773"/>
        <v>42000</v>
      </c>
      <c r="Q466" s="60">
        <f>Q467+Q469</f>
        <v>0</v>
      </c>
      <c r="R466" s="60">
        <f t="shared" ref="R466:S466" si="963">R467+R469</f>
        <v>0</v>
      </c>
      <c r="S466" s="60">
        <f t="shared" si="963"/>
        <v>0</v>
      </c>
      <c r="T466" s="60">
        <f t="shared" si="911"/>
        <v>42000</v>
      </c>
      <c r="U466" s="60">
        <f t="shared" si="912"/>
        <v>42000</v>
      </c>
      <c r="V466" s="60">
        <f t="shared" si="913"/>
        <v>42000</v>
      </c>
      <c r="W466" s="60">
        <f>W467+W469</f>
        <v>0</v>
      </c>
      <c r="X466" s="60">
        <f t="shared" ref="X466:Y466" si="964">X467+X469</f>
        <v>0</v>
      </c>
      <c r="Y466" s="60">
        <f t="shared" si="964"/>
        <v>0</v>
      </c>
      <c r="Z466" s="60">
        <f t="shared" si="915"/>
        <v>42000</v>
      </c>
      <c r="AA466" s="60">
        <f t="shared" si="916"/>
        <v>42000</v>
      </c>
      <c r="AB466" s="60">
        <f t="shared" si="917"/>
        <v>42000</v>
      </c>
      <c r="AC466" s="60">
        <f>AC467+AC469</f>
        <v>0</v>
      </c>
      <c r="AD466" s="60">
        <f t="shared" ref="AD466:AE466" si="965">AD467+AD469</f>
        <v>0</v>
      </c>
      <c r="AE466" s="60">
        <f t="shared" si="965"/>
        <v>0</v>
      </c>
      <c r="AF466" s="60">
        <f t="shared" si="919"/>
        <v>42000</v>
      </c>
      <c r="AG466" s="60">
        <f t="shared" si="920"/>
        <v>42000</v>
      </c>
      <c r="AH466" s="60">
        <f t="shared" si="921"/>
        <v>42000</v>
      </c>
    </row>
    <row r="467" spans="1:34" ht="39.6">
      <c r="A467" s="185"/>
      <c r="B467" s="71" t="s">
        <v>51</v>
      </c>
      <c r="C467" s="73" t="s">
        <v>199</v>
      </c>
      <c r="D467" s="73" t="s">
        <v>21</v>
      </c>
      <c r="E467" s="73" t="s">
        <v>100</v>
      </c>
      <c r="F467" s="35" t="s">
        <v>326</v>
      </c>
      <c r="G467" s="36" t="s">
        <v>49</v>
      </c>
      <c r="H467" s="60"/>
      <c r="I467" s="60"/>
      <c r="J467" s="60"/>
      <c r="K467" s="60">
        <f>K468</f>
        <v>9000</v>
      </c>
      <c r="L467" s="60">
        <f t="shared" ref="L467:M467" si="966">L468</f>
        <v>0</v>
      </c>
      <c r="M467" s="60">
        <f t="shared" si="966"/>
        <v>0</v>
      </c>
      <c r="N467" s="60">
        <f t="shared" ref="N467:N468" si="967">H467+K467</f>
        <v>9000</v>
      </c>
      <c r="O467" s="60">
        <f t="shared" ref="O467:O468" si="968">I467+L467</f>
        <v>0</v>
      </c>
      <c r="P467" s="60">
        <f t="shared" ref="P467:P468" si="969">J467+M467</f>
        <v>0</v>
      </c>
      <c r="Q467" s="60">
        <f>Q468</f>
        <v>5200</v>
      </c>
      <c r="R467" s="60">
        <f t="shared" ref="R467:S467" si="970">R468</f>
        <v>0</v>
      </c>
      <c r="S467" s="60">
        <f t="shared" si="970"/>
        <v>0</v>
      </c>
      <c r="T467" s="60">
        <f t="shared" si="911"/>
        <v>14200</v>
      </c>
      <c r="U467" s="60">
        <f t="shared" si="912"/>
        <v>0</v>
      </c>
      <c r="V467" s="60">
        <f t="shared" si="913"/>
        <v>0</v>
      </c>
      <c r="W467" s="60">
        <f>W468</f>
        <v>0</v>
      </c>
      <c r="X467" s="60">
        <f t="shared" ref="X467:Y467" si="971">X468</f>
        <v>0</v>
      </c>
      <c r="Y467" s="60">
        <f t="shared" si="971"/>
        <v>0</v>
      </c>
      <c r="Z467" s="60">
        <f t="shared" si="915"/>
        <v>14200</v>
      </c>
      <c r="AA467" s="60">
        <f t="shared" si="916"/>
        <v>0</v>
      </c>
      <c r="AB467" s="60">
        <f t="shared" si="917"/>
        <v>0</v>
      </c>
      <c r="AC467" s="60">
        <f>AC468</f>
        <v>0</v>
      </c>
      <c r="AD467" s="60">
        <f t="shared" ref="AD467:AE467" si="972">AD468</f>
        <v>0</v>
      </c>
      <c r="AE467" s="60">
        <f t="shared" si="972"/>
        <v>0</v>
      </c>
      <c r="AF467" s="60">
        <f t="shared" si="919"/>
        <v>14200</v>
      </c>
      <c r="AG467" s="60">
        <f t="shared" si="920"/>
        <v>0</v>
      </c>
      <c r="AH467" s="60">
        <f t="shared" si="921"/>
        <v>0</v>
      </c>
    </row>
    <row r="468" spans="1:34">
      <c r="A468" s="185"/>
      <c r="B468" s="71" t="s">
        <v>52</v>
      </c>
      <c r="C468" s="73" t="s">
        <v>199</v>
      </c>
      <c r="D468" s="73" t="s">
        <v>21</v>
      </c>
      <c r="E468" s="73" t="s">
        <v>100</v>
      </c>
      <c r="F468" s="35" t="s">
        <v>326</v>
      </c>
      <c r="G468" s="36" t="s">
        <v>50</v>
      </c>
      <c r="H468" s="60"/>
      <c r="I468" s="60"/>
      <c r="J468" s="60"/>
      <c r="K468" s="60">
        <v>9000</v>
      </c>
      <c r="L468" s="60"/>
      <c r="M468" s="60"/>
      <c r="N468" s="60">
        <f t="shared" si="967"/>
        <v>9000</v>
      </c>
      <c r="O468" s="60">
        <f t="shared" si="968"/>
        <v>0</v>
      </c>
      <c r="P468" s="60">
        <f t="shared" si="969"/>
        <v>0</v>
      </c>
      <c r="Q468" s="60">
        <v>5200</v>
      </c>
      <c r="R468" s="60"/>
      <c r="S468" s="60"/>
      <c r="T468" s="60">
        <f t="shared" si="911"/>
        <v>14200</v>
      </c>
      <c r="U468" s="60">
        <f t="shared" si="912"/>
        <v>0</v>
      </c>
      <c r="V468" s="60">
        <f t="shared" si="913"/>
        <v>0</v>
      </c>
      <c r="W468" s="60"/>
      <c r="X468" s="60"/>
      <c r="Y468" s="60"/>
      <c r="Z468" s="60">
        <f t="shared" si="915"/>
        <v>14200</v>
      </c>
      <c r="AA468" s="60">
        <f t="shared" si="916"/>
        <v>0</v>
      </c>
      <c r="AB468" s="60">
        <f t="shared" si="917"/>
        <v>0</v>
      </c>
      <c r="AC468" s="60"/>
      <c r="AD468" s="60"/>
      <c r="AE468" s="60"/>
      <c r="AF468" s="60">
        <f t="shared" si="919"/>
        <v>14200</v>
      </c>
      <c r="AG468" s="60">
        <f t="shared" si="920"/>
        <v>0</v>
      </c>
      <c r="AH468" s="60">
        <f t="shared" si="921"/>
        <v>0</v>
      </c>
    </row>
    <row r="469" spans="1:34" ht="26.4">
      <c r="A469" s="185"/>
      <c r="B469" s="126" t="s">
        <v>186</v>
      </c>
      <c r="C469" s="73" t="s">
        <v>199</v>
      </c>
      <c r="D469" s="73" t="s">
        <v>21</v>
      </c>
      <c r="E469" s="73" t="s">
        <v>100</v>
      </c>
      <c r="F469" s="35" t="s">
        <v>326</v>
      </c>
      <c r="G469" s="36" t="s">
        <v>32</v>
      </c>
      <c r="H469" s="60">
        <f>H470</f>
        <v>42000</v>
      </c>
      <c r="I469" s="60">
        <f t="shared" ref="I469:M469" si="973">I470</f>
        <v>42000</v>
      </c>
      <c r="J469" s="60">
        <f t="shared" si="973"/>
        <v>42000</v>
      </c>
      <c r="K469" s="60">
        <f t="shared" si="973"/>
        <v>-9000</v>
      </c>
      <c r="L469" s="60">
        <f t="shared" si="973"/>
        <v>0</v>
      </c>
      <c r="M469" s="60">
        <f t="shared" si="973"/>
        <v>0</v>
      </c>
      <c r="N469" s="60">
        <f t="shared" si="771"/>
        <v>33000</v>
      </c>
      <c r="O469" s="60">
        <f t="shared" si="772"/>
        <v>42000</v>
      </c>
      <c r="P469" s="60">
        <f t="shared" si="773"/>
        <v>42000</v>
      </c>
      <c r="Q469" s="60">
        <f t="shared" ref="Q469:S469" si="974">Q470</f>
        <v>-5200</v>
      </c>
      <c r="R469" s="60">
        <f t="shared" si="974"/>
        <v>0</v>
      </c>
      <c r="S469" s="60">
        <f t="shared" si="974"/>
        <v>0</v>
      </c>
      <c r="T469" s="60">
        <f t="shared" si="911"/>
        <v>27800</v>
      </c>
      <c r="U469" s="60">
        <f t="shared" si="912"/>
        <v>42000</v>
      </c>
      <c r="V469" s="60">
        <f t="shared" si="913"/>
        <v>42000</v>
      </c>
      <c r="W469" s="60">
        <f t="shared" ref="W469:Y469" si="975">W470</f>
        <v>0</v>
      </c>
      <c r="X469" s="60">
        <f t="shared" si="975"/>
        <v>0</v>
      </c>
      <c r="Y469" s="60">
        <f t="shared" si="975"/>
        <v>0</v>
      </c>
      <c r="Z469" s="60">
        <f t="shared" si="915"/>
        <v>27800</v>
      </c>
      <c r="AA469" s="60">
        <f t="shared" si="916"/>
        <v>42000</v>
      </c>
      <c r="AB469" s="60">
        <f t="shared" si="917"/>
        <v>42000</v>
      </c>
      <c r="AC469" s="60">
        <f t="shared" ref="AC469:AE469" si="976">AC470</f>
        <v>0</v>
      </c>
      <c r="AD469" s="60">
        <f t="shared" si="976"/>
        <v>0</v>
      </c>
      <c r="AE469" s="60">
        <f t="shared" si="976"/>
        <v>0</v>
      </c>
      <c r="AF469" s="60">
        <f t="shared" si="919"/>
        <v>27800</v>
      </c>
      <c r="AG469" s="60">
        <f t="shared" si="920"/>
        <v>42000</v>
      </c>
      <c r="AH469" s="60">
        <f t="shared" si="921"/>
        <v>42000</v>
      </c>
    </row>
    <row r="470" spans="1:34" ht="26.4">
      <c r="A470" s="185"/>
      <c r="B470" s="71" t="s">
        <v>34</v>
      </c>
      <c r="C470" s="73" t="s">
        <v>199</v>
      </c>
      <c r="D470" s="73" t="s">
        <v>21</v>
      </c>
      <c r="E470" s="73" t="s">
        <v>100</v>
      </c>
      <c r="F470" s="35" t="s">
        <v>326</v>
      </c>
      <c r="G470" s="36" t="s">
        <v>33</v>
      </c>
      <c r="H470" s="60">
        <v>42000</v>
      </c>
      <c r="I470" s="60">
        <v>42000</v>
      </c>
      <c r="J470" s="60">
        <v>42000</v>
      </c>
      <c r="K470" s="60">
        <v>-9000</v>
      </c>
      <c r="L470" s="60"/>
      <c r="M470" s="60"/>
      <c r="N470" s="60">
        <f t="shared" si="771"/>
        <v>33000</v>
      </c>
      <c r="O470" s="60">
        <f t="shared" si="772"/>
        <v>42000</v>
      </c>
      <c r="P470" s="60">
        <f t="shared" si="773"/>
        <v>42000</v>
      </c>
      <c r="Q470" s="60">
        <v>-5200</v>
      </c>
      <c r="R470" s="60"/>
      <c r="S470" s="60"/>
      <c r="T470" s="60">
        <f t="shared" si="911"/>
        <v>27800</v>
      </c>
      <c r="U470" s="60">
        <f t="shared" si="912"/>
        <v>42000</v>
      </c>
      <c r="V470" s="60">
        <f t="shared" si="913"/>
        <v>42000</v>
      </c>
      <c r="W470" s="60"/>
      <c r="X470" s="60"/>
      <c r="Y470" s="60"/>
      <c r="Z470" s="60">
        <f t="shared" si="915"/>
        <v>27800</v>
      </c>
      <c r="AA470" s="60">
        <f t="shared" si="916"/>
        <v>42000</v>
      </c>
      <c r="AB470" s="60">
        <f t="shared" si="917"/>
        <v>42000</v>
      </c>
      <c r="AC470" s="60"/>
      <c r="AD470" s="60"/>
      <c r="AE470" s="60"/>
      <c r="AF470" s="60">
        <f t="shared" si="919"/>
        <v>27800</v>
      </c>
      <c r="AG470" s="60">
        <f t="shared" si="920"/>
        <v>42000</v>
      </c>
      <c r="AH470" s="60">
        <f t="shared" si="921"/>
        <v>42000</v>
      </c>
    </row>
    <row r="471" spans="1:34" ht="26.4">
      <c r="A471" s="185"/>
      <c r="B471" s="71" t="s">
        <v>221</v>
      </c>
      <c r="C471" s="35" t="s">
        <v>199</v>
      </c>
      <c r="D471" s="35" t="s">
        <v>21</v>
      </c>
      <c r="E471" s="35" t="s">
        <v>100</v>
      </c>
      <c r="F471" s="120" t="s">
        <v>320</v>
      </c>
      <c r="G471" s="36"/>
      <c r="H471" s="60"/>
      <c r="I471" s="60"/>
      <c r="J471" s="60"/>
      <c r="K471" s="60">
        <f>K472</f>
        <v>100000</v>
      </c>
      <c r="L471" s="60">
        <f t="shared" ref="L471:M472" si="977">L472</f>
        <v>0</v>
      </c>
      <c r="M471" s="60">
        <f t="shared" si="977"/>
        <v>0</v>
      </c>
      <c r="N471" s="60">
        <f t="shared" ref="N471:N473" si="978">H471+K471</f>
        <v>100000</v>
      </c>
      <c r="O471" s="60">
        <f t="shared" ref="O471:O473" si="979">I471+L471</f>
        <v>0</v>
      </c>
      <c r="P471" s="60">
        <f t="shared" ref="P471:P473" si="980">J471+M471</f>
        <v>0</v>
      </c>
      <c r="Q471" s="60">
        <f>Q472</f>
        <v>0</v>
      </c>
      <c r="R471" s="60">
        <f t="shared" ref="R471:S472" si="981">R472</f>
        <v>0</v>
      </c>
      <c r="S471" s="60">
        <f t="shared" si="981"/>
        <v>0</v>
      </c>
      <c r="T471" s="60">
        <f t="shared" si="911"/>
        <v>100000</v>
      </c>
      <c r="U471" s="60">
        <f t="shared" si="912"/>
        <v>0</v>
      </c>
      <c r="V471" s="60">
        <f t="shared" si="913"/>
        <v>0</v>
      </c>
      <c r="W471" s="60">
        <f>W472</f>
        <v>0</v>
      </c>
      <c r="X471" s="60">
        <f t="shared" ref="X471:Y472" si="982">X472</f>
        <v>0</v>
      </c>
      <c r="Y471" s="60">
        <f t="shared" si="982"/>
        <v>0</v>
      </c>
      <c r="Z471" s="60">
        <f t="shared" si="915"/>
        <v>100000</v>
      </c>
      <c r="AA471" s="60">
        <f t="shared" si="916"/>
        <v>0</v>
      </c>
      <c r="AB471" s="60">
        <f t="shared" si="917"/>
        <v>0</v>
      </c>
      <c r="AC471" s="60">
        <f>AC472</f>
        <v>0</v>
      </c>
      <c r="AD471" s="60">
        <f t="shared" ref="AD471:AE472" si="983">AD472</f>
        <v>0</v>
      </c>
      <c r="AE471" s="60">
        <f t="shared" si="983"/>
        <v>0</v>
      </c>
      <c r="AF471" s="60">
        <f t="shared" si="919"/>
        <v>100000</v>
      </c>
      <c r="AG471" s="60">
        <f t="shared" si="920"/>
        <v>0</v>
      </c>
      <c r="AH471" s="60">
        <f t="shared" si="921"/>
        <v>0</v>
      </c>
    </row>
    <row r="472" spans="1:34" ht="26.4">
      <c r="A472" s="185"/>
      <c r="B472" s="126" t="s">
        <v>186</v>
      </c>
      <c r="C472" s="35" t="s">
        <v>199</v>
      </c>
      <c r="D472" s="35" t="s">
        <v>21</v>
      </c>
      <c r="E472" s="35" t="s">
        <v>100</v>
      </c>
      <c r="F472" s="120" t="s">
        <v>320</v>
      </c>
      <c r="G472" s="36" t="s">
        <v>32</v>
      </c>
      <c r="H472" s="60"/>
      <c r="I472" s="60"/>
      <c r="J472" s="60"/>
      <c r="K472" s="60">
        <f>K473</f>
        <v>100000</v>
      </c>
      <c r="L472" s="60">
        <f t="shared" si="977"/>
        <v>0</v>
      </c>
      <c r="M472" s="60">
        <f t="shared" si="977"/>
        <v>0</v>
      </c>
      <c r="N472" s="60">
        <f t="shared" si="978"/>
        <v>100000</v>
      </c>
      <c r="O472" s="60">
        <f t="shared" si="979"/>
        <v>0</v>
      </c>
      <c r="P472" s="60">
        <f t="shared" si="980"/>
        <v>0</v>
      </c>
      <c r="Q472" s="60">
        <f>Q473</f>
        <v>0</v>
      </c>
      <c r="R472" s="60">
        <f t="shared" si="981"/>
        <v>0</v>
      </c>
      <c r="S472" s="60">
        <f t="shared" si="981"/>
        <v>0</v>
      </c>
      <c r="T472" s="60">
        <f t="shared" si="911"/>
        <v>100000</v>
      </c>
      <c r="U472" s="60">
        <f t="shared" si="912"/>
        <v>0</v>
      </c>
      <c r="V472" s="60">
        <f t="shared" si="913"/>
        <v>0</v>
      </c>
      <c r="W472" s="60">
        <f>W473</f>
        <v>0</v>
      </c>
      <c r="X472" s="60">
        <f t="shared" si="982"/>
        <v>0</v>
      </c>
      <c r="Y472" s="60">
        <f t="shared" si="982"/>
        <v>0</v>
      </c>
      <c r="Z472" s="60">
        <f t="shared" si="915"/>
        <v>100000</v>
      </c>
      <c r="AA472" s="60">
        <f t="shared" si="916"/>
        <v>0</v>
      </c>
      <c r="AB472" s="60">
        <f t="shared" si="917"/>
        <v>0</v>
      </c>
      <c r="AC472" s="60">
        <f>AC473</f>
        <v>0</v>
      </c>
      <c r="AD472" s="60">
        <f t="shared" si="983"/>
        <v>0</v>
      </c>
      <c r="AE472" s="60">
        <f t="shared" si="983"/>
        <v>0</v>
      </c>
      <c r="AF472" s="60">
        <f t="shared" si="919"/>
        <v>100000</v>
      </c>
      <c r="AG472" s="60">
        <f t="shared" si="920"/>
        <v>0</v>
      </c>
      <c r="AH472" s="60">
        <f t="shared" si="921"/>
        <v>0</v>
      </c>
    </row>
    <row r="473" spans="1:34" ht="26.4">
      <c r="A473" s="185"/>
      <c r="B473" s="71" t="s">
        <v>34</v>
      </c>
      <c r="C473" s="35" t="s">
        <v>199</v>
      </c>
      <c r="D473" s="35" t="s">
        <v>21</v>
      </c>
      <c r="E473" s="35" t="s">
        <v>100</v>
      </c>
      <c r="F473" s="120" t="s">
        <v>320</v>
      </c>
      <c r="G473" s="36" t="s">
        <v>33</v>
      </c>
      <c r="H473" s="60"/>
      <c r="I473" s="60"/>
      <c r="J473" s="60"/>
      <c r="K473" s="60">
        <v>100000</v>
      </c>
      <c r="L473" s="60"/>
      <c r="M473" s="60"/>
      <c r="N473" s="60">
        <f t="shared" si="978"/>
        <v>100000</v>
      </c>
      <c r="O473" s="60">
        <f t="shared" si="979"/>
        <v>0</v>
      </c>
      <c r="P473" s="60">
        <f t="shared" si="980"/>
        <v>0</v>
      </c>
      <c r="Q473" s="60"/>
      <c r="R473" s="60"/>
      <c r="S473" s="60"/>
      <c r="T473" s="60">
        <f t="shared" si="911"/>
        <v>100000</v>
      </c>
      <c r="U473" s="60">
        <f t="shared" si="912"/>
        <v>0</v>
      </c>
      <c r="V473" s="60">
        <f t="shared" si="913"/>
        <v>0</v>
      </c>
      <c r="W473" s="60"/>
      <c r="X473" s="60"/>
      <c r="Y473" s="60"/>
      <c r="Z473" s="60">
        <f t="shared" si="915"/>
        <v>100000</v>
      </c>
      <c r="AA473" s="60">
        <f t="shared" si="916"/>
        <v>0</v>
      </c>
      <c r="AB473" s="60">
        <f t="shared" si="917"/>
        <v>0</v>
      </c>
      <c r="AC473" s="60"/>
      <c r="AD473" s="60"/>
      <c r="AE473" s="60"/>
      <c r="AF473" s="60">
        <f t="shared" si="919"/>
        <v>100000</v>
      </c>
      <c r="AG473" s="60">
        <f t="shared" si="920"/>
        <v>0</v>
      </c>
      <c r="AH473" s="60">
        <f t="shared" si="921"/>
        <v>0</v>
      </c>
    </row>
    <row r="474" spans="1:34" ht="26.4">
      <c r="A474" s="185"/>
      <c r="B474" s="71" t="s">
        <v>373</v>
      </c>
      <c r="C474" s="73" t="s">
        <v>199</v>
      </c>
      <c r="D474" s="73" t="s">
        <v>21</v>
      </c>
      <c r="E474" s="73" t="s">
        <v>100</v>
      </c>
      <c r="F474" s="143" t="s">
        <v>372</v>
      </c>
      <c r="G474" s="113"/>
      <c r="H474" s="60"/>
      <c r="I474" s="60"/>
      <c r="J474" s="60"/>
      <c r="K474" s="60">
        <f>K475</f>
        <v>1000000</v>
      </c>
      <c r="L474" s="60">
        <f t="shared" ref="L474:M475" si="984">L475</f>
        <v>0</v>
      </c>
      <c r="M474" s="60">
        <f t="shared" si="984"/>
        <v>0</v>
      </c>
      <c r="N474" s="60">
        <f t="shared" ref="N474:N476" si="985">H474+K474</f>
        <v>1000000</v>
      </c>
      <c r="O474" s="60">
        <f t="shared" ref="O474:O476" si="986">I474+L474</f>
        <v>0</v>
      </c>
      <c r="P474" s="60">
        <f t="shared" ref="P474:P476" si="987">J474+M474</f>
        <v>0</v>
      </c>
      <c r="Q474" s="60">
        <f>Q475</f>
        <v>0</v>
      </c>
      <c r="R474" s="60">
        <f t="shared" ref="R474:S475" si="988">R475</f>
        <v>0</v>
      </c>
      <c r="S474" s="60">
        <f t="shared" si="988"/>
        <v>0</v>
      </c>
      <c r="T474" s="60">
        <f t="shared" si="911"/>
        <v>1000000</v>
      </c>
      <c r="U474" s="60">
        <f t="shared" si="912"/>
        <v>0</v>
      </c>
      <c r="V474" s="60">
        <f t="shared" si="913"/>
        <v>0</v>
      </c>
      <c r="W474" s="60">
        <f>W475</f>
        <v>0</v>
      </c>
      <c r="X474" s="60">
        <f t="shared" ref="X474:Y475" si="989">X475</f>
        <v>0</v>
      </c>
      <c r="Y474" s="60">
        <f t="shared" si="989"/>
        <v>0</v>
      </c>
      <c r="Z474" s="60">
        <f t="shared" si="915"/>
        <v>1000000</v>
      </c>
      <c r="AA474" s="60">
        <f t="shared" si="916"/>
        <v>0</v>
      </c>
      <c r="AB474" s="60">
        <f t="shared" si="917"/>
        <v>0</v>
      </c>
      <c r="AC474" s="60">
        <f>AC475</f>
        <v>-400000</v>
      </c>
      <c r="AD474" s="60">
        <f t="shared" ref="AD474:AE475" si="990">AD475</f>
        <v>0</v>
      </c>
      <c r="AE474" s="60">
        <f t="shared" si="990"/>
        <v>0</v>
      </c>
      <c r="AF474" s="60">
        <f t="shared" si="919"/>
        <v>600000</v>
      </c>
      <c r="AG474" s="60">
        <f t="shared" si="920"/>
        <v>0</v>
      </c>
      <c r="AH474" s="60">
        <f t="shared" si="921"/>
        <v>0</v>
      </c>
    </row>
    <row r="475" spans="1:34" ht="26.4">
      <c r="A475" s="185"/>
      <c r="B475" s="126" t="s">
        <v>186</v>
      </c>
      <c r="C475" s="73" t="s">
        <v>199</v>
      </c>
      <c r="D475" s="73" t="s">
        <v>21</v>
      </c>
      <c r="E475" s="73" t="s">
        <v>100</v>
      </c>
      <c r="F475" s="143" t="s">
        <v>372</v>
      </c>
      <c r="G475" s="113" t="s">
        <v>32</v>
      </c>
      <c r="H475" s="60"/>
      <c r="I475" s="60"/>
      <c r="J475" s="60"/>
      <c r="K475" s="60">
        <f>K476</f>
        <v>1000000</v>
      </c>
      <c r="L475" s="60">
        <f t="shared" si="984"/>
        <v>0</v>
      </c>
      <c r="M475" s="60">
        <f t="shared" si="984"/>
        <v>0</v>
      </c>
      <c r="N475" s="60">
        <f t="shared" si="985"/>
        <v>1000000</v>
      </c>
      <c r="O475" s="60">
        <f t="shared" si="986"/>
        <v>0</v>
      </c>
      <c r="P475" s="60">
        <f t="shared" si="987"/>
        <v>0</v>
      </c>
      <c r="Q475" s="60">
        <f>Q476</f>
        <v>0</v>
      </c>
      <c r="R475" s="60">
        <f t="shared" si="988"/>
        <v>0</v>
      </c>
      <c r="S475" s="60">
        <f t="shared" si="988"/>
        <v>0</v>
      </c>
      <c r="T475" s="60">
        <f t="shared" si="911"/>
        <v>1000000</v>
      </c>
      <c r="U475" s="60">
        <f t="shared" si="912"/>
        <v>0</v>
      </c>
      <c r="V475" s="60">
        <f t="shared" si="913"/>
        <v>0</v>
      </c>
      <c r="W475" s="60">
        <f>W476</f>
        <v>0</v>
      </c>
      <c r="X475" s="60">
        <f t="shared" si="989"/>
        <v>0</v>
      </c>
      <c r="Y475" s="60">
        <f t="shared" si="989"/>
        <v>0</v>
      </c>
      <c r="Z475" s="60">
        <f t="shared" si="915"/>
        <v>1000000</v>
      </c>
      <c r="AA475" s="60">
        <f t="shared" si="916"/>
        <v>0</v>
      </c>
      <c r="AB475" s="60">
        <f t="shared" si="917"/>
        <v>0</v>
      </c>
      <c r="AC475" s="60">
        <f>AC476</f>
        <v>-400000</v>
      </c>
      <c r="AD475" s="60">
        <f t="shared" si="990"/>
        <v>0</v>
      </c>
      <c r="AE475" s="60">
        <f t="shared" si="990"/>
        <v>0</v>
      </c>
      <c r="AF475" s="60">
        <f t="shared" si="919"/>
        <v>600000</v>
      </c>
      <c r="AG475" s="60">
        <f t="shared" si="920"/>
        <v>0</v>
      </c>
      <c r="AH475" s="60">
        <f t="shared" si="921"/>
        <v>0</v>
      </c>
    </row>
    <row r="476" spans="1:34" ht="26.4">
      <c r="A476" s="185"/>
      <c r="B476" s="71" t="s">
        <v>34</v>
      </c>
      <c r="C476" s="73" t="s">
        <v>199</v>
      </c>
      <c r="D476" s="73" t="s">
        <v>21</v>
      </c>
      <c r="E476" s="73" t="s">
        <v>100</v>
      </c>
      <c r="F476" s="143" t="s">
        <v>372</v>
      </c>
      <c r="G476" s="113" t="s">
        <v>33</v>
      </c>
      <c r="H476" s="60"/>
      <c r="I476" s="60"/>
      <c r="J476" s="60"/>
      <c r="K476" s="60">
        <v>1000000</v>
      </c>
      <c r="L476" s="60"/>
      <c r="M476" s="60"/>
      <c r="N476" s="60">
        <f t="shared" si="985"/>
        <v>1000000</v>
      </c>
      <c r="O476" s="60">
        <f t="shared" si="986"/>
        <v>0</v>
      </c>
      <c r="P476" s="60">
        <f t="shared" si="987"/>
        <v>0</v>
      </c>
      <c r="Q476" s="60"/>
      <c r="R476" s="60"/>
      <c r="S476" s="60"/>
      <c r="T476" s="60">
        <f t="shared" si="911"/>
        <v>1000000</v>
      </c>
      <c r="U476" s="60">
        <f t="shared" si="912"/>
        <v>0</v>
      </c>
      <c r="V476" s="60">
        <f t="shared" si="913"/>
        <v>0</v>
      </c>
      <c r="W476" s="60"/>
      <c r="X476" s="60"/>
      <c r="Y476" s="60"/>
      <c r="Z476" s="60">
        <f t="shared" si="915"/>
        <v>1000000</v>
      </c>
      <c r="AA476" s="60">
        <f t="shared" si="916"/>
        <v>0</v>
      </c>
      <c r="AB476" s="60">
        <f t="shared" si="917"/>
        <v>0</v>
      </c>
      <c r="AC476" s="68">
        <f>-312000-88000</f>
        <v>-400000</v>
      </c>
      <c r="AD476" s="60"/>
      <c r="AE476" s="60"/>
      <c r="AF476" s="60">
        <f t="shared" si="919"/>
        <v>600000</v>
      </c>
      <c r="AG476" s="60">
        <f t="shared" si="920"/>
        <v>0</v>
      </c>
      <c r="AH476" s="60">
        <f t="shared" si="921"/>
        <v>0</v>
      </c>
    </row>
    <row r="477" spans="1:34">
      <c r="A477" s="236"/>
      <c r="B477" s="229" t="s">
        <v>452</v>
      </c>
      <c r="C477" s="73" t="s">
        <v>199</v>
      </c>
      <c r="D477" s="73" t="s">
        <v>21</v>
      </c>
      <c r="E477" s="73" t="s">
        <v>100</v>
      </c>
      <c r="F477" s="143" t="s">
        <v>453</v>
      </c>
      <c r="G477" s="113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  <c r="AB477" s="60"/>
      <c r="AC477" s="68">
        <f>AC478</f>
        <v>400000</v>
      </c>
      <c r="AD477" s="68">
        <f t="shared" ref="AD477:AE478" si="991">AD478</f>
        <v>0</v>
      </c>
      <c r="AE477" s="68">
        <f t="shared" si="991"/>
        <v>0</v>
      </c>
      <c r="AF477" s="60">
        <f t="shared" ref="AF477:AF479" si="992">Z477+AC477</f>
        <v>400000</v>
      </c>
      <c r="AG477" s="60">
        <f t="shared" ref="AG477:AG479" si="993">AA477+AD477</f>
        <v>0</v>
      </c>
      <c r="AH477" s="60">
        <f t="shared" ref="AH477:AH479" si="994">AB477+AE477</f>
        <v>0</v>
      </c>
    </row>
    <row r="478" spans="1:34" ht="26.4">
      <c r="A478" s="236"/>
      <c r="B478" s="230" t="s">
        <v>186</v>
      </c>
      <c r="C478" s="73" t="s">
        <v>199</v>
      </c>
      <c r="D478" s="73" t="s">
        <v>21</v>
      </c>
      <c r="E478" s="73" t="s">
        <v>100</v>
      </c>
      <c r="F478" s="143" t="s">
        <v>453</v>
      </c>
      <c r="G478" s="113" t="s">
        <v>32</v>
      </c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  <c r="AB478" s="60"/>
      <c r="AC478" s="68">
        <f>AC479</f>
        <v>400000</v>
      </c>
      <c r="AD478" s="68">
        <f t="shared" si="991"/>
        <v>0</v>
      </c>
      <c r="AE478" s="68">
        <f t="shared" si="991"/>
        <v>0</v>
      </c>
      <c r="AF478" s="60">
        <f t="shared" si="992"/>
        <v>400000</v>
      </c>
      <c r="AG478" s="60">
        <f t="shared" si="993"/>
        <v>0</v>
      </c>
      <c r="AH478" s="60">
        <f t="shared" si="994"/>
        <v>0</v>
      </c>
    </row>
    <row r="479" spans="1:34" ht="26.4">
      <c r="A479" s="236"/>
      <c r="B479" s="229" t="s">
        <v>34</v>
      </c>
      <c r="C479" s="73" t="s">
        <v>199</v>
      </c>
      <c r="D479" s="73" t="s">
        <v>21</v>
      </c>
      <c r="E479" s="73" t="s">
        <v>100</v>
      </c>
      <c r="F479" s="143" t="s">
        <v>453</v>
      </c>
      <c r="G479" s="113" t="s">
        <v>33</v>
      </c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  <c r="AB479" s="60"/>
      <c r="AC479" s="68">
        <v>400000</v>
      </c>
      <c r="AD479" s="60"/>
      <c r="AE479" s="60"/>
      <c r="AF479" s="60">
        <f t="shared" si="992"/>
        <v>400000</v>
      </c>
      <c r="AG479" s="60">
        <f t="shared" si="993"/>
        <v>0</v>
      </c>
      <c r="AH479" s="60">
        <f t="shared" si="994"/>
        <v>0</v>
      </c>
    </row>
    <row r="480" spans="1:34">
      <c r="A480" s="185"/>
      <c r="B480" s="4"/>
      <c r="C480" s="4"/>
      <c r="D480" s="4"/>
      <c r="E480" s="4"/>
      <c r="F480" s="5"/>
      <c r="G480" s="1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  <c r="V480" s="57"/>
      <c r="W480" s="57"/>
      <c r="X480" s="57"/>
      <c r="Y480" s="57"/>
      <c r="Z480" s="57"/>
      <c r="AA480" s="57"/>
      <c r="AB480" s="57"/>
      <c r="AC480" s="57"/>
      <c r="AD480" s="57"/>
      <c r="AE480" s="57"/>
      <c r="AF480" s="57"/>
      <c r="AG480" s="57"/>
      <c r="AH480" s="57"/>
    </row>
    <row r="481" spans="1:34" ht="41.4">
      <c r="A481" s="186" t="s">
        <v>8</v>
      </c>
      <c r="B481" s="96" t="s">
        <v>295</v>
      </c>
      <c r="C481" s="7" t="s">
        <v>8</v>
      </c>
      <c r="D481" s="7" t="s">
        <v>21</v>
      </c>
      <c r="E481" s="7" t="s">
        <v>100</v>
      </c>
      <c r="F481" s="7" t="s">
        <v>101</v>
      </c>
      <c r="G481" s="18"/>
      <c r="H481" s="58">
        <f>+H482</f>
        <v>2138100.08</v>
      </c>
      <c r="I481" s="58">
        <f t="shared" ref="I481:M481" si="995">+I482</f>
        <v>1987664.09</v>
      </c>
      <c r="J481" s="58">
        <f t="shared" si="995"/>
        <v>1987664.09</v>
      </c>
      <c r="K481" s="58">
        <f t="shared" si="995"/>
        <v>0</v>
      </c>
      <c r="L481" s="58">
        <f t="shared" si="995"/>
        <v>0</v>
      </c>
      <c r="M481" s="58">
        <f t="shared" si="995"/>
        <v>0</v>
      </c>
      <c r="N481" s="58">
        <f t="shared" ref="N481:N576" si="996">H481+K481</f>
        <v>2138100.08</v>
      </c>
      <c r="O481" s="58">
        <f t="shared" ref="O481:O576" si="997">I481+L481</f>
        <v>1987664.09</v>
      </c>
      <c r="P481" s="58">
        <f t="shared" ref="P481:P576" si="998">J481+M481</f>
        <v>1987664.09</v>
      </c>
      <c r="Q481" s="58">
        <f t="shared" ref="Q481:S481" si="999">+Q482</f>
        <v>0</v>
      </c>
      <c r="R481" s="58">
        <f t="shared" si="999"/>
        <v>0</v>
      </c>
      <c r="S481" s="58">
        <f t="shared" si="999"/>
        <v>0</v>
      </c>
      <c r="T481" s="58">
        <f t="shared" ref="T481:T484" si="1000">N481+Q481</f>
        <v>2138100.08</v>
      </c>
      <c r="U481" s="58">
        <f t="shared" ref="U481:U484" si="1001">O481+R481</f>
        <v>1987664.09</v>
      </c>
      <c r="V481" s="58">
        <f t="shared" ref="V481:V484" si="1002">P481+S481</f>
        <v>1987664.09</v>
      </c>
      <c r="W481" s="58">
        <f t="shared" ref="W481:Y481" si="1003">+W482</f>
        <v>0</v>
      </c>
      <c r="X481" s="58">
        <f t="shared" si="1003"/>
        <v>0</v>
      </c>
      <c r="Y481" s="58">
        <f t="shared" si="1003"/>
        <v>0</v>
      </c>
      <c r="Z481" s="58">
        <f t="shared" ref="Z481:Z484" si="1004">T481+W481</f>
        <v>2138100.08</v>
      </c>
      <c r="AA481" s="58">
        <f t="shared" ref="AA481:AA484" si="1005">U481+X481</f>
        <v>1987664.09</v>
      </c>
      <c r="AB481" s="58">
        <f t="shared" ref="AB481:AB484" si="1006">V481+Y481</f>
        <v>1987664.09</v>
      </c>
      <c r="AC481" s="58">
        <f t="shared" ref="AC481:AE481" si="1007">+AC482</f>
        <v>0</v>
      </c>
      <c r="AD481" s="58">
        <f t="shared" si="1007"/>
        <v>0</v>
      </c>
      <c r="AE481" s="58">
        <f t="shared" si="1007"/>
        <v>0</v>
      </c>
      <c r="AF481" s="58">
        <f t="shared" ref="AF481:AF484" si="1008">Z481+AC481</f>
        <v>2138100.08</v>
      </c>
      <c r="AG481" s="58">
        <f t="shared" ref="AG481:AG484" si="1009">AA481+AD481</f>
        <v>1987664.09</v>
      </c>
      <c r="AH481" s="58">
        <f t="shared" ref="AH481:AH484" si="1010">AB481+AE481</f>
        <v>1987664.09</v>
      </c>
    </row>
    <row r="482" spans="1:34" ht="16.5" customHeight="1">
      <c r="A482" s="166"/>
      <c r="B482" s="82" t="s">
        <v>44</v>
      </c>
      <c r="C482" s="5" t="s">
        <v>8</v>
      </c>
      <c r="D482" s="5" t="s">
        <v>21</v>
      </c>
      <c r="E482" s="5" t="s">
        <v>100</v>
      </c>
      <c r="F482" s="54" t="s">
        <v>148</v>
      </c>
      <c r="G482" s="17"/>
      <c r="H482" s="57">
        <f>H483</f>
        <v>2138100.08</v>
      </c>
      <c r="I482" s="57">
        <f t="shared" ref="I482:M482" si="1011">I483</f>
        <v>1987664.09</v>
      </c>
      <c r="J482" s="57">
        <f t="shared" si="1011"/>
        <v>1987664.09</v>
      </c>
      <c r="K482" s="57">
        <f t="shared" si="1011"/>
        <v>0</v>
      </c>
      <c r="L482" s="57">
        <f t="shared" si="1011"/>
        <v>0</v>
      </c>
      <c r="M482" s="57">
        <f t="shared" si="1011"/>
        <v>0</v>
      </c>
      <c r="N482" s="57">
        <f t="shared" si="996"/>
        <v>2138100.08</v>
      </c>
      <c r="O482" s="57">
        <f t="shared" si="997"/>
        <v>1987664.09</v>
      </c>
      <c r="P482" s="57">
        <f t="shared" si="998"/>
        <v>1987664.09</v>
      </c>
      <c r="Q482" s="57">
        <f t="shared" ref="Q482:S483" si="1012">Q483</f>
        <v>0</v>
      </c>
      <c r="R482" s="57">
        <f t="shared" si="1012"/>
        <v>0</v>
      </c>
      <c r="S482" s="57">
        <f t="shared" si="1012"/>
        <v>0</v>
      </c>
      <c r="T482" s="57">
        <f t="shared" si="1000"/>
        <v>2138100.08</v>
      </c>
      <c r="U482" s="57">
        <f t="shared" si="1001"/>
        <v>1987664.09</v>
      </c>
      <c r="V482" s="57">
        <f t="shared" si="1002"/>
        <v>1987664.09</v>
      </c>
      <c r="W482" s="57">
        <f t="shared" ref="W482:Y483" si="1013">W483</f>
        <v>0</v>
      </c>
      <c r="X482" s="57">
        <f t="shared" si="1013"/>
        <v>0</v>
      </c>
      <c r="Y482" s="57">
        <f t="shared" si="1013"/>
        <v>0</v>
      </c>
      <c r="Z482" s="57">
        <f t="shared" si="1004"/>
        <v>2138100.08</v>
      </c>
      <c r="AA482" s="57">
        <f t="shared" si="1005"/>
        <v>1987664.09</v>
      </c>
      <c r="AB482" s="57">
        <f t="shared" si="1006"/>
        <v>1987664.09</v>
      </c>
      <c r="AC482" s="57">
        <f t="shared" ref="AC482:AE483" si="1014">AC483</f>
        <v>0</v>
      </c>
      <c r="AD482" s="57">
        <f t="shared" si="1014"/>
        <v>0</v>
      </c>
      <c r="AE482" s="57">
        <f t="shared" si="1014"/>
        <v>0</v>
      </c>
      <c r="AF482" s="57">
        <f t="shared" si="1008"/>
        <v>2138100.08</v>
      </c>
      <c r="AG482" s="57">
        <f t="shared" si="1009"/>
        <v>1987664.09</v>
      </c>
      <c r="AH482" s="57">
        <f t="shared" si="1010"/>
        <v>1987664.09</v>
      </c>
    </row>
    <row r="483" spans="1:34" ht="26.4">
      <c r="A483" s="166"/>
      <c r="B483" s="82" t="s">
        <v>186</v>
      </c>
      <c r="C483" s="5" t="s">
        <v>8</v>
      </c>
      <c r="D483" s="5" t="s">
        <v>21</v>
      </c>
      <c r="E483" s="5" t="s">
        <v>100</v>
      </c>
      <c r="F483" s="54" t="s">
        <v>148</v>
      </c>
      <c r="G483" s="36" t="s">
        <v>32</v>
      </c>
      <c r="H483" s="57">
        <f t="shared" ref="H483:M483" si="1015">H484</f>
        <v>2138100.08</v>
      </c>
      <c r="I483" s="57">
        <f t="shared" si="1015"/>
        <v>1987664.09</v>
      </c>
      <c r="J483" s="57">
        <f t="shared" si="1015"/>
        <v>1987664.09</v>
      </c>
      <c r="K483" s="57">
        <f t="shared" si="1015"/>
        <v>0</v>
      </c>
      <c r="L483" s="57">
        <f t="shared" si="1015"/>
        <v>0</v>
      </c>
      <c r="M483" s="57">
        <f t="shared" si="1015"/>
        <v>0</v>
      </c>
      <c r="N483" s="57">
        <f t="shared" si="996"/>
        <v>2138100.08</v>
      </c>
      <c r="O483" s="57">
        <f t="shared" si="997"/>
        <v>1987664.09</v>
      </c>
      <c r="P483" s="57">
        <f t="shared" si="998"/>
        <v>1987664.09</v>
      </c>
      <c r="Q483" s="57">
        <f t="shared" si="1012"/>
        <v>0</v>
      </c>
      <c r="R483" s="57">
        <f t="shared" si="1012"/>
        <v>0</v>
      </c>
      <c r="S483" s="57">
        <f t="shared" si="1012"/>
        <v>0</v>
      </c>
      <c r="T483" s="57">
        <f t="shared" si="1000"/>
        <v>2138100.08</v>
      </c>
      <c r="U483" s="57">
        <f t="shared" si="1001"/>
        <v>1987664.09</v>
      </c>
      <c r="V483" s="57">
        <f t="shared" si="1002"/>
        <v>1987664.09</v>
      </c>
      <c r="W483" s="57">
        <f t="shared" si="1013"/>
        <v>0</v>
      </c>
      <c r="X483" s="57">
        <f t="shared" si="1013"/>
        <v>0</v>
      </c>
      <c r="Y483" s="57">
        <f t="shared" si="1013"/>
        <v>0</v>
      </c>
      <c r="Z483" s="57">
        <f t="shared" si="1004"/>
        <v>2138100.08</v>
      </c>
      <c r="AA483" s="57">
        <f t="shared" si="1005"/>
        <v>1987664.09</v>
      </c>
      <c r="AB483" s="57">
        <f t="shared" si="1006"/>
        <v>1987664.09</v>
      </c>
      <c r="AC483" s="57">
        <f t="shared" si="1014"/>
        <v>0</v>
      </c>
      <c r="AD483" s="57">
        <f t="shared" si="1014"/>
        <v>0</v>
      </c>
      <c r="AE483" s="57">
        <f t="shared" si="1014"/>
        <v>0</v>
      </c>
      <c r="AF483" s="57">
        <f t="shared" si="1008"/>
        <v>2138100.08</v>
      </c>
      <c r="AG483" s="57">
        <f t="shared" si="1009"/>
        <v>1987664.09</v>
      </c>
      <c r="AH483" s="57">
        <f t="shared" si="1010"/>
        <v>1987664.09</v>
      </c>
    </row>
    <row r="484" spans="1:34" ht="26.4">
      <c r="A484" s="166"/>
      <c r="B484" s="71" t="s">
        <v>34</v>
      </c>
      <c r="C484" s="5" t="s">
        <v>8</v>
      </c>
      <c r="D484" s="5" t="s">
        <v>21</v>
      </c>
      <c r="E484" s="5" t="s">
        <v>100</v>
      </c>
      <c r="F484" s="54" t="s">
        <v>148</v>
      </c>
      <c r="G484" s="36" t="s">
        <v>33</v>
      </c>
      <c r="H484" s="60">
        <v>2138100.08</v>
      </c>
      <c r="I484" s="60">
        <v>1987664.09</v>
      </c>
      <c r="J484" s="61">
        <v>1987664.09</v>
      </c>
      <c r="K484" s="61"/>
      <c r="L484" s="61"/>
      <c r="M484" s="61"/>
      <c r="N484" s="61">
        <f t="shared" si="996"/>
        <v>2138100.08</v>
      </c>
      <c r="O484" s="61">
        <f t="shared" si="997"/>
        <v>1987664.09</v>
      </c>
      <c r="P484" s="61">
        <f t="shared" si="998"/>
        <v>1987664.09</v>
      </c>
      <c r="Q484" s="61"/>
      <c r="R484" s="61"/>
      <c r="S484" s="61"/>
      <c r="T484" s="61">
        <f t="shared" si="1000"/>
        <v>2138100.08</v>
      </c>
      <c r="U484" s="61">
        <f t="shared" si="1001"/>
        <v>1987664.09</v>
      </c>
      <c r="V484" s="61">
        <f t="shared" si="1002"/>
        <v>1987664.09</v>
      </c>
      <c r="W484" s="61"/>
      <c r="X484" s="61"/>
      <c r="Y484" s="61"/>
      <c r="Z484" s="61">
        <f t="shared" si="1004"/>
        <v>2138100.08</v>
      </c>
      <c r="AA484" s="61">
        <f t="shared" si="1005"/>
        <v>1987664.09</v>
      </c>
      <c r="AB484" s="61">
        <f t="shared" si="1006"/>
        <v>1987664.09</v>
      </c>
      <c r="AC484" s="61"/>
      <c r="AD484" s="61"/>
      <c r="AE484" s="61"/>
      <c r="AF484" s="61">
        <f t="shared" si="1008"/>
        <v>2138100.08</v>
      </c>
      <c r="AG484" s="61">
        <f t="shared" si="1009"/>
        <v>1987664.09</v>
      </c>
      <c r="AH484" s="61">
        <f t="shared" si="1010"/>
        <v>1987664.09</v>
      </c>
    </row>
    <row r="485" spans="1:34">
      <c r="A485" s="105"/>
      <c r="B485" s="85"/>
      <c r="C485" s="5"/>
      <c r="D485" s="5"/>
      <c r="E485" s="5"/>
      <c r="F485" s="5"/>
      <c r="G485" s="1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  <c r="V485" s="57"/>
      <c r="W485" s="57"/>
      <c r="X485" s="57"/>
      <c r="Y485" s="57"/>
      <c r="Z485" s="57"/>
      <c r="AA485" s="57"/>
      <c r="AB485" s="57"/>
      <c r="AC485" s="57"/>
      <c r="AD485" s="57"/>
      <c r="AE485" s="57"/>
      <c r="AF485" s="57"/>
      <c r="AG485" s="57"/>
      <c r="AH485" s="57"/>
    </row>
    <row r="486" spans="1:34" ht="41.4">
      <c r="A486" s="186" t="s">
        <v>17</v>
      </c>
      <c r="B486" s="153" t="s">
        <v>296</v>
      </c>
      <c r="C486" s="6" t="s">
        <v>17</v>
      </c>
      <c r="D486" s="6" t="s">
        <v>21</v>
      </c>
      <c r="E486" s="6" t="s">
        <v>100</v>
      </c>
      <c r="F486" s="6" t="s">
        <v>101</v>
      </c>
      <c r="G486" s="18"/>
      <c r="H486" s="58">
        <f>H487+H493</f>
        <v>20162253</v>
      </c>
      <c r="I486" s="58">
        <f>I487+I493</f>
        <v>19843103</v>
      </c>
      <c r="J486" s="58">
        <f>J487+J493</f>
        <v>19539903</v>
      </c>
      <c r="K486" s="58">
        <f t="shared" ref="K486:M486" si="1016">K487+K493</f>
        <v>0</v>
      </c>
      <c r="L486" s="58">
        <f t="shared" si="1016"/>
        <v>0</v>
      </c>
      <c r="M486" s="58">
        <f t="shared" si="1016"/>
        <v>0</v>
      </c>
      <c r="N486" s="58">
        <f t="shared" si="996"/>
        <v>20162253</v>
      </c>
      <c r="O486" s="58">
        <f t="shared" si="997"/>
        <v>19843103</v>
      </c>
      <c r="P486" s="58">
        <f t="shared" si="998"/>
        <v>19539903</v>
      </c>
      <c r="Q486" s="58">
        <f t="shared" ref="Q486:S486" si="1017">Q487+Q493</f>
        <v>0</v>
      </c>
      <c r="R486" s="58">
        <f t="shared" si="1017"/>
        <v>0</v>
      </c>
      <c r="S486" s="58">
        <f t="shared" si="1017"/>
        <v>0</v>
      </c>
      <c r="T486" s="58">
        <f t="shared" ref="T486:T496" si="1018">N486+Q486</f>
        <v>20162253</v>
      </c>
      <c r="U486" s="58">
        <f t="shared" ref="U486:U496" si="1019">O486+R486</f>
        <v>19843103</v>
      </c>
      <c r="V486" s="58">
        <f t="shared" ref="V486:V496" si="1020">P486+S486</f>
        <v>19539903</v>
      </c>
      <c r="W486" s="58">
        <f t="shared" ref="W486:Y486" si="1021">W487+W493</f>
        <v>0</v>
      </c>
      <c r="X486" s="58">
        <f t="shared" si="1021"/>
        <v>0</v>
      </c>
      <c r="Y486" s="58">
        <f t="shared" si="1021"/>
        <v>0</v>
      </c>
      <c r="Z486" s="58">
        <f t="shared" ref="Z486:Z496" si="1022">T486+W486</f>
        <v>20162253</v>
      </c>
      <c r="AA486" s="58">
        <f t="shared" ref="AA486:AA496" si="1023">U486+X486</f>
        <v>19843103</v>
      </c>
      <c r="AB486" s="58">
        <f t="shared" ref="AB486:AB496" si="1024">V486+Y486</f>
        <v>19539903</v>
      </c>
      <c r="AC486" s="58">
        <f t="shared" ref="AC486:AE486" si="1025">AC487+AC493</f>
        <v>0</v>
      </c>
      <c r="AD486" s="58">
        <f t="shared" si="1025"/>
        <v>0</v>
      </c>
      <c r="AE486" s="58">
        <f t="shared" si="1025"/>
        <v>0</v>
      </c>
      <c r="AF486" s="58">
        <f t="shared" ref="AF486:AF496" si="1026">Z486+AC486</f>
        <v>20162253</v>
      </c>
      <c r="AG486" s="58">
        <f t="shared" ref="AG486:AG496" si="1027">AA486+AD486</f>
        <v>19843103</v>
      </c>
      <c r="AH486" s="58">
        <f t="shared" ref="AH486:AH496" si="1028">AB486+AE486</f>
        <v>19539903</v>
      </c>
    </row>
    <row r="487" spans="1:34" ht="26.4">
      <c r="A487" s="182" t="s">
        <v>210</v>
      </c>
      <c r="B487" s="154" t="s">
        <v>200</v>
      </c>
      <c r="C487" s="6" t="s">
        <v>17</v>
      </c>
      <c r="D487" s="6" t="s">
        <v>3</v>
      </c>
      <c r="E487" s="6" t="s">
        <v>100</v>
      </c>
      <c r="F487" s="6" t="s">
        <v>101</v>
      </c>
      <c r="G487" s="55"/>
      <c r="H487" s="58">
        <f>H488</f>
        <v>20152253</v>
      </c>
      <c r="I487" s="58">
        <f t="shared" ref="I487:M487" si="1029">I488</f>
        <v>19833503</v>
      </c>
      <c r="J487" s="58">
        <f t="shared" si="1029"/>
        <v>19533503</v>
      </c>
      <c r="K487" s="58">
        <f t="shared" si="1029"/>
        <v>0</v>
      </c>
      <c r="L487" s="58">
        <f t="shared" si="1029"/>
        <v>0</v>
      </c>
      <c r="M487" s="58">
        <f t="shared" si="1029"/>
        <v>0</v>
      </c>
      <c r="N487" s="58">
        <f t="shared" si="996"/>
        <v>20152253</v>
      </c>
      <c r="O487" s="58">
        <f t="shared" si="997"/>
        <v>19833503</v>
      </c>
      <c r="P487" s="58">
        <f t="shared" si="998"/>
        <v>19533503</v>
      </c>
      <c r="Q487" s="58">
        <f t="shared" ref="Q487:S487" si="1030">Q488</f>
        <v>0</v>
      </c>
      <c r="R487" s="58">
        <f t="shared" si="1030"/>
        <v>0</v>
      </c>
      <c r="S487" s="58">
        <f t="shared" si="1030"/>
        <v>0</v>
      </c>
      <c r="T487" s="58">
        <f t="shared" si="1018"/>
        <v>20152253</v>
      </c>
      <c r="U487" s="58">
        <f t="shared" si="1019"/>
        <v>19833503</v>
      </c>
      <c r="V487" s="58">
        <f t="shared" si="1020"/>
        <v>19533503</v>
      </c>
      <c r="W487" s="58">
        <f t="shared" ref="W487:Y487" si="1031">W488</f>
        <v>0</v>
      </c>
      <c r="X487" s="58">
        <f t="shared" si="1031"/>
        <v>0</v>
      </c>
      <c r="Y487" s="58">
        <f t="shared" si="1031"/>
        <v>0</v>
      </c>
      <c r="Z487" s="58">
        <f t="shared" si="1022"/>
        <v>20152253</v>
      </c>
      <c r="AA487" s="58">
        <f t="shared" si="1023"/>
        <v>19833503</v>
      </c>
      <c r="AB487" s="58">
        <f t="shared" si="1024"/>
        <v>19533503</v>
      </c>
      <c r="AC487" s="58">
        <f t="shared" ref="AC487:AE487" si="1032">AC488</f>
        <v>0</v>
      </c>
      <c r="AD487" s="58">
        <f t="shared" si="1032"/>
        <v>0</v>
      </c>
      <c r="AE487" s="58">
        <f t="shared" si="1032"/>
        <v>0</v>
      </c>
      <c r="AF487" s="58">
        <f t="shared" si="1026"/>
        <v>20152253</v>
      </c>
      <c r="AG487" s="58">
        <f t="shared" si="1027"/>
        <v>19833503</v>
      </c>
      <c r="AH487" s="58">
        <f t="shared" si="1028"/>
        <v>19533503</v>
      </c>
    </row>
    <row r="488" spans="1:34" ht="17.25" customHeight="1">
      <c r="A488" s="270"/>
      <c r="B488" s="111" t="s">
        <v>55</v>
      </c>
      <c r="C488" s="54" t="s">
        <v>17</v>
      </c>
      <c r="D488" s="54" t="s">
        <v>3</v>
      </c>
      <c r="E488" s="54" t="s">
        <v>100</v>
      </c>
      <c r="F488" s="54" t="s">
        <v>122</v>
      </c>
      <c r="G488" s="55"/>
      <c r="H488" s="64">
        <f>H489+H491</f>
        <v>20152253</v>
      </c>
      <c r="I488" s="64">
        <f t="shared" ref="I488:J488" si="1033">I489+I491</f>
        <v>19833503</v>
      </c>
      <c r="J488" s="64">
        <f t="shared" si="1033"/>
        <v>19533503</v>
      </c>
      <c r="K488" s="64">
        <f t="shared" ref="K488:M488" si="1034">K489+K491</f>
        <v>0</v>
      </c>
      <c r="L488" s="64">
        <f t="shared" si="1034"/>
        <v>0</v>
      </c>
      <c r="M488" s="64">
        <f t="shared" si="1034"/>
        <v>0</v>
      </c>
      <c r="N488" s="64">
        <f t="shared" si="996"/>
        <v>20152253</v>
      </c>
      <c r="O488" s="64">
        <f t="shared" si="997"/>
        <v>19833503</v>
      </c>
      <c r="P488" s="64">
        <f t="shared" si="998"/>
        <v>19533503</v>
      </c>
      <c r="Q488" s="64">
        <f t="shared" ref="Q488:S488" si="1035">Q489+Q491</f>
        <v>0</v>
      </c>
      <c r="R488" s="64">
        <f t="shared" si="1035"/>
        <v>0</v>
      </c>
      <c r="S488" s="64">
        <f t="shared" si="1035"/>
        <v>0</v>
      </c>
      <c r="T488" s="64">
        <f t="shared" si="1018"/>
        <v>20152253</v>
      </c>
      <c r="U488" s="64">
        <f t="shared" si="1019"/>
        <v>19833503</v>
      </c>
      <c r="V488" s="64">
        <f t="shared" si="1020"/>
        <v>19533503</v>
      </c>
      <c r="W488" s="64">
        <f t="shared" ref="W488:Y488" si="1036">W489+W491</f>
        <v>0</v>
      </c>
      <c r="X488" s="64">
        <f t="shared" si="1036"/>
        <v>0</v>
      </c>
      <c r="Y488" s="64">
        <f t="shared" si="1036"/>
        <v>0</v>
      </c>
      <c r="Z488" s="64">
        <f t="shared" si="1022"/>
        <v>20152253</v>
      </c>
      <c r="AA488" s="64">
        <f t="shared" si="1023"/>
        <v>19833503</v>
      </c>
      <c r="AB488" s="64">
        <f t="shared" si="1024"/>
        <v>19533503</v>
      </c>
      <c r="AC488" s="64">
        <f t="shared" ref="AC488:AE488" si="1037">AC489+AC491</f>
        <v>0</v>
      </c>
      <c r="AD488" s="64">
        <f t="shared" si="1037"/>
        <v>0</v>
      </c>
      <c r="AE488" s="64">
        <f t="shared" si="1037"/>
        <v>0</v>
      </c>
      <c r="AF488" s="64">
        <f t="shared" si="1026"/>
        <v>20152253</v>
      </c>
      <c r="AG488" s="64">
        <f t="shared" si="1027"/>
        <v>19833503</v>
      </c>
      <c r="AH488" s="64">
        <f t="shared" si="1028"/>
        <v>19533503</v>
      </c>
    </row>
    <row r="489" spans="1:34" ht="39.6">
      <c r="A489" s="265"/>
      <c r="B489" s="71" t="s">
        <v>51</v>
      </c>
      <c r="C489" s="54" t="s">
        <v>17</v>
      </c>
      <c r="D489" s="54" t="s">
        <v>3</v>
      </c>
      <c r="E489" s="54" t="s">
        <v>100</v>
      </c>
      <c r="F489" s="54" t="s">
        <v>122</v>
      </c>
      <c r="G489" s="55" t="s">
        <v>49</v>
      </c>
      <c r="H489" s="64">
        <f>H490</f>
        <v>19200393</v>
      </c>
      <c r="I489" s="64">
        <f t="shared" ref="I489:M489" si="1038">I490</f>
        <v>18881643</v>
      </c>
      <c r="J489" s="64">
        <f t="shared" si="1038"/>
        <v>18581643</v>
      </c>
      <c r="K489" s="64">
        <f t="shared" si="1038"/>
        <v>0</v>
      </c>
      <c r="L489" s="64">
        <f t="shared" si="1038"/>
        <v>0</v>
      </c>
      <c r="M489" s="64">
        <f t="shared" si="1038"/>
        <v>0</v>
      </c>
      <c r="N489" s="64">
        <f t="shared" si="996"/>
        <v>19200393</v>
      </c>
      <c r="O489" s="64">
        <f t="shared" si="997"/>
        <v>18881643</v>
      </c>
      <c r="P489" s="64">
        <f t="shared" si="998"/>
        <v>18581643</v>
      </c>
      <c r="Q489" s="64">
        <f t="shared" ref="Q489:S489" si="1039">Q490</f>
        <v>0</v>
      </c>
      <c r="R489" s="64">
        <f t="shared" si="1039"/>
        <v>0</v>
      </c>
      <c r="S489" s="64">
        <f t="shared" si="1039"/>
        <v>0</v>
      </c>
      <c r="T489" s="64">
        <f t="shared" si="1018"/>
        <v>19200393</v>
      </c>
      <c r="U489" s="64">
        <f t="shared" si="1019"/>
        <v>18881643</v>
      </c>
      <c r="V489" s="64">
        <f t="shared" si="1020"/>
        <v>18581643</v>
      </c>
      <c r="W489" s="64">
        <f t="shared" ref="W489:Y489" si="1040">W490</f>
        <v>0</v>
      </c>
      <c r="X489" s="64">
        <f t="shared" si="1040"/>
        <v>0</v>
      </c>
      <c r="Y489" s="64">
        <f t="shared" si="1040"/>
        <v>0</v>
      </c>
      <c r="Z489" s="64">
        <f t="shared" si="1022"/>
        <v>19200393</v>
      </c>
      <c r="AA489" s="64">
        <f t="shared" si="1023"/>
        <v>18881643</v>
      </c>
      <c r="AB489" s="64">
        <f t="shared" si="1024"/>
        <v>18581643</v>
      </c>
      <c r="AC489" s="64">
        <f t="shared" ref="AC489:AE489" si="1041">AC490</f>
        <v>0</v>
      </c>
      <c r="AD489" s="64">
        <f t="shared" si="1041"/>
        <v>0</v>
      </c>
      <c r="AE489" s="64">
        <f t="shared" si="1041"/>
        <v>0</v>
      </c>
      <c r="AF489" s="64">
        <f t="shared" si="1026"/>
        <v>19200393</v>
      </c>
      <c r="AG489" s="64">
        <f t="shared" si="1027"/>
        <v>18881643</v>
      </c>
      <c r="AH489" s="64">
        <f t="shared" si="1028"/>
        <v>18581643</v>
      </c>
    </row>
    <row r="490" spans="1:34">
      <c r="A490" s="265"/>
      <c r="B490" s="71" t="s">
        <v>52</v>
      </c>
      <c r="C490" s="54" t="s">
        <v>17</v>
      </c>
      <c r="D490" s="54" t="s">
        <v>3</v>
      </c>
      <c r="E490" s="54" t="s">
        <v>100</v>
      </c>
      <c r="F490" s="54" t="s">
        <v>122</v>
      </c>
      <c r="G490" s="55" t="s">
        <v>50</v>
      </c>
      <c r="H490" s="60">
        <v>19200393</v>
      </c>
      <c r="I490" s="60">
        <v>18881643</v>
      </c>
      <c r="J490" s="60">
        <v>18581643</v>
      </c>
      <c r="K490" s="60"/>
      <c r="L490" s="60"/>
      <c r="M490" s="60"/>
      <c r="N490" s="60">
        <f t="shared" si="996"/>
        <v>19200393</v>
      </c>
      <c r="O490" s="60">
        <f t="shared" si="997"/>
        <v>18881643</v>
      </c>
      <c r="P490" s="60">
        <f t="shared" si="998"/>
        <v>18581643</v>
      </c>
      <c r="Q490" s="60"/>
      <c r="R490" s="60"/>
      <c r="S490" s="60"/>
      <c r="T490" s="60">
        <f t="shared" si="1018"/>
        <v>19200393</v>
      </c>
      <c r="U490" s="60">
        <f t="shared" si="1019"/>
        <v>18881643</v>
      </c>
      <c r="V490" s="60">
        <f t="shared" si="1020"/>
        <v>18581643</v>
      </c>
      <c r="W490" s="60"/>
      <c r="X490" s="60"/>
      <c r="Y490" s="60"/>
      <c r="Z490" s="60">
        <f t="shared" si="1022"/>
        <v>19200393</v>
      </c>
      <c r="AA490" s="60">
        <f t="shared" si="1023"/>
        <v>18881643</v>
      </c>
      <c r="AB490" s="60">
        <f t="shared" si="1024"/>
        <v>18581643</v>
      </c>
      <c r="AC490" s="60"/>
      <c r="AD490" s="60"/>
      <c r="AE490" s="60"/>
      <c r="AF490" s="60">
        <f t="shared" si="1026"/>
        <v>19200393</v>
      </c>
      <c r="AG490" s="60">
        <f t="shared" si="1027"/>
        <v>18881643</v>
      </c>
      <c r="AH490" s="60">
        <f t="shared" si="1028"/>
        <v>18581643</v>
      </c>
    </row>
    <row r="491" spans="1:34" ht="26.4">
      <c r="A491" s="265"/>
      <c r="B491" s="56" t="s">
        <v>186</v>
      </c>
      <c r="C491" s="54" t="s">
        <v>17</v>
      </c>
      <c r="D491" s="54" t="s">
        <v>3</v>
      </c>
      <c r="E491" s="54" t="s">
        <v>100</v>
      </c>
      <c r="F491" s="54" t="s">
        <v>122</v>
      </c>
      <c r="G491" s="55" t="s">
        <v>32</v>
      </c>
      <c r="H491" s="64">
        <f>H492</f>
        <v>951860</v>
      </c>
      <c r="I491" s="64">
        <f t="shared" ref="I491:M491" si="1042">I492</f>
        <v>951860</v>
      </c>
      <c r="J491" s="64">
        <f t="shared" si="1042"/>
        <v>951860</v>
      </c>
      <c r="K491" s="64">
        <f t="shared" si="1042"/>
        <v>0</v>
      </c>
      <c r="L491" s="64">
        <f t="shared" si="1042"/>
        <v>0</v>
      </c>
      <c r="M491" s="64">
        <f t="shared" si="1042"/>
        <v>0</v>
      </c>
      <c r="N491" s="64">
        <f t="shared" si="996"/>
        <v>951860</v>
      </c>
      <c r="O491" s="64">
        <f t="shared" si="997"/>
        <v>951860</v>
      </c>
      <c r="P491" s="64">
        <f t="shared" si="998"/>
        <v>951860</v>
      </c>
      <c r="Q491" s="64">
        <f t="shared" ref="Q491:S491" si="1043">Q492</f>
        <v>0</v>
      </c>
      <c r="R491" s="64">
        <f t="shared" si="1043"/>
        <v>0</v>
      </c>
      <c r="S491" s="64">
        <f t="shared" si="1043"/>
        <v>0</v>
      </c>
      <c r="T491" s="64">
        <f t="shared" si="1018"/>
        <v>951860</v>
      </c>
      <c r="U491" s="64">
        <f t="shared" si="1019"/>
        <v>951860</v>
      </c>
      <c r="V491" s="64">
        <f t="shared" si="1020"/>
        <v>951860</v>
      </c>
      <c r="W491" s="64">
        <f t="shared" ref="W491:Y491" si="1044">W492</f>
        <v>0</v>
      </c>
      <c r="X491" s="64">
        <f t="shared" si="1044"/>
        <v>0</v>
      </c>
      <c r="Y491" s="64">
        <f t="shared" si="1044"/>
        <v>0</v>
      </c>
      <c r="Z491" s="64">
        <f t="shared" si="1022"/>
        <v>951860</v>
      </c>
      <c r="AA491" s="64">
        <f t="shared" si="1023"/>
        <v>951860</v>
      </c>
      <c r="AB491" s="64">
        <f t="shared" si="1024"/>
        <v>951860</v>
      </c>
      <c r="AC491" s="64">
        <f t="shared" ref="AC491:AE491" si="1045">AC492</f>
        <v>0</v>
      </c>
      <c r="AD491" s="64">
        <f t="shared" si="1045"/>
        <v>0</v>
      </c>
      <c r="AE491" s="64">
        <f t="shared" si="1045"/>
        <v>0</v>
      </c>
      <c r="AF491" s="64">
        <f t="shared" si="1026"/>
        <v>951860</v>
      </c>
      <c r="AG491" s="64">
        <f t="shared" si="1027"/>
        <v>951860</v>
      </c>
      <c r="AH491" s="64">
        <f t="shared" si="1028"/>
        <v>951860</v>
      </c>
    </row>
    <row r="492" spans="1:34" ht="26.4">
      <c r="A492" s="265"/>
      <c r="B492" s="71" t="s">
        <v>34</v>
      </c>
      <c r="C492" s="54" t="s">
        <v>17</v>
      </c>
      <c r="D492" s="54" t="s">
        <v>3</v>
      </c>
      <c r="E492" s="54" t="s">
        <v>100</v>
      </c>
      <c r="F492" s="54" t="s">
        <v>122</v>
      </c>
      <c r="G492" s="55" t="s">
        <v>33</v>
      </c>
      <c r="H492" s="60">
        <v>951860</v>
      </c>
      <c r="I492" s="60">
        <v>951860</v>
      </c>
      <c r="J492" s="60">
        <v>951860</v>
      </c>
      <c r="K492" s="60"/>
      <c r="L492" s="60"/>
      <c r="M492" s="60"/>
      <c r="N492" s="60">
        <f t="shared" si="996"/>
        <v>951860</v>
      </c>
      <c r="O492" s="60">
        <f t="shared" si="997"/>
        <v>951860</v>
      </c>
      <c r="P492" s="60">
        <f t="shared" si="998"/>
        <v>951860</v>
      </c>
      <c r="Q492" s="60"/>
      <c r="R492" s="60"/>
      <c r="S492" s="60"/>
      <c r="T492" s="60">
        <f t="shared" si="1018"/>
        <v>951860</v>
      </c>
      <c r="U492" s="60">
        <f t="shared" si="1019"/>
        <v>951860</v>
      </c>
      <c r="V492" s="60">
        <f t="shared" si="1020"/>
        <v>951860</v>
      </c>
      <c r="W492" s="60"/>
      <c r="X492" s="60"/>
      <c r="Y492" s="60"/>
      <c r="Z492" s="60">
        <f t="shared" si="1022"/>
        <v>951860</v>
      </c>
      <c r="AA492" s="60">
        <f t="shared" si="1023"/>
        <v>951860</v>
      </c>
      <c r="AB492" s="60">
        <f t="shared" si="1024"/>
        <v>951860</v>
      </c>
      <c r="AC492" s="60"/>
      <c r="AD492" s="60"/>
      <c r="AE492" s="60"/>
      <c r="AF492" s="60">
        <f t="shared" si="1026"/>
        <v>951860</v>
      </c>
      <c r="AG492" s="60">
        <f t="shared" si="1027"/>
        <v>951860</v>
      </c>
      <c r="AH492" s="60">
        <f t="shared" si="1028"/>
        <v>951860</v>
      </c>
    </row>
    <row r="493" spans="1:34" ht="27.6">
      <c r="A493" s="186" t="s">
        <v>211</v>
      </c>
      <c r="B493" s="165" t="s">
        <v>201</v>
      </c>
      <c r="C493" s="108" t="s">
        <v>17</v>
      </c>
      <c r="D493" s="108" t="s">
        <v>10</v>
      </c>
      <c r="E493" s="108" t="s">
        <v>100</v>
      </c>
      <c r="F493" s="108" t="s">
        <v>101</v>
      </c>
      <c r="G493" s="77"/>
      <c r="H493" s="58">
        <f t="shared" ref="H493:M495" si="1046">H494</f>
        <v>10000</v>
      </c>
      <c r="I493" s="58">
        <f t="shared" si="1046"/>
        <v>9600</v>
      </c>
      <c r="J493" s="58">
        <f t="shared" si="1046"/>
        <v>6400</v>
      </c>
      <c r="K493" s="58">
        <f t="shared" si="1046"/>
        <v>0</v>
      </c>
      <c r="L493" s="58">
        <f t="shared" si="1046"/>
        <v>0</v>
      </c>
      <c r="M493" s="58">
        <f t="shared" si="1046"/>
        <v>0</v>
      </c>
      <c r="N493" s="58">
        <f t="shared" si="996"/>
        <v>10000</v>
      </c>
      <c r="O493" s="58">
        <f t="shared" si="997"/>
        <v>9600</v>
      </c>
      <c r="P493" s="58">
        <f t="shared" si="998"/>
        <v>6400</v>
      </c>
      <c r="Q493" s="58">
        <f t="shared" ref="Q493:S495" si="1047">Q494</f>
        <v>0</v>
      </c>
      <c r="R493" s="58">
        <f t="shared" si="1047"/>
        <v>0</v>
      </c>
      <c r="S493" s="58">
        <f t="shared" si="1047"/>
        <v>0</v>
      </c>
      <c r="T493" s="58">
        <f t="shared" si="1018"/>
        <v>10000</v>
      </c>
      <c r="U493" s="58">
        <f t="shared" si="1019"/>
        <v>9600</v>
      </c>
      <c r="V493" s="58">
        <f t="shared" si="1020"/>
        <v>6400</v>
      </c>
      <c r="W493" s="58">
        <f t="shared" ref="W493:Y495" si="1048">W494</f>
        <v>0</v>
      </c>
      <c r="X493" s="58">
        <f t="shared" si="1048"/>
        <v>0</v>
      </c>
      <c r="Y493" s="58">
        <f t="shared" si="1048"/>
        <v>0</v>
      </c>
      <c r="Z493" s="58">
        <f t="shared" si="1022"/>
        <v>10000</v>
      </c>
      <c r="AA493" s="58">
        <f t="shared" si="1023"/>
        <v>9600</v>
      </c>
      <c r="AB493" s="58">
        <f t="shared" si="1024"/>
        <v>6400</v>
      </c>
      <c r="AC493" s="58">
        <f t="shared" ref="AC493:AE495" si="1049">AC494</f>
        <v>0</v>
      </c>
      <c r="AD493" s="58">
        <f t="shared" si="1049"/>
        <v>0</v>
      </c>
      <c r="AE493" s="58">
        <f t="shared" si="1049"/>
        <v>0</v>
      </c>
      <c r="AF493" s="58">
        <f t="shared" si="1026"/>
        <v>10000</v>
      </c>
      <c r="AG493" s="58">
        <f t="shared" si="1027"/>
        <v>9600</v>
      </c>
      <c r="AH493" s="58">
        <f t="shared" si="1028"/>
        <v>6400</v>
      </c>
    </row>
    <row r="494" spans="1:34">
      <c r="A494" s="266"/>
      <c r="B494" s="82" t="s">
        <v>69</v>
      </c>
      <c r="C494" s="34" t="s">
        <v>17</v>
      </c>
      <c r="D494" s="34" t="s">
        <v>10</v>
      </c>
      <c r="E494" s="34" t="s">
        <v>100</v>
      </c>
      <c r="F494" s="34" t="s">
        <v>127</v>
      </c>
      <c r="G494" s="37"/>
      <c r="H494" s="64">
        <f t="shared" si="1046"/>
        <v>10000</v>
      </c>
      <c r="I494" s="64">
        <f t="shared" si="1046"/>
        <v>9600</v>
      </c>
      <c r="J494" s="64">
        <f t="shared" si="1046"/>
        <v>6400</v>
      </c>
      <c r="K494" s="64">
        <f t="shared" si="1046"/>
        <v>0</v>
      </c>
      <c r="L494" s="64">
        <f t="shared" si="1046"/>
        <v>0</v>
      </c>
      <c r="M494" s="64">
        <f t="shared" si="1046"/>
        <v>0</v>
      </c>
      <c r="N494" s="64">
        <f t="shared" si="996"/>
        <v>10000</v>
      </c>
      <c r="O494" s="64">
        <f t="shared" si="997"/>
        <v>9600</v>
      </c>
      <c r="P494" s="64">
        <f t="shared" si="998"/>
        <v>6400</v>
      </c>
      <c r="Q494" s="64">
        <f t="shared" si="1047"/>
        <v>0</v>
      </c>
      <c r="R494" s="64">
        <f t="shared" si="1047"/>
        <v>0</v>
      </c>
      <c r="S494" s="64">
        <f t="shared" si="1047"/>
        <v>0</v>
      </c>
      <c r="T494" s="64">
        <f t="shared" si="1018"/>
        <v>10000</v>
      </c>
      <c r="U494" s="64">
        <f t="shared" si="1019"/>
        <v>9600</v>
      </c>
      <c r="V494" s="64">
        <f t="shared" si="1020"/>
        <v>6400</v>
      </c>
      <c r="W494" s="64">
        <f t="shared" si="1048"/>
        <v>0</v>
      </c>
      <c r="X494" s="64">
        <f t="shared" si="1048"/>
        <v>0</v>
      </c>
      <c r="Y494" s="64">
        <f t="shared" si="1048"/>
        <v>0</v>
      </c>
      <c r="Z494" s="64">
        <f t="shared" si="1022"/>
        <v>10000</v>
      </c>
      <c r="AA494" s="64">
        <f t="shared" si="1023"/>
        <v>9600</v>
      </c>
      <c r="AB494" s="64">
        <f t="shared" si="1024"/>
        <v>6400</v>
      </c>
      <c r="AC494" s="64">
        <f t="shared" si="1049"/>
        <v>0</v>
      </c>
      <c r="AD494" s="64">
        <f t="shared" si="1049"/>
        <v>0</v>
      </c>
      <c r="AE494" s="64">
        <f t="shared" si="1049"/>
        <v>0</v>
      </c>
      <c r="AF494" s="64">
        <f t="shared" si="1026"/>
        <v>10000</v>
      </c>
      <c r="AG494" s="64">
        <f t="shared" si="1027"/>
        <v>9600</v>
      </c>
      <c r="AH494" s="64">
        <f t="shared" si="1028"/>
        <v>6400</v>
      </c>
    </row>
    <row r="495" spans="1:34">
      <c r="A495" s="265"/>
      <c r="B495" s="82" t="s">
        <v>70</v>
      </c>
      <c r="C495" s="34" t="s">
        <v>17</v>
      </c>
      <c r="D495" s="34" t="s">
        <v>10</v>
      </c>
      <c r="E495" s="34" t="s">
        <v>100</v>
      </c>
      <c r="F495" s="34" t="s">
        <v>127</v>
      </c>
      <c r="G495" s="37" t="s">
        <v>71</v>
      </c>
      <c r="H495" s="64">
        <f t="shared" si="1046"/>
        <v>10000</v>
      </c>
      <c r="I495" s="64">
        <f t="shared" si="1046"/>
        <v>9600</v>
      </c>
      <c r="J495" s="64">
        <f t="shared" si="1046"/>
        <v>6400</v>
      </c>
      <c r="K495" s="64">
        <f t="shared" si="1046"/>
        <v>0</v>
      </c>
      <c r="L495" s="64">
        <f t="shared" si="1046"/>
        <v>0</v>
      </c>
      <c r="M495" s="64">
        <f t="shared" si="1046"/>
        <v>0</v>
      </c>
      <c r="N495" s="64">
        <f t="shared" si="996"/>
        <v>10000</v>
      </c>
      <c r="O495" s="64">
        <f t="shared" si="997"/>
        <v>9600</v>
      </c>
      <c r="P495" s="64">
        <f t="shared" si="998"/>
        <v>6400</v>
      </c>
      <c r="Q495" s="64">
        <f t="shared" si="1047"/>
        <v>0</v>
      </c>
      <c r="R495" s="64">
        <f t="shared" si="1047"/>
        <v>0</v>
      </c>
      <c r="S495" s="64">
        <f t="shared" si="1047"/>
        <v>0</v>
      </c>
      <c r="T495" s="64">
        <f t="shared" si="1018"/>
        <v>10000</v>
      </c>
      <c r="U495" s="64">
        <f t="shared" si="1019"/>
        <v>9600</v>
      </c>
      <c r="V495" s="64">
        <f t="shared" si="1020"/>
        <v>6400</v>
      </c>
      <c r="W495" s="64">
        <f t="shared" si="1048"/>
        <v>0</v>
      </c>
      <c r="X495" s="64">
        <f t="shared" si="1048"/>
        <v>0</v>
      </c>
      <c r="Y495" s="64">
        <f t="shared" si="1048"/>
        <v>0</v>
      </c>
      <c r="Z495" s="64">
        <f t="shared" si="1022"/>
        <v>10000</v>
      </c>
      <c r="AA495" s="64">
        <f t="shared" si="1023"/>
        <v>9600</v>
      </c>
      <c r="AB495" s="64">
        <f t="shared" si="1024"/>
        <v>6400</v>
      </c>
      <c r="AC495" s="64">
        <f t="shared" si="1049"/>
        <v>0</v>
      </c>
      <c r="AD495" s="64">
        <f t="shared" si="1049"/>
        <v>0</v>
      </c>
      <c r="AE495" s="64">
        <f t="shared" si="1049"/>
        <v>0</v>
      </c>
      <c r="AF495" s="64">
        <f t="shared" si="1026"/>
        <v>10000</v>
      </c>
      <c r="AG495" s="64">
        <f t="shared" si="1027"/>
        <v>9600</v>
      </c>
      <c r="AH495" s="64">
        <f t="shared" si="1028"/>
        <v>6400</v>
      </c>
    </row>
    <row r="496" spans="1:34">
      <c r="A496" s="268"/>
      <c r="B496" s="82" t="s">
        <v>69</v>
      </c>
      <c r="C496" s="34" t="s">
        <v>17</v>
      </c>
      <c r="D496" s="34" t="s">
        <v>10</v>
      </c>
      <c r="E496" s="34" t="s">
        <v>100</v>
      </c>
      <c r="F496" s="35" t="s">
        <v>127</v>
      </c>
      <c r="G496" s="37" t="s">
        <v>72</v>
      </c>
      <c r="H496" s="60">
        <v>10000</v>
      </c>
      <c r="I496" s="60">
        <v>9600</v>
      </c>
      <c r="J496" s="60">
        <v>6400</v>
      </c>
      <c r="K496" s="60"/>
      <c r="L496" s="60"/>
      <c r="M496" s="60"/>
      <c r="N496" s="60">
        <f t="shared" si="996"/>
        <v>10000</v>
      </c>
      <c r="O496" s="60">
        <f t="shared" si="997"/>
        <v>9600</v>
      </c>
      <c r="P496" s="60">
        <f t="shared" si="998"/>
        <v>6400</v>
      </c>
      <c r="Q496" s="60"/>
      <c r="R496" s="60"/>
      <c r="S496" s="60"/>
      <c r="T496" s="60">
        <f t="shared" si="1018"/>
        <v>10000</v>
      </c>
      <c r="U496" s="60">
        <f t="shared" si="1019"/>
        <v>9600</v>
      </c>
      <c r="V496" s="60">
        <f t="shared" si="1020"/>
        <v>6400</v>
      </c>
      <c r="W496" s="60"/>
      <c r="X496" s="60"/>
      <c r="Y496" s="60"/>
      <c r="Z496" s="60">
        <f t="shared" si="1022"/>
        <v>10000</v>
      </c>
      <c r="AA496" s="60">
        <f t="shared" si="1023"/>
        <v>9600</v>
      </c>
      <c r="AB496" s="60">
        <f t="shared" si="1024"/>
        <v>6400</v>
      </c>
      <c r="AC496" s="60"/>
      <c r="AD496" s="60"/>
      <c r="AE496" s="60"/>
      <c r="AF496" s="60">
        <f t="shared" si="1026"/>
        <v>10000</v>
      </c>
      <c r="AG496" s="60">
        <f t="shared" si="1027"/>
        <v>9600</v>
      </c>
      <c r="AH496" s="60">
        <f t="shared" si="1028"/>
        <v>6400</v>
      </c>
    </row>
    <row r="497" spans="1:34">
      <c r="A497" s="105"/>
      <c r="B497" s="85"/>
      <c r="C497" s="34"/>
      <c r="D497" s="109"/>
      <c r="E497" s="109"/>
      <c r="F497" s="46"/>
      <c r="G497" s="3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X497" s="57"/>
      <c r="Y497" s="57"/>
      <c r="Z497" s="57"/>
      <c r="AA497" s="57"/>
      <c r="AB497" s="57"/>
      <c r="AC497" s="57"/>
      <c r="AD497" s="57"/>
      <c r="AE497" s="57"/>
      <c r="AF497" s="57"/>
      <c r="AG497" s="57"/>
      <c r="AH497" s="57"/>
    </row>
    <row r="498" spans="1:34" ht="41.4">
      <c r="A498" s="186" t="s">
        <v>12</v>
      </c>
      <c r="B498" s="164" t="s">
        <v>297</v>
      </c>
      <c r="C498" s="20" t="s">
        <v>12</v>
      </c>
      <c r="D498" s="7" t="s">
        <v>21</v>
      </c>
      <c r="E498" s="7" t="s">
        <v>100</v>
      </c>
      <c r="F498" s="7" t="s">
        <v>101</v>
      </c>
      <c r="G498" s="18"/>
      <c r="H498" s="58">
        <f t="shared" ref="H498:M500" si="1050">H499</f>
        <v>50000</v>
      </c>
      <c r="I498" s="58">
        <f t="shared" si="1050"/>
        <v>50000</v>
      </c>
      <c r="J498" s="58">
        <f t="shared" si="1050"/>
        <v>50000</v>
      </c>
      <c r="K498" s="58">
        <f t="shared" si="1050"/>
        <v>0</v>
      </c>
      <c r="L498" s="58">
        <f t="shared" si="1050"/>
        <v>0</v>
      </c>
      <c r="M498" s="58">
        <f t="shared" si="1050"/>
        <v>0</v>
      </c>
      <c r="N498" s="58">
        <f t="shared" si="996"/>
        <v>50000</v>
      </c>
      <c r="O498" s="58">
        <f t="shared" si="997"/>
        <v>50000</v>
      </c>
      <c r="P498" s="58">
        <f t="shared" si="998"/>
        <v>50000</v>
      </c>
      <c r="Q498" s="58">
        <f t="shared" ref="Q498:S500" si="1051">Q499</f>
        <v>0</v>
      </c>
      <c r="R498" s="58">
        <f t="shared" si="1051"/>
        <v>0</v>
      </c>
      <c r="S498" s="58">
        <f t="shared" si="1051"/>
        <v>0</v>
      </c>
      <c r="T498" s="58">
        <f t="shared" ref="T498:T501" si="1052">N498+Q498</f>
        <v>50000</v>
      </c>
      <c r="U498" s="58">
        <f t="shared" ref="U498:U501" si="1053">O498+R498</f>
        <v>50000</v>
      </c>
      <c r="V498" s="58">
        <f t="shared" ref="V498:V501" si="1054">P498+S498</f>
        <v>50000</v>
      </c>
      <c r="W498" s="58">
        <f t="shared" ref="W498:Y500" si="1055">W499</f>
        <v>0</v>
      </c>
      <c r="X498" s="58">
        <f t="shared" si="1055"/>
        <v>0</v>
      </c>
      <c r="Y498" s="58">
        <f t="shared" si="1055"/>
        <v>0</v>
      </c>
      <c r="Z498" s="58">
        <f t="shared" ref="Z498:Z501" si="1056">T498+W498</f>
        <v>50000</v>
      </c>
      <c r="AA498" s="58">
        <f t="shared" ref="AA498:AA501" si="1057">U498+X498</f>
        <v>50000</v>
      </c>
      <c r="AB498" s="58">
        <f t="shared" ref="AB498:AB501" si="1058">V498+Y498</f>
        <v>50000</v>
      </c>
      <c r="AC498" s="58">
        <f t="shared" ref="AC498:AE500" si="1059">AC499</f>
        <v>0</v>
      </c>
      <c r="AD498" s="58">
        <f t="shared" si="1059"/>
        <v>0</v>
      </c>
      <c r="AE498" s="58">
        <f t="shared" si="1059"/>
        <v>0</v>
      </c>
      <c r="AF498" s="58">
        <f t="shared" ref="AF498:AF501" si="1060">Z498+AC498</f>
        <v>50000</v>
      </c>
      <c r="AG498" s="58">
        <f t="shared" ref="AG498:AG501" si="1061">AA498+AD498</f>
        <v>50000</v>
      </c>
      <c r="AH498" s="58">
        <f t="shared" ref="AH498:AH501" si="1062">AB498+AE498</f>
        <v>50000</v>
      </c>
    </row>
    <row r="499" spans="1:34" ht="18" customHeight="1">
      <c r="A499" s="275"/>
      <c r="B499" s="56" t="s">
        <v>29</v>
      </c>
      <c r="C499" s="5" t="s">
        <v>12</v>
      </c>
      <c r="D499" s="5" t="s">
        <v>21</v>
      </c>
      <c r="E499" s="5" t="s">
        <v>100</v>
      </c>
      <c r="F499" s="5" t="s">
        <v>117</v>
      </c>
      <c r="G499" s="17"/>
      <c r="H499" s="57">
        <f t="shared" si="1050"/>
        <v>50000</v>
      </c>
      <c r="I499" s="57">
        <f t="shared" si="1050"/>
        <v>50000</v>
      </c>
      <c r="J499" s="57">
        <f t="shared" si="1050"/>
        <v>50000</v>
      </c>
      <c r="K499" s="57">
        <f t="shared" si="1050"/>
        <v>0</v>
      </c>
      <c r="L499" s="57">
        <f t="shared" si="1050"/>
        <v>0</v>
      </c>
      <c r="M499" s="57">
        <f t="shared" si="1050"/>
        <v>0</v>
      </c>
      <c r="N499" s="57">
        <f t="shared" si="996"/>
        <v>50000</v>
      </c>
      <c r="O499" s="57">
        <f t="shared" si="997"/>
        <v>50000</v>
      </c>
      <c r="P499" s="57">
        <f t="shared" si="998"/>
        <v>50000</v>
      </c>
      <c r="Q499" s="57">
        <f t="shared" si="1051"/>
        <v>0</v>
      </c>
      <c r="R499" s="57">
        <f t="shared" si="1051"/>
        <v>0</v>
      </c>
      <c r="S499" s="57">
        <f t="shared" si="1051"/>
        <v>0</v>
      </c>
      <c r="T499" s="57">
        <f t="shared" si="1052"/>
        <v>50000</v>
      </c>
      <c r="U499" s="57">
        <f t="shared" si="1053"/>
        <v>50000</v>
      </c>
      <c r="V499" s="57">
        <f t="shared" si="1054"/>
        <v>50000</v>
      </c>
      <c r="W499" s="57">
        <f t="shared" si="1055"/>
        <v>0</v>
      </c>
      <c r="X499" s="57">
        <f t="shared" si="1055"/>
        <v>0</v>
      </c>
      <c r="Y499" s="57">
        <f t="shared" si="1055"/>
        <v>0</v>
      </c>
      <c r="Z499" s="57">
        <f t="shared" si="1056"/>
        <v>50000</v>
      </c>
      <c r="AA499" s="57">
        <f t="shared" si="1057"/>
        <v>50000</v>
      </c>
      <c r="AB499" s="57">
        <f t="shared" si="1058"/>
        <v>50000</v>
      </c>
      <c r="AC499" s="57">
        <f t="shared" si="1059"/>
        <v>0</v>
      </c>
      <c r="AD499" s="57">
        <f t="shared" si="1059"/>
        <v>0</v>
      </c>
      <c r="AE499" s="57">
        <f t="shared" si="1059"/>
        <v>0</v>
      </c>
      <c r="AF499" s="57">
        <f t="shared" si="1060"/>
        <v>50000</v>
      </c>
      <c r="AG499" s="57">
        <f t="shared" si="1061"/>
        <v>50000</v>
      </c>
      <c r="AH499" s="57">
        <f t="shared" si="1062"/>
        <v>50000</v>
      </c>
    </row>
    <row r="500" spans="1:34" ht="26.4">
      <c r="A500" s="265"/>
      <c r="B500" s="56" t="s">
        <v>186</v>
      </c>
      <c r="C500" s="5" t="s">
        <v>12</v>
      </c>
      <c r="D500" s="5" t="s">
        <v>21</v>
      </c>
      <c r="E500" s="5" t="s">
        <v>100</v>
      </c>
      <c r="F500" s="5" t="s">
        <v>117</v>
      </c>
      <c r="G500" s="17" t="s">
        <v>32</v>
      </c>
      <c r="H500" s="57">
        <f t="shared" si="1050"/>
        <v>50000</v>
      </c>
      <c r="I500" s="57">
        <f t="shared" si="1050"/>
        <v>50000</v>
      </c>
      <c r="J500" s="57">
        <f t="shared" si="1050"/>
        <v>50000</v>
      </c>
      <c r="K500" s="57">
        <f t="shared" si="1050"/>
        <v>0</v>
      </c>
      <c r="L500" s="57">
        <f t="shared" si="1050"/>
        <v>0</v>
      </c>
      <c r="M500" s="57">
        <f t="shared" si="1050"/>
        <v>0</v>
      </c>
      <c r="N500" s="57">
        <f t="shared" si="996"/>
        <v>50000</v>
      </c>
      <c r="O500" s="57">
        <f t="shared" si="997"/>
        <v>50000</v>
      </c>
      <c r="P500" s="57">
        <f t="shared" si="998"/>
        <v>50000</v>
      </c>
      <c r="Q500" s="57">
        <f t="shared" si="1051"/>
        <v>0</v>
      </c>
      <c r="R500" s="57">
        <f t="shared" si="1051"/>
        <v>0</v>
      </c>
      <c r="S500" s="57">
        <f t="shared" si="1051"/>
        <v>0</v>
      </c>
      <c r="T500" s="57">
        <f t="shared" si="1052"/>
        <v>50000</v>
      </c>
      <c r="U500" s="57">
        <f t="shared" si="1053"/>
        <v>50000</v>
      </c>
      <c r="V500" s="57">
        <f t="shared" si="1054"/>
        <v>50000</v>
      </c>
      <c r="W500" s="57">
        <f t="shared" si="1055"/>
        <v>0</v>
      </c>
      <c r="X500" s="57">
        <f t="shared" si="1055"/>
        <v>0</v>
      </c>
      <c r="Y500" s="57">
        <f t="shared" si="1055"/>
        <v>0</v>
      </c>
      <c r="Z500" s="57">
        <f t="shared" si="1056"/>
        <v>50000</v>
      </c>
      <c r="AA500" s="57">
        <f t="shared" si="1057"/>
        <v>50000</v>
      </c>
      <c r="AB500" s="57">
        <f t="shared" si="1058"/>
        <v>50000</v>
      </c>
      <c r="AC500" s="57">
        <f t="shared" si="1059"/>
        <v>0</v>
      </c>
      <c r="AD500" s="57">
        <f t="shared" si="1059"/>
        <v>0</v>
      </c>
      <c r="AE500" s="57">
        <f t="shared" si="1059"/>
        <v>0</v>
      </c>
      <c r="AF500" s="57">
        <f t="shared" si="1060"/>
        <v>50000</v>
      </c>
      <c r="AG500" s="57">
        <f t="shared" si="1061"/>
        <v>50000</v>
      </c>
      <c r="AH500" s="57">
        <f t="shared" si="1062"/>
        <v>50000</v>
      </c>
    </row>
    <row r="501" spans="1:34" ht="26.4">
      <c r="A501" s="265"/>
      <c r="B501" s="28" t="s">
        <v>34</v>
      </c>
      <c r="C501" s="5" t="s">
        <v>12</v>
      </c>
      <c r="D501" s="5" t="s">
        <v>21</v>
      </c>
      <c r="E501" s="5" t="s">
        <v>100</v>
      </c>
      <c r="F501" s="5" t="s">
        <v>117</v>
      </c>
      <c r="G501" s="17" t="s">
        <v>33</v>
      </c>
      <c r="H501" s="61">
        <v>50000</v>
      </c>
      <c r="I501" s="61">
        <v>50000</v>
      </c>
      <c r="J501" s="61">
        <v>50000</v>
      </c>
      <c r="K501" s="61"/>
      <c r="L501" s="61"/>
      <c r="M501" s="61"/>
      <c r="N501" s="61">
        <f t="shared" si="996"/>
        <v>50000</v>
      </c>
      <c r="O501" s="61">
        <f t="shared" si="997"/>
        <v>50000</v>
      </c>
      <c r="P501" s="61">
        <f t="shared" si="998"/>
        <v>50000</v>
      </c>
      <c r="Q501" s="61"/>
      <c r="R501" s="61"/>
      <c r="S501" s="61"/>
      <c r="T501" s="61">
        <f t="shared" si="1052"/>
        <v>50000</v>
      </c>
      <c r="U501" s="61">
        <f t="shared" si="1053"/>
        <v>50000</v>
      </c>
      <c r="V501" s="61">
        <f t="shared" si="1054"/>
        <v>50000</v>
      </c>
      <c r="W501" s="61"/>
      <c r="X501" s="61"/>
      <c r="Y501" s="61"/>
      <c r="Z501" s="61">
        <f t="shared" si="1056"/>
        <v>50000</v>
      </c>
      <c r="AA501" s="61">
        <f t="shared" si="1057"/>
        <v>50000</v>
      </c>
      <c r="AB501" s="61">
        <f t="shared" si="1058"/>
        <v>50000</v>
      </c>
      <c r="AC501" s="61"/>
      <c r="AD501" s="61"/>
      <c r="AE501" s="61"/>
      <c r="AF501" s="61">
        <f t="shared" si="1060"/>
        <v>50000</v>
      </c>
      <c r="AG501" s="61">
        <f t="shared" si="1061"/>
        <v>50000</v>
      </c>
      <c r="AH501" s="61">
        <f t="shared" si="1062"/>
        <v>50000</v>
      </c>
    </row>
    <row r="502" spans="1:34">
      <c r="A502" s="105"/>
      <c r="B502" s="85"/>
      <c r="C502" s="4"/>
      <c r="D502" s="4"/>
      <c r="E502" s="4"/>
      <c r="F502" s="5"/>
      <c r="G502" s="1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  <c r="V502" s="57"/>
      <c r="W502" s="57"/>
      <c r="X502" s="57"/>
      <c r="Y502" s="57"/>
      <c r="Z502" s="57"/>
      <c r="AA502" s="57"/>
      <c r="AB502" s="57"/>
      <c r="AC502" s="57"/>
      <c r="AD502" s="57"/>
      <c r="AE502" s="57"/>
      <c r="AF502" s="57"/>
      <c r="AG502" s="57"/>
      <c r="AH502" s="57"/>
    </row>
    <row r="503" spans="1:34" s="136" customFormat="1" ht="41.4">
      <c r="A503" s="97">
        <v>13</v>
      </c>
      <c r="B503" s="133" t="s">
        <v>298</v>
      </c>
      <c r="C503" s="134" t="s">
        <v>206</v>
      </c>
      <c r="D503" s="134" t="s">
        <v>21</v>
      </c>
      <c r="E503" s="134" t="s">
        <v>100</v>
      </c>
      <c r="F503" s="134" t="s">
        <v>101</v>
      </c>
      <c r="G503" s="135"/>
      <c r="H503" s="59">
        <f t="shared" ref="H503:M505" si="1063">H504</f>
        <v>20000</v>
      </c>
      <c r="I503" s="59">
        <f t="shared" si="1063"/>
        <v>20000</v>
      </c>
      <c r="J503" s="59">
        <f t="shared" si="1063"/>
        <v>20000</v>
      </c>
      <c r="K503" s="59">
        <f t="shared" si="1063"/>
        <v>0</v>
      </c>
      <c r="L503" s="59">
        <f t="shared" si="1063"/>
        <v>0</v>
      </c>
      <c r="M503" s="59">
        <f t="shared" si="1063"/>
        <v>0</v>
      </c>
      <c r="N503" s="59">
        <f t="shared" si="996"/>
        <v>20000</v>
      </c>
      <c r="O503" s="59">
        <f t="shared" si="997"/>
        <v>20000</v>
      </c>
      <c r="P503" s="59">
        <f t="shared" si="998"/>
        <v>20000</v>
      </c>
      <c r="Q503" s="59">
        <f t="shared" ref="Q503:S505" si="1064">Q504</f>
        <v>0</v>
      </c>
      <c r="R503" s="59">
        <f t="shared" si="1064"/>
        <v>0</v>
      </c>
      <c r="S503" s="59">
        <f t="shared" si="1064"/>
        <v>0</v>
      </c>
      <c r="T503" s="59">
        <f t="shared" ref="T503:T506" si="1065">N503+Q503</f>
        <v>20000</v>
      </c>
      <c r="U503" s="59">
        <f t="shared" ref="U503:U506" si="1066">O503+R503</f>
        <v>20000</v>
      </c>
      <c r="V503" s="59">
        <f t="shared" ref="V503:V506" si="1067">P503+S503</f>
        <v>20000</v>
      </c>
      <c r="W503" s="59">
        <f t="shared" ref="W503:Y505" si="1068">W504</f>
        <v>0</v>
      </c>
      <c r="X503" s="59">
        <f t="shared" si="1068"/>
        <v>0</v>
      </c>
      <c r="Y503" s="59">
        <f t="shared" si="1068"/>
        <v>0</v>
      </c>
      <c r="Z503" s="59">
        <f t="shared" ref="Z503:Z506" si="1069">T503+W503</f>
        <v>20000</v>
      </c>
      <c r="AA503" s="59">
        <f t="shared" ref="AA503:AA506" si="1070">U503+X503</f>
        <v>20000</v>
      </c>
      <c r="AB503" s="59">
        <f t="shared" ref="AB503:AB506" si="1071">V503+Y503</f>
        <v>20000</v>
      </c>
      <c r="AC503" s="59">
        <f t="shared" ref="AC503:AE505" si="1072">AC504</f>
        <v>0</v>
      </c>
      <c r="AD503" s="59">
        <f t="shared" si="1072"/>
        <v>0</v>
      </c>
      <c r="AE503" s="59">
        <f t="shared" si="1072"/>
        <v>0</v>
      </c>
      <c r="AF503" s="59">
        <f t="shared" ref="AF503:AF506" si="1073">Z503+AC503</f>
        <v>20000</v>
      </c>
      <c r="AG503" s="59">
        <f t="shared" ref="AG503:AG506" si="1074">AA503+AD503</f>
        <v>20000</v>
      </c>
      <c r="AH503" s="59">
        <f t="shared" ref="AH503:AH506" si="1075">AB503+AE503</f>
        <v>20000</v>
      </c>
    </row>
    <row r="504" spans="1:34" ht="26.4">
      <c r="A504" s="105"/>
      <c r="B504" s="71" t="s">
        <v>244</v>
      </c>
      <c r="C504" s="137" t="s">
        <v>206</v>
      </c>
      <c r="D504" s="137" t="s">
        <v>21</v>
      </c>
      <c r="E504" s="137" t="s">
        <v>100</v>
      </c>
      <c r="F504" s="137" t="s">
        <v>207</v>
      </c>
      <c r="G504" s="70"/>
      <c r="H504" s="64">
        <f t="shared" si="1063"/>
        <v>20000</v>
      </c>
      <c r="I504" s="64">
        <f t="shared" si="1063"/>
        <v>20000</v>
      </c>
      <c r="J504" s="64">
        <f t="shared" si="1063"/>
        <v>20000</v>
      </c>
      <c r="K504" s="64">
        <f t="shared" si="1063"/>
        <v>0</v>
      </c>
      <c r="L504" s="64">
        <f t="shared" si="1063"/>
        <v>0</v>
      </c>
      <c r="M504" s="64">
        <f t="shared" si="1063"/>
        <v>0</v>
      </c>
      <c r="N504" s="64">
        <f t="shared" si="996"/>
        <v>20000</v>
      </c>
      <c r="O504" s="64">
        <f t="shared" si="997"/>
        <v>20000</v>
      </c>
      <c r="P504" s="64">
        <f t="shared" si="998"/>
        <v>20000</v>
      </c>
      <c r="Q504" s="64">
        <f t="shared" si="1064"/>
        <v>0</v>
      </c>
      <c r="R504" s="64">
        <f t="shared" si="1064"/>
        <v>0</v>
      </c>
      <c r="S504" s="64">
        <f t="shared" si="1064"/>
        <v>0</v>
      </c>
      <c r="T504" s="64">
        <f t="shared" si="1065"/>
        <v>20000</v>
      </c>
      <c r="U504" s="64">
        <f t="shared" si="1066"/>
        <v>20000</v>
      </c>
      <c r="V504" s="64">
        <f t="shared" si="1067"/>
        <v>20000</v>
      </c>
      <c r="W504" s="64">
        <f t="shared" si="1068"/>
        <v>0</v>
      </c>
      <c r="X504" s="64">
        <f t="shared" si="1068"/>
        <v>0</v>
      </c>
      <c r="Y504" s="64">
        <f t="shared" si="1068"/>
        <v>0</v>
      </c>
      <c r="Z504" s="64">
        <f t="shared" si="1069"/>
        <v>20000</v>
      </c>
      <c r="AA504" s="64">
        <f t="shared" si="1070"/>
        <v>20000</v>
      </c>
      <c r="AB504" s="64">
        <f t="shared" si="1071"/>
        <v>20000</v>
      </c>
      <c r="AC504" s="64">
        <f t="shared" si="1072"/>
        <v>0</v>
      </c>
      <c r="AD504" s="64">
        <f t="shared" si="1072"/>
        <v>0</v>
      </c>
      <c r="AE504" s="64">
        <f t="shared" si="1072"/>
        <v>0</v>
      </c>
      <c r="AF504" s="64">
        <f t="shared" si="1073"/>
        <v>20000</v>
      </c>
      <c r="AG504" s="64">
        <f t="shared" si="1074"/>
        <v>20000</v>
      </c>
      <c r="AH504" s="64">
        <f t="shared" si="1075"/>
        <v>20000</v>
      </c>
    </row>
    <row r="505" spans="1:34" ht="26.4">
      <c r="A505" s="105"/>
      <c r="B505" s="126" t="s">
        <v>186</v>
      </c>
      <c r="C505" s="137" t="s">
        <v>206</v>
      </c>
      <c r="D505" s="137" t="s">
        <v>21</v>
      </c>
      <c r="E505" s="137" t="s">
        <v>100</v>
      </c>
      <c r="F505" s="137" t="s">
        <v>207</v>
      </c>
      <c r="G505" s="70" t="s">
        <v>32</v>
      </c>
      <c r="H505" s="64">
        <f t="shared" si="1063"/>
        <v>20000</v>
      </c>
      <c r="I505" s="64">
        <f t="shared" si="1063"/>
        <v>20000</v>
      </c>
      <c r="J505" s="64">
        <f t="shared" si="1063"/>
        <v>20000</v>
      </c>
      <c r="K505" s="64">
        <f t="shared" si="1063"/>
        <v>0</v>
      </c>
      <c r="L505" s="64">
        <f t="shared" si="1063"/>
        <v>0</v>
      </c>
      <c r="M505" s="64">
        <f t="shared" si="1063"/>
        <v>0</v>
      </c>
      <c r="N505" s="64">
        <f t="shared" si="996"/>
        <v>20000</v>
      </c>
      <c r="O505" s="64">
        <f t="shared" si="997"/>
        <v>20000</v>
      </c>
      <c r="P505" s="64">
        <f t="shared" si="998"/>
        <v>20000</v>
      </c>
      <c r="Q505" s="64">
        <f t="shared" si="1064"/>
        <v>0</v>
      </c>
      <c r="R505" s="64">
        <f t="shared" si="1064"/>
        <v>0</v>
      </c>
      <c r="S505" s="64">
        <f t="shared" si="1064"/>
        <v>0</v>
      </c>
      <c r="T505" s="64">
        <f t="shared" si="1065"/>
        <v>20000</v>
      </c>
      <c r="U505" s="64">
        <f t="shared" si="1066"/>
        <v>20000</v>
      </c>
      <c r="V505" s="64">
        <f t="shared" si="1067"/>
        <v>20000</v>
      </c>
      <c r="W505" s="64">
        <f t="shared" si="1068"/>
        <v>0</v>
      </c>
      <c r="X505" s="64">
        <f t="shared" si="1068"/>
        <v>0</v>
      </c>
      <c r="Y505" s="64">
        <f t="shared" si="1068"/>
        <v>0</v>
      </c>
      <c r="Z505" s="64">
        <f t="shared" si="1069"/>
        <v>20000</v>
      </c>
      <c r="AA505" s="64">
        <f t="shared" si="1070"/>
        <v>20000</v>
      </c>
      <c r="AB505" s="64">
        <f t="shared" si="1071"/>
        <v>20000</v>
      </c>
      <c r="AC505" s="64">
        <f t="shared" si="1072"/>
        <v>0</v>
      </c>
      <c r="AD505" s="64">
        <f t="shared" si="1072"/>
        <v>0</v>
      </c>
      <c r="AE505" s="64">
        <f t="shared" si="1072"/>
        <v>0</v>
      </c>
      <c r="AF505" s="64">
        <f t="shared" si="1073"/>
        <v>20000</v>
      </c>
      <c r="AG505" s="64">
        <f t="shared" si="1074"/>
        <v>20000</v>
      </c>
      <c r="AH505" s="64">
        <f t="shared" si="1075"/>
        <v>20000</v>
      </c>
    </row>
    <row r="506" spans="1:34" ht="26.4">
      <c r="A506" s="105"/>
      <c r="B506" s="71" t="s">
        <v>34</v>
      </c>
      <c r="C506" s="137" t="s">
        <v>206</v>
      </c>
      <c r="D506" s="137" t="s">
        <v>21</v>
      </c>
      <c r="E506" s="137" t="s">
        <v>100</v>
      </c>
      <c r="F506" s="137" t="s">
        <v>207</v>
      </c>
      <c r="G506" s="70" t="s">
        <v>33</v>
      </c>
      <c r="H506" s="64">
        <v>20000</v>
      </c>
      <c r="I506" s="64">
        <v>20000</v>
      </c>
      <c r="J506" s="60">
        <v>20000</v>
      </c>
      <c r="K506" s="60"/>
      <c r="L506" s="60"/>
      <c r="M506" s="60"/>
      <c r="N506" s="60">
        <f t="shared" si="996"/>
        <v>20000</v>
      </c>
      <c r="O506" s="60">
        <f t="shared" si="997"/>
        <v>20000</v>
      </c>
      <c r="P506" s="60">
        <f t="shared" si="998"/>
        <v>20000</v>
      </c>
      <c r="Q506" s="60"/>
      <c r="R506" s="60"/>
      <c r="S506" s="60"/>
      <c r="T506" s="60">
        <f t="shared" si="1065"/>
        <v>20000</v>
      </c>
      <c r="U506" s="60">
        <f t="shared" si="1066"/>
        <v>20000</v>
      </c>
      <c r="V506" s="60">
        <f t="shared" si="1067"/>
        <v>20000</v>
      </c>
      <c r="W506" s="60"/>
      <c r="X506" s="60"/>
      <c r="Y506" s="60"/>
      <c r="Z506" s="60">
        <f t="shared" si="1069"/>
        <v>20000</v>
      </c>
      <c r="AA506" s="60">
        <f t="shared" si="1070"/>
        <v>20000</v>
      </c>
      <c r="AB506" s="60">
        <f t="shared" si="1071"/>
        <v>20000</v>
      </c>
      <c r="AC506" s="60"/>
      <c r="AD506" s="60"/>
      <c r="AE506" s="60"/>
      <c r="AF506" s="60">
        <f t="shared" si="1073"/>
        <v>20000</v>
      </c>
      <c r="AG506" s="60">
        <f t="shared" si="1074"/>
        <v>20000</v>
      </c>
      <c r="AH506" s="60">
        <f t="shared" si="1075"/>
        <v>20000</v>
      </c>
    </row>
    <row r="507" spans="1:34">
      <c r="A507" s="105"/>
      <c r="B507" s="71"/>
      <c r="C507" s="137"/>
      <c r="D507" s="137"/>
      <c r="E507" s="138"/>
      <c r="F507" s="138"/>
      <c r="G507" s="70"/>
      <c r="H507" s="64"/>
      <c r="I507" s="64"/>
      <c r="J507" s="64"/>
      <c r="K507" s="64"/>
      <c r="L507" s="64"/>
      <c r="M507" s="64"/>
      <c r="N507" s="64"/>
      <c r="O507" s="64"/>
      <c r="P507" s="64"/>
      <c r="Q507" s="64"/>
      <c r="R507" s="64"/>
      <c r="S507" s="64"/>
      <c r="T507" s="64"/>
      <c r="U507" s="64"/>
      <c r="V507" s="64"/>
      <c r="W507" s="64"/>
      <c r="X507" s="64"/>
      <c r="Y507" s="64"/>
      <c r="Z507" s="64"/>
      <c r="AA507" s="64"/>
      <c r="AB507" s="64"/>
      <c r="AC507" s="64"/>
      <c r="AD507" s="64"/>
      <c r="AE507" s="64"/>
      <c r="AF507" s="64"/>
      <c r="AG507" s="64"/>
      <c r="AH507" s="64"/>
    </row>
    <row r="508" spans="1:34" ht="27.6">
      <c r="A508" s="186" t="s">
        <v>206</v>
      </c>
      <c r="B508" s="158" t="s">
        <v>299</v>
      </c>
      <c r="C508" s="20" t="s">
        <v>19</v>
      </c>
      <c r="D508" s="20" t="s">
        <v>21</v>
      </c>
      <c r="E508" s="7" t="s">
        <v>100</v>
      </c>
      <c r="F508" s="7" t="s">
        <v>101</v>
      </c>
      <c r="G508" s="11"/>
      <c r="H508" s="58">
        <f>H509</f>
        <v>220000</v>
      </c>
      <c r="I508" s="58">
        <f t="shared" ref="I508:M508" si="1076">I509</f>
        <v>220000</v>
      </c>
      <c r="J508" s="58">
        <f t="shared" si="1076"/>
        <v>220000</v>
      </c>
      <c r="K508" s="58">
        <f t="shared" si="1076"/>
        <v>0</v>
      </c>
      <c r="L508" s="58">
        <f t="shared" si="1076"/>
        <v>0</v>
      </c>
      <c r="M508" s="58">
        <f t="shared" si="1076"/>
        <v>0</v>
      </c>
      <c r="N508" s="58">
        <f t="shared" si="996"/>
        <v>220000</v>
      </c>
      <c r="O508" s="58">
        <f t="shared" si="997"/>
        <v>220000</v>
      </c>
      <c r="P508" s="58">
        <f t="shared" si="998"/>
        <v>220000</v>
      </c>
      <c r="Q508" s="58">
        <f t="shared" ref="Q508:S510" si="1077">Q509</f>
        <v>0</v>
      </c>
      <c r="R508" s="58">
        <f t="shared" si="1077"/>
        <v>0</v>
      </c>
      <c r="S508" s="58">
        <f t="shared" si="1077"/>
        <v>0</v>
      </c>
      <c r="T508" s="58">
        <f t="shared" ref="T508:T511" si="1078">N508+Q508</f>
        <v>220000</v>
      </c>
      <c r="U508" s="58">
        <f t="shared" ref="U508:U511" si="1079">O508+R508</f>
        <v>220000</v>
      </c>
      <c r="V508" s="58">
        <f t="shared" ref="V508:V511" si="1080">P508+S508</f>
        <v>220000</v>
      </c>
      <c r="W508" s="58">
        <f>W509+W512+W515</f>
        <v>592072</v>
      </c>
      <c r="X508" s="58">
        <f t="shared" ref="X508:Y508" si="1081">X509+X512+X515</f>
        <v>0</v>
      </c>
      <c r="Y508" s="58">
        <f t="shared" si="1081"/>
        <v>0</v>
      </c>
      <c r="Z508" s="58">
        <f t="shared" ref="Z508:Z511" si="1082">T508+W508</f>
        <v>812072</v>
      </c>
      <c r="AA508" s="58">
        <f t="shared" ref="AA508:AA511" si="1083">U508+X508</f>
        <v>220000</v>
      </c>
      <c r="AB508" s="58">
        <f t="shared" ref="AB508:AB511" si="1084">V508+Y508</f>
        <v>220000</v>
      </c>
      <c r="AC508" s="58">
        <f>AC509+AC512+AC515</f>
        <v>0</v>
      </c>
      <c r="AD508" s="58">
        <f t="shared" ref="AD508:AE508" si="1085">AD509+AD512+AD515</f>
        <v>0</v>
      </c>
      <c r="AE508" s="58">
        <f t="shared" si="1085"/>
        <v>0</v>
      </c>
      <c r="AF508" s="58">
        <f t="shared" ref="AF508:AF519" si="1086">Z508+AC508</f>
        <v>812072</v>
      </c>
      <c r="AG508" s="58">
        <f t="shared" ref="AG508:AG519" si="1087">AA508+AD508</f>
        <v>220000</v>
      </c>
      <c r="AH508" s="58">
        <f t="shared" ref="AH508:AH519" si="1088">AB508+AE508</f>
        <v>220000</v>
      </c>
    </row>
    <row r="509" spans="1:34">
      <c r="A509" s="270"/>
      <c r="B509" s="56" t="s">
        <v>245</v>
      </c>
      <c r="C509" s="10" t="s">
        <v>19</v>
      </c>
      <c r="D509" s="10" t="s">
        <v>21</v>
      </c>
      <c r="E509" s="5" t="s">
        <v>100</v>
      </c>
      <c r="F509" s="5" t="s">
        <v>120</v>
      </c>
      <c r="G509" s="11"/>
      <c r="H509" s="57">
        <f t="shared" ref="H509:M510" si="1089">H510</f>
        <v>220000</v>
      </c>
      <c r="I509" s="57">
        <f t="shared" si="1089"/>
        <v>220000</v>
      </c>
      <c r="J509" s="57">
        <f t="shared" si="1089"/>
        <v>220000</v>
      </c>
      <c r="K509" s="57">
        <f t="shared" si="1089"/>
        <v>0</v>
      </c>
      <c r="L509" s="57">
        <f t="shared" si="1089"/>
        <v>0</v>
      </c>
      <c r="M509" s="57">
        <f t="shared" si="1089"/>
        <v>0</v>
      </c>
      <c r="N509" s="57">
        <f t="shared" si="996"/>
        <v>220000</v>
      </c>
      <c r="O509" s="57">
        <f t="shared" si="997"/>
        <v>220000</v>
      </c>
      <c r="P509" s="57">
        <f t="shared" si="998"/>
        <v>220000</v>
      </c>
      <c r="Q509" s="57">
        <f t="shared" si="1077"/>
        <v>0</v>
      </c>
      <c r="R509" s="57">
        <f t="shared" si="1077"/>
        <v>0</v>
      </c>
      <c r="S509" s="57">
        <f t="shared" si="1077"/>
        <v>0</v>
      </c>
      <c r="T509" s="57">
        <f t="shared" si="1078"/>
        <v>220000</v>
      </c>
      <c r="U509" s="57">
        <f t="shared" si="1079"/>
        <v>220000</v>
      </c>
      <c r="V509" s="57">
        <f t="shared" si="1080"/>
        <v>220000</v>
      </c>
      <c r="W509" s="57">
        <f t="shared" ref="W509:Y510" si="1090">W510</f>
        <v>-101440</v>
      </c>
      <c r="X509" s="57">
        <f t="shared" si="1090"/>
        <v>0</v>
      </c>
      <c r="Y509" s="57">
        <f t="shared" si="1090"/>
        <v>0</v>
      </c>
      <c r="Z509" s="57">
        <f t="shared" si="1082"/>
        <v>118560</v>
      </c>
      <c r="AA509" s="57">
        <f t="shared" si="1083"/>
        <v>220000</v>
      </c>
      <c r="AB509" s="57">
        <f t="shared" si="1084"/>
        <v>220000</v>
      </c>
      <c r="AC509" s="57">
        <f t="shared" ref="AC509:AE510" si="1091">AC510</f>
        <v>0</v>
      </c>
      <c r="AD509" s="57">
        <f t="shared" si="1091"/>
        <v>0</v>
      </c>
      <c r="AE509" s="57">
        <f t="shared" si="1091"/>
        <v>0</v>
      </c>
      <c r="AF509" s="57">
        <f t="shared" si="1086"/>
        <v>118560</v>
      </c>
      <c r="AG509" s="57">
        <f t="shared" si="1087"/>
        <v>220000</v>
      </c>
      <c r="AH509" s="57">
        <f t="shared" si="1088"/>
        <v>220000</v>
      </c>
    </row>
    <row r="510" spans="1:34" ht="26.4">
      <c r="A510" s="265"/>
      <c r="B510" s="56" t="s">
        <v>186</v>
      </c>
      <c r="C510" s="10" t="s">
        <v>19</v>
      </c>
      <c r="D510" s="10" t="s">
        <v>21</v>
      </c>
      <c r="E510" s="5" t="s">
        <v>100</v>
      </c>
      <c r="F510" s="5" t="s">
        <v>120</v>
      </c>
      <c r="G510" s="11" t="s">
        <v>32</v>
      </c>
      <c r="H510" s="57">
        <f t="shared" si="1089"/>
        <v>220000</v>
      </c>
      <c r="I510" s="57">
        <f t="shared" si="1089"/>
        <v>220000</v>
      </c>
      <c r="J510" s="57">
        <f t="shared" si="1089"/>
        <v>220000</v>
      </c>
      <c r="K510" s="57">
        <f t="shared" si="1089"/>
        <v>0</v>
      </c>
      <c r="L510" s="57">
        <f t="shared" si="1089"/>
        <v>0</v>
      </c>
      <c r="M510" s="57">
        <f t="shared" si="1089"/>
        <v>0</v>
      </c>
      <c r="N510" s="57">
        <f t="shared" si="996"/>
        <v>220000</v>
      </c>
      <c r="O510" s="57">
        <f t="shared" si="997"/>
        <v>220000</v>
      </c>
      <c r="P510" s="57">
        <f t="shared" si="998"/>
        <v>220000</v>
      </c>
      <c r="Q510" s="57">
        <f t="shared" si="1077"/>
        <v>0</v>
      </c>
      <c r="R510" s="57">
        <f t="shared" si="1077"/>
        <v>0</v>
      </c>
      <c r="S510" s="57">
        <f t="shared" si="1077"/>
        <v>0</v>
      </c>
      <c r="T510" s="57">
        <f t="shared" si="1078"/>
        <v>220000</v>
      </c>
      <c r="U510" s="57">
        <f t="shared" si="1079"/>
        <v>220000</v>
      </c>
      <c r="V510" s="57">
        <f t="shared" si="1080"/>
        <v>220000</v>
      </c>
      <c r="W510" s="57">
        <f t="shared" si="1090"/>
        <v>-101440</v>
      </c>
      <c r="X510" s="57">
        <f t="shared" si="1090"/>
        <v>0</v>
      </c>
      <c r="Y510" s="57">
        <f t="shared" si="1090"/>
        <v>0</v>
      </c>
      <c r="Z510" s="57">
        <f t="shared" si="1082"/>
        <v>118560</v>
      </c>
      <c r="AA510" s="57">
        <f t="shared" si="1083"/>
        <v>220000</v>
      </c>
      <c r="AB510" s="57">
        <f t="shared" si="1084"/>
        <v>220000</v>
      </c>
      <c r="AC510" s="57">
        <f t="shared" si="1091"/>
        <v>0</v>
      </c>
      <c r="AD510" s="57">
        <f t="shared" si="1091"/>
        <v>0</v>
      </c>
      <c r="AE510" s="57">
        <f t="shared" si="1091"/>
        <v>0</v>
      </c>
      <c r="AF510" s="57">
        <f t="shared" si="1086"/>
        <v>118560</v>
      </c>
      <c r="AG510" s="57">
        <f t="shared" si="1087"/>
        <v>220000</v>
      </c>
      <c r="AH510" s="57">
        <f t="shared" si="1088"/>
        <v>220000</v>
      </c>
    </row>
    <row r="511" spans="1:34" ht="26.4">
      <c r="A511" s="265"/>
      <c r="B511" s="28" t="s">
        <v>34</v>
      </c>
      <c r="C511" s="10" t="s">
        <v>19</v>
      </c>
      <c r="D511" s="10" t="s">
        <v>21</v>
      </c>
      <c r="E511" s="5" t="s">
        <v>100</v>
      </c>
      <c r="F511" s="5" t="s">
        <v>120</v>
      </c>
      <c r="G511" s="11" t="s">
        <v>33</v>
      </c>
      <c r="H511" s="60">
        <v>220000</v>
      </c>
      <c r="I511" s="60">
        <v>220000</v>
      </c>
      <c r="J511" s="60">
        <v>220000</v>
      </c>
      <c r="K511" s="60"/>
      <c r="L511" s="60"/>
      <c r="M511" s="60"/>
      <c r="N511" s="60">
        <f t="shared" si="996"/>
        <v>220000</v>
      </c>
      <c r="O511" s="60">
        <f t="shared" si="997"/>
        <v>220000</v>
      </c>
      <c r="P511" s="60">
        <f t="shared" si="998"/>
        <v>220000</v>
      </c>
      <c r="Q511" s="60"/>
      <c r="R511" s="60"/>
      <c r="S511" s="60"/>
      <c r="T511" s="60">
        <f t="shared" si="1078"/>
        <v>220000</v>
      </c>
      <c r="U511" s="60">
        <f t="shared" si="1079"/>
        <v>220000</v>
      </c>
      <c r="V511" s="60">
        <f t="shared" si="1080"/>
        <v>220000</v>
      </c>
      <c r="W511" s="60">
        <v>-101440</v>
      </c>
      <c r="X511" s="60"/>
      <c r="Y511" s="60"/>
      <c r="Z511" s="60">
        <f t="shared" si="1082"/>
        <v>118560</v>
      </c>
      <c r="AA511" s="60">
        <f t="shared" si="1083"/>
        <v>220000</v>
      </c>
      <c r="AB511" s="60">
        <f t="shared" si="1084"/>
        <v>220000</v>
      </c>
      <c r="AC511" s="60"/>
      <c r="AD511" s="60"/>
      <c r="AE511" s="60"/>
      <c r="AF511" s="60">
        <f t="shared" si="1086"/>
        <v>118560</v>
      </c>
      <c r="AG511" s="60">
        <f t="shared" si="1087"/>
        <v>220000</v>
      </c>
      <c r="AH511" s="60">
        <f t="shared" si="1088"/>
        <v>220000</v>
      </c>
    </row>
    <row r="512" spans="1:34" ht="26.4">
      <c r="A512" s="181"/>
      <c r="B512" s="228" t="s">
        <v>439</v>
      </c>
      <c r="C512" s="35" t="s">
        <v>19</v>
      </c>
      <c r="D512" s="35" t="s">
        <v>21</v>
      </c>
      <c r="E512" s="35" t="s">
        <v>100</v>
      </c>
      <c r="F512" s="35" t="s">
        <v>438</v>
      </c>
      <c r="G512" s="36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>
        <f>W513</f>
        <v>445672</v>
      </c>
      <c r="X512" s="60">
        <f t="shared" ref="X512:Y513" si="1092">X513</f>
        <v>0</v>
      </c>
      <c r="Y512" s="60">
        <f t="shared" si="1092"/>
        <v>0</v>
      </c>
      <c r="Z512" s="60">
        <f t="shared" ref="Z512:Z521" si="1093">T512+W512</f>
        <v>445672</v>
      </c>
      <c r="AA512" s="60">
        <f t="shared" ref="AA512:AA521" si="1094">U512+X512</f>
        <v>0</v>
      </c>
      <c r="AB512" s="60">
        <f t="shared" ref="AB512:AB521" si="1095">V512+Y512</f>
        <v>0</v>
      </c>
      <c r="AC512" s="60">
        <f>AC513</f>
        <v>0</v>
      </c>
      <c r="AD512" s="60">
        <f t="shared" ref="AD512:AE513" si="1096">AD513</f>
        <v>0</v>
      </c>
      <c r="AE512" s="60">
        <f t="shared" si="1096"/>
        <v>0</v>
      </c>
      <c r="AF512" s="60">
        <f t="shared" si="1086"/>
        <v>445672</v>
      </c>
      <c r="AG512" s="60">
        <f t="shared" si="1087"/>
        <v>0</v>
      </c>
      <c r="AH512" s="60">
        <f t="shared" si="1088"/>
        <v>0</v>
      </c>
    </row>
    <row r="513" spans="1:34" ht="26.4">
      <c r="A513" s="181"/>
      <c r="B513" s="225" t="s">
        <v>186</v>
      </c>
      <c r="C513" s="35" t="s">
        <v>19</v>
      </c>
      <c r="D513" s="35" t="s">
        <v>21</v>
      </c>
      <c r="E513" s="35" t="s">
        <v>100</v>
      </c>
      <c r="F513" s="35" t="s">
        <v>438</v>
      </c>
      <c r="G513" s="36" t="s">
        <v>32</v>
      </c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>
        <f>W514</f>
        <v>445672</v>
      </c>
      <c r="X513" s="60">
        <f t="shared" si="1092"/>
        <v>0</v>
      </c>
      <c r="Y513" s="60">
        <f t="shared" si="1092"/>
        <v>0</v>
      </c>
      <c r="Z513" s="60">
        <f t="shared" si="1093"/>
        <v>445672</v>
      </c>
      <c r="AA513" s="60">
        <f t="shared" si="1094"/>
        <v>0</v>
      </c>
      <c r="AB513" s="60">
        <f t="shared" si="1095"/>
        <v>0</v>
      </c>
      <c r="AC513" s="60">
        <f>AC514</f>
        <v>0</v>
      </c>
      <c r="AD513" s="60">
        <f t="shared" si="1096"/>
        <v>0</v>
      </c>
      <c r="AE513" s="60">
        <f t="shared" si="1096"/>
        <v>0</v>
      </c>
      <c r="AF513" s="60">
        <f t="shared" si="1086"/>
        <v>445672</v>
      </c>
      <c r="AG513" s="60">
        <f t="shared" si="1087"/>
        <v>0</v>
      </c>
      <c r="AH513" s="60">
        <f t="shared" si="1088"/>
        <v>0</v>
      </c>
    </row>
    <row r="514" spans="1:34" ht="26.4">
      <c r="A514" s="181"/>
      <c r="B514" s="226" t="s">
        <v>34</v>
      </c>
      <c r="C514" s="35" t="s">
        <v>19</v>
      </c>
      <c r="D514" s="35" t="s">
        <v>21</v>
      </c>
      <c r="E514" s="35" t="s">
        <v>100</v>
      </c>
      <c r="F514" s="35" t="s">
        <v>438</v>
      </c>
      <c r="G514" s="36" t="s">
        <v>33</v>
      </c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>
        <v>445672</v>
      </c>
      <c r="X514" s="60"/>
      <c r="Y514" s="60"/>
      <c r="Z514" s="60">
        <f t="shared" si="1093"/>
        <v>445672</v>
      </c>
      <c r="AA514" s="60">
        <f t="shared" si="1094"/>
        <v>0</v>
      </c>
      <c r="AB514" s="60">
        <f t="shared" si="1095"/>
        <v>0</v>
      </c>
      <c r="AC514" s="60"/>
      <c r="AD514" s="60"/>
      <c r="AE514" s="60"/>
      <c r="AF514" s="60">
        <f t="shared" si="1086"/>
        <v>445672</v>
      </c>
      <c r="AG514" s="60">
        <f t="shared" si="1087"/>
        <v>0</v>
      </c>
      <c r="AH514" s="60">
        <f t="shared" si="1088"/>
        <v>0</v>
      </c>
    </row>
    <row r="515" spans="1:34" ht="26.4">
      <c r="A515" s="181"/>
      <c r="B515" s="229" t="s">
        <v>441</v>
      </c>
      <c r="C515" s="35" t="s">
        <v>19</v>
      </c>
      <c r="D515" s="35" t="s">
        <v>21</v>
      </c>
      <c r="E515" s="35" t="s">
        <v>100</v>
      </c>
      <c r="F515" s="35" t="s">
        <v>440</v>
      </c>
      <c r="G515" s="36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>
        <f>W516+W518+W521</f>
        <v>247840</v>
      </c>
      <c r="X515" s="60">
        <f t="shared" ref="X515:Y515" si="1097">X516+X518+X521</f>
        <v>0</v>
      </c>
      <c r="Y515" s="60">
        <f t="shared" si="1097"/>
        <v>0</v>
      </c>
      <c r="Z515" s="60">
        <f t="shared" si="1093"/>
        <v>247840</v>
      </c>
      <c r="AA515" s="60">
        <f t="shared" si="1094"/>
        <v>0</v>
      </c>
      <c r="AB515" s="60">
        <f t="shared" si="1095"/>
        <v>0</v>
      </c>
      <c r="AC515" s="60">
        <f>AC516+AC518+AC521</f>
        <v>0</v>
      </c>
      <c r="AD515" s="60">
        <f t="shared" ref="AD515:AE515" si="1098">AD516+AD518+AD521</f>
        <v>0</v>
      </c>
      <c r="AE515" s="60">
        <f t="shared" si="1098"/>
        <v>0</v>
      </c>
      <c r="AF515" s="60">
        <f t="shared" si="1086"/>
        <v>247840</v>
      </c>
      <c r="AG515" s="60">
        <f t="shared" si="1087"/>
        <v>0</v>
      </c>
      <c r="AH515" s="60">
        <f t="shared" si="1088"/>
        <v>0</v>
      </c>
    </row>
    <row r="516" spans="1:34" ht="26.4">
      <c r="A516" s="181"/>
      <c r="B516" s="230" t="s">
        <v>186</v>
      </c>
      <c r="C516" s="35" t="s">
        <v>19</v>
      </c>
      <c r="D516" s="35" t="s">
        <v>21</v>
      </c>
      <c r="E516" s="35" t="s">
        <v>100</v>
      </c>
      <c r="F516" s="35" t="s">
        <v>440</v>
      </c>
      <c r="G516" s="36" t="s">
        <v>32</v>
      </c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>
        <f>W517</f>
        <v>10200</v>
      </c>
      <c r="X516" s="60">
        <f t="shared" ref="X516:Y516" si="1099">X517</f>
        <v>0</v>
      </c>
      <c r="Y516" s="60">
        <f t="shared" si="1099"/>
        <v>0</v>
      </c>
      <c r="Z516" s="60">
        <f t="shared" si="1093"/>
        <v>10200</v>
      </c>
      <c r="AA516" s="60">
        <f t="shared" si="1094"/>
        <v>0</v>
      </c>
      <c r="AB516" s="60">
        <f t="shared" si="1095"/>
        <v>0</v>
      </c>
      <c r="AC516" s="60">
        <f>AC517</f>
        <v>0</v>
      </c>
      <c r="AD516" s="60">
        <f t="shared" ref="AD516:AE516" si="1100">AD517</f>
        <v>0</v>
      </c>
      <c r="AE516" s="60">
        <f t="shared" si="1100"/>
        <v>0</v>
      </c>
      <c r="AF516" s="60">
        <f t="shared" si="1086"/>
        <v>10200</v>
      </c>
      <c r="AG516" s="60">
        <f t="shared" si="1087"/>
        <v>0</v>
      </c>
      <c r="AH516" s="60">
        <f t="shared" si="1088"/>
        <v>0</v>
      </c>
    </row>
    <row r="517" spans="1:34" ht="26.4">
      <c r="A517" s="181"/>
      <c r="B517" s="229" t="s">
        <v>34</v>
      </c>
      <c r="C517" s="35" t="s">
        <v>19</v>
      </c>
      <c r="D517" s="35" t="s">
        <v>21</v>
      </c>
      <c r="E517" s="35" t="s">
        <v>100</v>
      </c>
      <c r="F517" s="35" t="s">
        <v>440</v>
      </c>
      <c r="G517" s="36" t="s">
        <v>33</v>
      </c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>
        <v>10200</v>
      </c>
      <c r="X517" s="60"/>
      <c r="Y517" s="60"/>
      <c r="Z517" s="60">
        <f t="shared" si="1093"/>
        <v>10200</v>
      </c>
      <c r="AA517" s="60">
        <f t="shared" si="1094"/>
        <v>0</v>
      </c>
      <c r="AB517" s="60">
        <f t="shared" si="1095"/>
        <v>0</v>
      </c>
      <c r="AC517" s="60"/>
      <c r="AD517" s="60"/>
      <c r="AE517" s="60"/>
      <c r="AF517" s="60">
        <f t="shared" si="1086"/>
        <v>10200</v>
      </c>
      <c r="AG517" s="60">
        <f t="shared" si="1087"/>
        <v>0</v>
      </c>
      <c r="AH517" s="60">
        <f t="shared" si="1088"/>
        <v>0</v>
      </c>
    </row>
    <row r="518" spans="1:34" ht="26.4">
      <c r="A518" s="181"/>
      <c r="B518" s="223" t="s">
        <v>41</v>
      </c>
      <c r="C518" s="35" t="s">
        <v>19</v>
      </c>
      <c r="D518" s="35" t="s">
        <v>21</v>
      </c>
      <c r="E518" s="35" t="s">
        <v>100</v>
      </c>
      <c r="F518" s="35" t="s">
        <v>440</v>
      </c>
      <c r="G518" s="36" t="s">
        <v>39</v>
      </c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>
        <f>W519+W520</f>
        <v>209140</v>
      </c>
      <c r="X518" s="60">
        <f t="shared" ref="X518:Y518" si="1101">X519+X520</f>
        <v>0</v>
      </c>
      <c r="Y518" s="60">
        <f t="shared" si="1101"/>
        <v>0</v>
      </c>
      <c r="Z518" s="60">
        <f t="shared" si="1093"/>
        <v>209140</v>
      </c>
      <c r="AA518" s="60">
        <f t="shared" si="1094"/>
        <v>0</v>
      </c>
      <c r="AB518" s="60">
        <f t="shared" si="1095"/>
        <v>0</v>
      </c>
      <c r="AC518" s="60">
        <f>AC519+AC520</f>
        <v>0</v>
      </c>
      <c r="AD518" s="60">
        <f t="shared" ref="AD518:AE518" si="1102">AD519+AD520</f>
        <v>0</v>
      </c>
      <c r="AE518" s="60">
        <f t="shared" si="1102"/>
        <v>0</v>
      </c>
      <c r="AF518" s="60">
        <f t="shared" si="1086"/>
        <v>209140</v>
      </c>
      <c r="AG518" s="60">
        <f t="shared" si="1087"/>
        <v>0</v>
      </c>
      <c r="AH518" s="60">
        <f t="shared" si="1088"/>
        <v>0</v>
      </c>
    </row>
    <row r="519" spans="1:34">
      <c r="A519" s="181"/>
      <c r="B519" s="222" t="s">
        <v>42</v>
      </c>
      <c r="C519" s="35" t="s">
        <v>19</v>
      </c>
      <c r="D519" s="35" t="s">
        <v>21</v>
      </c>
      <c r="E519" s="35" t="s">
        <v>100</v>
      </c>
      <c r="F519" s="35" t="s">
        <v>440</v>
      </c>
      <c r="G519" s="36" t="s">
        <v>40</v>
      </c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>
        <v>139440</v>
      </c>
      <c r="X519" s="60"/>
      <c r="Y519" s="60"/>
      <c r="Z519" s="60">
        <f t="shared" si="1093"/>
        <v>139440</v>
      </c>
      <c r="AA519" s="60">
        <f t="shared" si="1094"/>
        <v>0</v>
      </c>
      <c r="AB519" s="60">
        <f t="shared" si="1095"/>
        <v>0</v>
      </c>
      <c r="AC519" s="60"/>
      <c r="AD519" s="60"/>
      <c r="AE519" s="60"/>
      <c r="AF519" s="60">
        <f t="shared" si="1086"/>
        <v>139440</v>
      </c>
      <c r="AG519" s="60">
        <f t="shared" si="1087"/>
        <v>0</v>
      </c>
      <c r="AH519" s="60">
        <f t="shared" si="1088"/>
        <v>0</v>
      </c>
    </row>
    <row r="520" spans="1:34">
      <c r="A520" s="181"/>
      <c r="B520" s="227" t="s">
        <v>175</v>
      </c>
      <c r="C520" s="35" t="s">
        <v>19</v>
      </c>
      <c r="D520" s="35" t="s">
        <v>21</v>
      </c>
      <c r="E520" s="35" t="s">
        <v>100</v>
      </c>
      <c r="F520" s="35" t="s">
        <v>440</v>
      </c>
      <c r="G520" s="36" t="s">
        <v>172</v>
      </c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>
        <v>69700</v>
      </c>
      <c r="X520" s="60"/>
      <c r="Y520" s="60"/>
      <c r="Z520" s="60">
        <f t="shared" ref="Z520" si="1103">T520+W520</f>
        <v>69700</v>
      </c>
      <c r="AA520" s="60">
        <f t="shared" ref="AA520" si="1104">U520+X520</f>
        <v>0</v>
      </c>
      <c r="AB520" s="60">
        <f t="shared" ref="AB520" si="1105">V520+Y520</f>
        <v>0</v>
      </c>
      <c r="AC520" s="60"/>
      <c r="AD520" s="60"/>
      <c r="AE520" s="60"/>
      <c r="AF520" s="60">
        <f t="shared" ref="AF520:AF521" si="1106">Z520+AC520</f>
        <v>69700</v>
      </c>
      <c r="AG520" s="60">
        <f t="shared" ref="AG520:AG521" si="1107">AA520+AD520</f>
        <v>0</v>
      </c>
      <c r="AH520" s="60">
        <f t="shared" ref="AH520:AH521" si="1108">AB520+AE520</f>
        <v>0</v>
      </c>
    </row>
    <row r="521" spans="1:34">
      <c r="A521" s="181"/>
      <c r="B521" s="231" t="s">
        <v>47</v>
      </c>
      <c r="C521" s="35" t="s">
        <v>19</v>
      </c>
      <c r="D521" s="35" t="s">
        <v>21</v>
      </c>
      <c r="E521" s="35" t="s">
        <v>100</v>
      </c>
      <c r="F521" s="35" t="s">
        <v>440</v>
      </c>
      <c r="G521" s="36" t="s">
        <v>45</v>
      </c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>
        <f>W522</f>
        <v>28500</v>
      </c>
      <c r="X521" s="60">
        <f t="shared" ref="X521:Y521" si="1109">X522</f>
        <v>0</v>
      </c>
      <c r="Y521" s="60">
        <f t="shared" si="1109"/>
        <v>0</v>
      </c>
      <c r="Z521" s="60">
        <f t="shared" si="1093"/>
        <v>28500</v>
      </c>
      <c r="AA521" s="60">
        <f t="shared" si="1094"/>
        <v>0</v>
      </c>
      <c r="AB521" s="60">
        <f t="shared" si="1095"/>
        <v>0</v>
      </c>
      <c r="AC521" s="60">
        <f>AC522</f>
        <v>0</v>
      </c>
      <c r="AD521" s="60">
        <f t="shared" ref="AD521:AE521" si="1110">AD522</f>
        <v>0</v>
      </c>
      <c r="AE521" s="60">
        <f t="shared" si="1110"/>
        <v>0</v>
      </c>
      <c r="AF521" s="60">
        <f t="shared" si="1106"/>
        <v>28500</v>
      </c>
      <c r="AG521" s="60">
        <f t="shared" si="1107"/>
        <v>0</v>
      </c>
      <c r="AH521" s="60">
        <f t="shared" si="1108"/>
        <v>0</v>
      </c>
    </row>
    <row r="522" spans="1:34" ht="39.6">
      <c r="A522" s="181"/>
      <c r="B522" s="231" t="s">
        <v>177</v>
      </c>
      <c r="C522" s="35" t="s">
        <v>19</v>
      </c>
      <c r="D522" s="35" t="s">
        <v>21</v>
      </c>
      <c r="E522" s="35" t="s">
        <v>100</v>
      </c>
      <c r="F522" s="35" t="s">
        <v>440</v>
      </c>
      <c r="G522" s="36" t="s">
        <v>46</v>
      </c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>
        <v>28500</v>
      </c>
      <c r="X522" s="60"/>
      <c r="Y522" s="60"/>
      <c r="Z522" s="60">
        <f t="shared" ref="Z522" si="1111">T522+W522</f>
        <v>28500</v>
      </c>
      <c r="AA522" s="60">
        <f t="shared" ref="AA522" si="1112">U522+X522</f>
        <v>0</v>
      </c>
      <c r="AB522" s="60">
        <f t="shared" ref="AB522" si="1113">V522+Y522</f>
        <v>0</v>
      </c>
      <c r="AC522" s="60"/>
      <c r="AD522" s="60"/>
      <c r="AE522" s="60"/>
      <c r="AF522" s="60">
        <f t="shared" ref="AF522" si="1114">Z522+AC522</f>
        <v>28500</v>
      </c>
      <c r="AG522" s="60">
        <f t="shared" ref="AG522" si="1115">AA522+AD522</f>
        <v>0</v>
      </c>
      <c r="AH522" s="60">
        <f t="shared" ref="AH522" si="1116">AB522+AE522</f>
        <v>0</v>
      </c>
    </row>
    <row r="523" spans="1:34">
      <c r="A523" s="105"/>
      <c r="B523" s="85"/>
      <c r="C523" s="29"/>
      <c r="D523" s="29"/>
      <c r="E523" s="4"/>
      <c r="F523" s="5"/>
      <c r="G523" s="11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  <c r="S523" s="57"/>
      <c r="T523" s="57"/>
      <c r="U523" s="57"/>
      <c r="V523" s="57"/>
      <c r="W523" s="57"/>
      <c r="X523" s="57"/>
      <c r="Y523" s="57"/>
      <c r="Z523" s="57"/>
      <c r="AA523" s="57"/>
      <c r="AB523" s="57"/>
      <c r="AC523" s="57"/>
      <c r="AD523" s="57"/>
      <c r="AE523" s="57"/>
      <c r="AF523" s="57"/>
      <c r="AG523" s="57"/>
      <c r="AH523" s="57"/>
    </row>
    <row r="524" spans="1:34" ht="27.6">
      <c r="A524" s="66">
        <v>15</v>
      </c>
      <c r="B524" s="96" t="s">
        <v>300</v>
      </c>
      <c r="C524" s="7" t="s">
        <v>20</v>
      </c>
      <c r="D524" s="7" t="s">
        <v>21</v>
      </c>
      <c r="E524" s="7" t="s">
        <v>100</v>
      </c>
      <c r="F524" s="7" t="s">
        <v>101</v>
      </c>
      <c r="G524" s="110"/>
      <c r="H524" s="59">
        <f t="shared" ref="H524:M524" si="1117">H525</f>
        <v>110000</v>
      </c>
      <c r="I524" s="59">
        <f t="shared" si="1117"/>
        <v>110000</v>
      </c>
      <c r="J524" s="59">
        <f t="shared" si="1117"/>
        <v>110000</v>
      </c>
      <c r="K524" s="59">
        <f t="shared" si="1117"/>
        <v>0</v>
      </c>
      <c r="L524" s="59">
        <f t="shared" si="1117"/>
        <v>0</v>
      </c>
      <c r="M524" s="59">
        <f t="shared" si="1117"/>
        <v>0</v>
      </c>
      <c r="N524" s="59">
        <f t="shared" si="996"/>
        <v>110000</v>
      </c>
      <c r="O524" s="59">
        <f t="shared" si="997"/>
        <v>110000</v>
      </c>
      <c r="P524" s="59">
        <f t="shared" si="998"/>
        <v>110000</v>
      </c>
      <c r="Q524" s="59">
        <f>Q525+Q530</f>
        <v>1017000</v>
      </c>
      <c r="R524" s="59">
        <f t="shared" ref="R524:S524" si="1118">R525+R530</f>
        <v>0</v>
      </c>
      <c r="S524" s="59">
        <f t="shared" si="1118"/>
        <v>0</v>
      </c>
      <c r="T524" s="59">
        <f t="shared" ref="T524:T529" si="1119">N524+Q524</f>
        <v>1127000</v>
      </c>
      <c r="U524" s="59">
        <f t="shared" ref="U524:U529" si="1120">O524+R524</f>
        <v>110000</v>
      </c>
      <c r="V524" s="59">
        <f t="shared" ref="V524:V529" si="1121">P524+S524</f>
        <v>110000</v>
      </c>
      <c r="W524" s="59">
        <f>W525+W530</f>
        <v>0</v>
      </c>
      <c r="X524" s="59">
        <f t="shared" ref="X524:Y524" si="1122">X525+X530</f>
        <v>0</v>
      </c>
      <c r="Y524" s="59">
        <f t="shared" si="1122"/>
        <v>0</v>
      </c>
      <c r="Z524" s="59">
        <f t="shared" ref="Z524:Z532" si="1123">T524+W524</f>
        <v>1127000</v>
      </c>
      <c r="AA524" s="59">
        <f t="shared" ref="AA524:AA532" si="1124">U524+X524</f>
        <v>110000</v>
      </c>
      <c r="AB524" s="59">
        <f t="shared" ref="AB524:AB532" si="1125">V524+Y524</f>
        <v>110000</v>
      </c>
      <c r="AC524" s="59">
        <f>AC525+AC530</f>
        <v>0</v>
      </c>
      <c r="AD524" s="59">
        <f t="shared" ref="AD524:AE524" si="1126">AD525+AD530</f>
        <v>0</v>
      </c>
      <c r="AE524" s="59">
        <f t="shared" si="1126"/>
        <v>0</v>
      </c>
      <c r="AF524" s="59">
        <f t="shared" ref="AF524:AF532" si="1127">Z524+AC524</f>
        <v>1127000</v>
      </c>
      <c r="AG524" s="59">
        <f t="shared" ref="AG524:AG532" si="1128">AA524+AD524</f>
        <v>110000</v>
      </c>
      <c r="AH524" s="59">
        <f t="shared" ref="AH524:AH532" si="1129">AB524+AE524</f>
        <v>110000</v>
      </c>
    </row>
    <row r="525" spans="1:34">
      <c r="A525" s="264"/>
      <c r="B525" s="142" t="s">
        <v>246</v>
      </c>
      <c r="C525" s="5" t="s">
        <v>20</v>
      </c>
      <c r="D525" s="5" t="s">
        <v>21</v>
      </c>
      <c r="E525" s="5" t="s">
        <v>100</v>
      </c>
      <c r="F525" s="5" t="s">
        <v>141</v>
      </c>
      <c r="G525" s="11"/>
      <c r="H525" s="57">
        <f>H528+H526</f>
        <v>110000</v>
      </c>
      <c r="I525" s="57">
        <f t="shared" ref="I525:J525" si="1130">I528+I526</f>
        <v>110000</v>
      </c>
      <c r="J525" s="57">
        <f t="shared" si="1130"/>
        <v>110000</v>
      </c>
      <c r="K525" s="57">
        <f t="shared" ref="K525:M525" si="1131">K528+K526</f>
        <v>0</v>
      </c>
      <c r="L525" s="57">
        <f t="shared" si="1131"/>
        <v>0</v>
      </c>
      <c r="M525" s="57">
        <f t="shared" si="1131"/>
        <v>0</v>
      </c>
      <c r="N525" s="57">
        <f t="shared" si="996"/>
        <v>110000</v>
      </c>
      <c r="O525" s="57">
        <f t="shared" si="997"/>
        <v>110000</v>
      </c>
      <c r="P525" s="57">
        <f t="shared" si="998"/>
        <v>110000</v>
      </c>
      <c r="Q525" s="57">
        <f t="shared" ref="Q525:S525" si="1132">Q528+Q526</f>
        <v>0</v>
      </c>
      <c r="R525" s="57">
        <f t="shared" si="1132"/>
        <v>0</v>
      </c>
      <c r="S525" s="57">
        <f t="shared" si="1132"/>
        <v>0</v>
      </c>
      <c r="T525" s="57">
        <f t="shared" si="1119"/>
        <v>110000</v>
      </c>
      <c r="U525" s="57">
        <f t="shared" si="1120"/>
        <v>110000</v>
      </c>
      <c r="V525" s="57">
        <f t="shared" si="1121"/>
        <v>110000</v>
      </c>
      <c r="W525" s="57">
        <f t="shared" ref="W525:Y525" si="1133">W528+W526</f>
        <v>0</v>
      </c>
      <c r="X525" s="57">
        <f t="shared" si="1133"/>
        <v>0</v>
      </c>
      <c r="Y525" s="57">
        <f t="shared" si="1133"/>
        <v>0</v>
      </c>
      <c r="Z525" s="57">
        <f t="shared" si="1123"/>
        <v>110000</v>
      </c>
      <c r="AA525" s="57">
        <f t="shared" si="1124"/>
        <v>110000</v>
      </c>
      <c r="AB525" s="57">
        <f t="shared" si="1125"/>
        <v>110000</v>
      </c>
      <c r="AC525" s="57">
        <f t="shared" ref="AC525:AE525" si="1134">AC528+AC526</f>
        <v>0</v>
      </c>
      <c r="AD525" s="57">
        <f t="shared" si="1134"/>
        <v>0</v>
      </c>
      <c r="AE525" s="57">
        <f t="shared" si="1134"/>
        <v>0</v>
      </c>
      <c r="AF525" s="57">
        <f t="shared" si="1127"/>
        <v>110000</v>
      </c>
      <c r="AG525" s="57">
        <f t="shared" si="1128"/>
        <v>110000</v>
      </c>
      <c r="AH525" s="57">
        <f t="shared" si="1129"/>
        <v>110000</v>
      </c>
    </row>
    <row r="526" spans="1:34" ht="39.6">
      <c r="A526" s="265"/>
      <c r="B526" s="191" t="s">
        <v>51</v>
      </c>
      <c r="C526" s="5" t="s">
        <v>20</v>
      </c>
      <c r="D526" s="5" t="s">
        <v>21</v>
      </c>
      <c r="E526" s="5" t="s">
        <v>100</v>
      </c>
      <c r="F526" s="5" t="s">
        <v>141</v>
      </c>
      <c r="G526" s="36" t="s">
        <v>49</v>
      </c>
      <c r="H526" s="57">
        <f>H527</f>
        <v>80000</v>
      </c>
      <c r="I526" s="57">
        <f t="shared" ref="I526:M526" si="1135">I527</f>
        <v>80000</v>
      </c>
      <c r="J526" s="57">
        <f t="shared" si="1135"/>
        <v>80000</v>
      </c>
      <c r="K526" s="57">
        <f t="shared" si="1135"/>
        <v>0</v>
      </c>
      <c r="L526" s="57">
        <f t="shared" si="1135"/>
        <v>0</v>
      </c>
      <c r="M526" s="57">
        <f t="shared" si="1135"/>
        <v>0</v>
      </c>
      <c r="N526" s="57">
        <f t="shared" si="996"/>
        <v>80000</v>
      </c>
      <c r="O526" s="57">
        <f t="shared" si="997"/>
        <v>80000</v>
      </c>
      <c r="P526" s="57">
        <f t="shared" si="998"/>
        <v>80000</v>
      </c>
      <c r="Q526" s="57">
        <f t="shared" ref="Q526:S526" si="1136">Q527</f>
        <v>0</v>
      </c>
      <c r="R526" s="57">
        <f t="shared" si="1136"/>
        <v>0</v>
      </c>
      <c r="S526" s="57">
        <f t="shared" si="1136"/>
        <v>0</v>
      </c>
      <c r="T526" s="57">
        <f t="shared" si="1119"/>
        <v>80000</v>
      </c>
      <c r="U526" s="57">
        <f t="shared" si="1120"/>
        <v>80000</v>
      </c>
      <c r="V526" s="57">
        <f t="shared" si="1121"/>
        <v>80000</v>
      </c>
      <c r="W526" s="57">
        <f t="shared" ref="W526:Y526" si="1137">W527</f>
        <v>0</v>
      </c>
      <c r="X526" s="57">
        <f t="shared" si="1137"/>
        <v>0</v>
      </c>
      <c r="Y526" s="57">
        <f t="shared" si="1137"/>
        <v>0</v>
      </c>
      <c r="Z526" s="57">
        <f t="shared" si="1123"/>
        <v>80000</v>
      </c>
      <c r="AA526" s="57">
        <f t="shared" si="1124"/>
        <v>80000</v>
      </c>
      <c r="AB526" s="57">
        <f t="shared" si="1125"/>
        <v>80000</v>
      </c>
      <c r="AC526" s="57">
        <f t="shared" ref="AC526:AE526" si="1138">AC527</f>
        <v>0</v>
      </c>
      <c r="AD526" s="57">
        <f t="shared" si="1138"/>
        <v>0</v>
      </c>
      <c r="AE526" s="57">
        <f t="shared" si="1138"/>
        <v>0</v>
      </c>
      <c r="AF526" s="57">
        <f t="shared" si="1127"/>
        <v>80000</v>
      </c>
      <c r="AG526" s="57">
        <f t="shared" si="1128"/>
        <v>80000</v>
      </c>
      <c r="AH526" s="57">
        <f t="shared" si="1129"/>
        <v>80000</v>
      </c>
    </row>
    <row r="527" spans="1:34">
      <c r="A527" s="265"/>
      <c r="B527" s="191" t="s">
        <v>52</v>
      </c>
      <c r="C527" s="5" t="s">
        <v>20</v>
      </c>
      <c r="D527" s="5" t="s">
        <v>21</v>
      </c>
      <c r="E527" s="5" t="s">
        <v>100</v>
      </c>
      <c r="F527" s="5" t="s">
        <v>141</v>
      </c>
      <c r="G527" s="36" t="s">
        <v>50</v>
      </c>
      <c r="H527" s="60">
        <v>80000</v>
      </c>
      <c r="I527" s="60">
        <v>80000</v>
      </c>
      <c r="J527" s="60">
        <v>80000</v>
      </c>
      <c r="K527" s="60"/>
      <c r="L527" s="60"/>
      <c r="M527" s="60"/>
      <c r="N527" s="60">
        <f t="shared" si="996"/>
        <v>80000</v>
      </c>
      <c r="O527" s="60">
        <f t="shared" si="997"/>
        <v>80000</v>
      </c>
      <c r="P527" s="60">
        <f t="shared" si="998"/>
        <v>80000</v>
      </c>
      <c r="Q527" s="60"/>
      <c r="R527" s="60"/>
      <c r="S527" s="60"/>
      <c r="T527" s="60">
        <f t="shared" si="1119"/>
        <v>80000</v>
      </c>
      <c r="U527" s="60">
        <f t="shared" si="1120"/>
        <v>80000</v>
      </c>
      <c r="V527" s="60">
        <f t="shared" si="1121"/>
        <v>80000</v>
      </c>
      <c r="W527" s="60"/>
      <c r="X527" s="60"/>
      <c r="Y527" s="60"/>
      <c r="Z527" s="60">
        <f t="shared" si="1123"/>
        <v>80000</v>
      </c>
      <c r="AA527" s="60">
        <f t="shared" si="1124"/>
        <v>80000</v>
      </c>
      <c r="AB527" s="60">
        <f t="shared" si="1125"/>
        <v>80000</v>
      </c>
      <c r="AC527" s="60"/>
      <c r="AD527" s="60"/>
      <c r="AE527" s="60"/>
      <c r="AF527" s="60">
        <f t="shared" si="1127"/>
        <v>80000</v>
      </c>
      <c r="AG527" s="60">
        <f t="shared" si="1128"/>
        <v>80000</v>
      </c>
      <c r="AH527" s="60">
        <f t="shared" si="1129"/>
        <v>80000</v>
      </c>
    </row>
    <row r="528" spans="1:34" ht="26.4">
      <c r="A528" s="265"/>
      <c r="B528" s="192" t="s">
        <v>186</v>
      </c>
      <c r="C528" s="5" t="s">
        <v>20</v>
      </c>
      <c r="D528" s="5" t="s">
        <v>21</v>
      </c>
      <c r="E528" s="5" t="s">
        <v>100</v>
      </c>
      <c r="F528" s="5" t="s">
        <v>141</v>
      </c>
      <c r="G528" s="70" t="s">
        <v>32</v>
      </c>
      <c r="H528" s="57">
        <f>H529</f>
        <v>30000</v>
      </c>
      <c r="I528" s="57">
        <f t="shared" ref="I528:M528" si="1139">I529</f>
        <v>30000</v>
      </c>
      <c r="J528" s="57">
        <f t="shared" si="1139"/>
        <v>30000</v>
      </c>
      <c r="K528" s="57">
        <f t="shared" si="1139"/>
        <v>0</v>
      </c>
      <c r="L528" s="57">
        <f t="shared" si="1139"/>
        <v>0</v>
      </c>
      <c r="M528" s="57">
        <f t="shared" si="1139"/>
        <v>0</v>
      </c>
      <c r="N528" s="57">
        <f t="shared" si="996"/>
        <v>30000</v>
      </c>
      <c r="O528" s="57">
        <f t="shared" si="997"/>
        <v>30000</v>
      </c>
      <c r="P528" s="57">
        <f t="shared" si="998"/>
        <v>30000</v>
      </c>
      <c r="Q528" s="57">
        <f t="shared" ref="Q528:S528" si="1140">Q529</f>
        <v>0</v>
      </c>
      <c r="R528" s="57">
        <f t="shared" si="1140"/>
        <v>0</v>
      </c>
      <c r="S528" s="57">
        <f t="shared" si="1140"/>
        <v>0</v>
      </c>
      <c r="T528" s="57">
        <f t="shared" si="1119"/>
        <v>30000</v>
      </c>
      <c r="U528" s="57">
        <f t="shared" si="1120"/>
        <v>30000</v>
      </c>
      <c r="V528" s="57">
        <f t="shared" si="1121"/>
        <v>30000</v>
      </c>
      <c r="W528" s="57">
        <f t="shared" ref="W528:Y528" si="1141">W529</f>
        <v>0</v>
      </c>
      <c r="X528" s="57">
        <f t="shared" si="1141"/>
        <v>0</v>
      </c>
      <c r="Y528" s="57">
        <f t="shared" si="1141"/>
        <v>0</v>
      </c>
      <c r="Z528" s="57">
        <f t="shared" si="1123"/>
        <v>30000</v>
      </c>
      <c r="AA528" s="57">
        <f t="shared" si="1124"/>
        <v>30000</v>
      </c>
      <c r="AB528" s="57">
        <f t="shared" si="1125"/>
        <v>30000</v>
      </c>
      <c r="AC528" s="57">
        <f t="shared" ref="AC528:AE528" si="1142">AC529</f>
        <v>0</v>
      </c>
      <c r="AD528" s="57">
        <f t="shared" si="1142"/>
        <v>0</v>
      </c>
      <c r="AE528" s="57">
        <f t="shared" si="1142"/>
        <v>0</v>
      </c>
      <c r="AF528" s="57">
        <f t="shared" si="1127"/>
        <v>30000</v>
      </c>
      <c r="AG528" s="57">
        <f t="shared" si="1128"/>
        <v>30000</v>
      </c>
      <c r="AH528" s="57">
        <f t="shared" si="1129"/>
        <v>30000</v>
      </c>
    </row>
    <row r="529" spans="1:34" ht="26.4">
      <c r="A529" s="268"/>
      <c r="B529" s="191" t="s">
        <v>34</v>
      </c>
      <c r="C529" s="5" t="s">
        <v>20</v>
      </c>
      <c r="D529" s="5" t="s">
        <v>21</v>
      </c>
      <c r="E529" s="5" t="s">
        <v>100</v>
      </c>
      <c r="F529" s="5" t="s">
        <v>141</v>
      </c>
      <c r="G529" s="70" t="s">
        <v>33</v>
      </c>
      <c r="H529" s="60">
        <v>30000</v>
      </c>
      <c r="I529" s="60">
        <v>30000</v>
      </c>
      <c r="J529" s="60">
        <v>30000</v>
      </c>
      <c r="K529" s="60"/>
      <c r="L529" s="60"/>
      <c r="M529" s="60"/>
      <c r="N529" s="60">
        <f t="shared" si="996"/>
        <v>30000</v>
      </c>
      <c r="O529" s="60">
        <f t="shared" si="997"/>
        <v>30000</v>
      </c>
      <c r="P529" s="60">
        <f t="shared" si="998"/>
        <v>30000</v>
      </c>
      <c r="Q529" s="60"/>
      <c r="R529" s="60"/>
      <c r="S529" s="60"/>
      <c r="T529" s="60">
        <f t="shared" si="1119"/>
        <v>30000</v>
      </c>
      <c r="U529" s="60">
        <f t="shared" si="1120"/>
        <v>30000</v>
      </c>
      <c r="V529" s="60">
        <f t="shared" si="1121"/>
        <v>30000</v>
      </c>
      <c r="W529" s="60"/>
      <c r="X529" s="60"/>
      <c r="Y529" s="60"/>
      <c r="Z529" s="60">
        <f t="shared" si="1123"/>
        <v>30000</v>
      </c>
      <c r="AA529" s="60">
        <f t="shared" si="1124"/>
        <v>30000</v>
      </c>
      <c r="AB529" s="60">
        <f t="shared" si="1125"/>
        <v>30000</v>
      </c>
      <c r="AC529" s="60"/>
      <c r="AD529" s="60"/>
      <c r="AE529" s="60"/>
      <c r="AF529" s="60">
        <f t="shared" si="1127"/>
        <v>30000</v>
      </c>
      <c r="AG529" s="60">
        <f t="shared" si="1128"/>
        <v>30000</v>
      </c>
      <c r="AH529" s="60">
        <f t="shared" si="1129"/>
        <v>30000</v>
      </c>
    </row>
    <row r="530" spans="1:34" ht="26.4">
      <c r="A530" s="185"/>
      <c r="B530" s="195" t="s">
        <v>414</v>
      </c>
      <c r="C530" s="35" t="s">
        <v>20</v>
      </c>
      <c r="D530" s="35" t="s">
        <v>21</v>
      </c>
      <c r="E530" s="35" t="s">
        <v>100</v>
      </c>
      <c r="F530" s="137" t="s">
        <v>415</v>
      </c>
      <c r="G530" s="70"/>
      <c r="H530" s="215"/>
      <c r="I530" s="216"/>
      <c r="J530" s="216"/>
      <c r="K530" s="216"/>
      <c r="L530" s="216"/>
      <c r="M530" s="216"/>
      <c r="N530" s="216"/>
      <c r="O530" s="216"/>
      <c r="P530" s="216"/>
      <c r="Q530" s="216">
        <f>Q531</f>
        <v>1017000</v>
      </c>
      <c r="R530" s="216">
        <f t="shared" ref="R530:S531" si="1143">R531</f>
        <v>0</v>
      </c>
      <c r="S530" s="216">
        <f t="shared" si="1143"/>
        <v>0</v>
      </c>
      <c r="T530" s="60">
        <f t="shared" ref="T530:T532" si="1144">N530+Q530</f>
        <v>1017000</v>
      </c>
      <c r="U530" s="60">
        <f t="shared" ref="U530:U532" si="1145">O530+R530</f>
        <v>0</v>
      </c>
      <c r="V530" s="60">
        <f t="shared" ref="V530:V532" si="1146">P530+S530</f>
        <v>0</v>
      </c>
      <c r="W530" s="216">
        <f>W531</f>
        <v>0</v>
      </c>
      <c r="X530" s="216">
        <f t="shared" ref="X530:Y531" si="1147">X531</f>
        <v>0</v>
      </c>
      <c r="Y530" s="216">
        <f t="shared" si="1147"/>
        <v>0</v>
      </c>
      <c r="Z530" s="60">
        <f t="shared" si="1123"/>
        <v>1017000</v>
      </c>
      <c r="AA530" s="60">
        <f t="shared" si="1124"/>
        <v>0</v>
      </c>
      <c r="AB530" s="60">
        <f t="shared" si="1125"/>
        <v>0</v>
      </c>
      <c r="AC530" s="216">
        <f>AC531</f>
        <v>0</v>
      </c>
      <c r="AD530" s="216">
        <f t="shared" ref="AD530:AE531" si="1148">AD531</f>
        <v>0</v>
      </c>
      <c r="AE530" s="216">
        <f t="shared" si="1148"/>
        <v>0</v>
      </c>
      <c r="AF530" s="60">
        <f t="shared" si="1127"/>
        <v>1017000</v>
      </c>
      <c r="AG530" s="60">
        <f t="shared" si="1128"/>
        <v>0</v>
      </c>
      <c r="AH530" s="60">
        <f t="shared" si="1129"/>
        <v>0</v>
      </c>
    </row>
    <row r="531" spans="1:34" ht="26.4">
      <c r="A531" s="185"/>
      <c r="B531" s="191" t="s">
        <v>186</v>
      </c>
      <c r="C531" s="35" t="s">
        <v>20</v>
      </c>
      <c r="D531" s="35" t="s">
        <v>21</v>
      </c>
      <c r="E531" s="35" t="s">
        <v>100</v>
      </c>
      <c r="F531" s="137" t="s">
        <v>415</v>
      </c>
      <c r="G531" s="70" t="s">
        <v>32</v>
      </c>
      <c r="H531" s="215"/>
      <c r="I531" s="216"/>
      <c r="J531" s="216"/>
      <c r="K531" s="216"/>
      <c r="L531" s="216"/>
      <c r="M531" s="216"/>
      <c r="N531" s="216"/>
      <c r="O531" s="216"/>
      <c r="P531" s="216"/>
      <c r="Q531" s="216">
        <f>Q532</f>
        <v>1017000</v>
      </c>
      <c r="R531" s="216">
        <f t="shared" si="1143"/>
        <v>0</v>
      </c>
      <c r="S531" s="216">
        <f t="shared" si="1143"/>
        <v>0</v>
      </c>
      <c r="T531" s="60">
        <f t="shared" si="1144"/>
        <v>1017000</v>
      </c>
      <c r="U531" s="60">
        <f t="shared" si="1145"/>
        <v>0</v>
      </c>
      <c r="V531" s="60">
        <f t="shared" si="1146"/>
        <v>0</v>
      </c>
      <c r="W531" s="216">
        <f>W532</f>
        <v>0</v>
      </c>
      <c r="X531" s="216">
        <f t="shared" si="1147"/>
        <v>0</v>
      </c>
      <c r="Y531" s="216">
        <f t="shared" si="1147"/>
        <v>0</v>
      </c>
      <c r="Z531" s="60">
        <f t="shared" si="1123"/>
        <v>1017000</v>
      </c>
      <c r="AA531" s="60">
        <f t="shared" si="1124"/>
        <v>0</v>
      </c>
      <c r="AB531" s="60">
        <f t="shared" si="1125"/>
        <v>0</v>
      </c>
      <c r="AC531" s="216">
        <f>AC532</f>
        <v>0</v>
      </c>
      <c r="AD531" s="216">
        <f t="shared" si="1148"/>
        <v>0</v>
      </c>
      <c r="AE531" s="216">
        <f t="shared" si="1148"/>
        <v>0</v>
      </c>
      <c r="AF531" s="60">
        <f t="shared" si="1127"/>
        <v>1017000</v>
      </c>
      <c r="AG531" s="60">
        <f t="shared" si="1128"/>
        <v>0</v>
      </c>
      <c r="AH531" s="60">
        <f t="shared" si="1129"/>
        <v>0</v>
      </c>
    </row>
    <row r="532" spans="1:34" ht="26.4">
      <c r="A532" s="185"/>
      <c r="B532" s="191" t="s">
        <v>34</v>
      </c>
      <c r="C532" s="35" t="s">
        <v>20</v>
      </c>
      <c r="D532" s="35" t="s">
        <v>21</v>
      </c>
      <c r="E532" s="35" t="s">
        <v>100</v>
      </c>
      <c r="F532" s="137" t="s">
        <v>415</v>
      </c>
      <c r="G532" s="70" t="s">
        <v>33</v>
      </c>
      <c r="H532" s="215"/>
      <c r="I532" s="216"/>
      <c r="J532" s="216"/>
      <c r="K532" s="216"/>
      <c r="L532" s="216"/>
      <c r="M532" s="216"/>
      <c r="N532" s="216"/>
      <c r="O532" s="216"/>
      <c r="P532" s="216"/>
      <c r="Q532" s="216">
        <v>1017000</v>
      </c>
      <c r="R532" s="216"/>
      <c r="S532" s="216"/>
      <c r="T532" s="60">
        <f t="shared" si="1144"/>
        <v>1017000</v>
      </c>
      <c r="U532" s="60">
        <f t="shared" si="1145"/>
        <v>0</v>
      </c>
      <c r="V532" s="60">
        <f t="shared" si="1146"/>
        <v>0</v>
      </c>
      <c r="W532" s="216"/>
      <c r="X532" s="216"/>
      <c r="Y532" s="216"/>
      <c r="Z532" s="60">
        <f t="shared" si="1123"/>
        <v>1017000</v>
      </c>
      <c r="AA532" s="60">
        <f t="shared" si="1124"/>
        <v>0</v>
      </c>
      <c r="AB532" s="60">
        <f t="shared" si="1125"/>
        <v>0</v>
      </c>
      <c r="AC532" s="216"/>
      <c r="AD532" s="216"/>
      <c r="AE532" s="216"/>
      <c r="AF532" s="60">
        <f t="shared" si="1127"/>
        <v>1017000</v>
      </c>
      <c r="AG532" s="60">
        <f t="shared" si="1128"/>
        <v>0</v>
      </c>
      <c r="AH532" s="60">
        <f t="shared" si="1129"/>
        <v>0</v>
      </c>
    </row>
    <row r="533" spans="1:34">
      <c r="A533" s="105"/>
      <c r="B533" s="85"/>
      <c r="C533" s="4"/>
      <c r="D533" s="4"/>
      <c r="E533" s="4"/>
      <c r="F533" s="5"/>
      <c r="G533" s="11"/>
      <c r="H533" s="2"/>
      <c r="I533" s="193"/>
      <c r="J533" s="193"/>
      <c r="K533" s="193"/>
      <c r="L533" s="193"/>
      <c r="M533" s="193"/>
      <c r="N533" s="193"/>
      <c r="O533" s="193"/>
      <c r="P533" s="193"/>
      <c r="Q533" s="193"/>
      <c r="R533" s="193"/>
      <c r="S533" s="193"/>
      <c r="T533" s="193"/>
      <c r="U533" s="193"/>
      <c r="V533" s="193"/>
      <c r="W533" s="193"/>
      <c r="X533" s="193"/>
      <c r="Y533" s="193"/>
      <c r="Z533" s="193"/>
      <c r="AA533" s="193"/>
      <c r="AB533" s="193"/>
      <c r="AC533" s="193"/>
      <c r="AD533" s="193"/>
      <c r="AE533" s="193"/>
      <c r="AF533" s="193"/>
      <c r="AG533" s="193"/>
      <c r="AH533" s="193"/>
    </row>
    <row r="534" spans="1:34" s="136" customFormat="1" ht="27.6">
      <c r="A534" s="89">
        <v>16</v>
      </c>
      <c r="B534" s="96" t="s">
        <v>301</v>
      </c>
      <c r="C534" s="139" t="s">
        <v>208</v>
      </c>
      <c r="D534" s="139" t="s">
        <v>21</v>
      </c>
      <c r="E534" s="139" t="s">
        <v>100</v>
      </c>
      <c r="F534" s="139" t="s">
        <v>209</v>
      </c>
      <c r="G534" s="91"/>
      <c r="H534" s="92">
        <f>H535</f>
        <v>250000</v>
      </c>
      <c r="I534" s="92">
        <f t="shared" ref="I534:M535" si="1149">I535</f>
        <v>250000</v>
      </c>
      <c r="J534" s="92">
        <f t="shared" si="1149"/>
        <v>250000</v>
      </c>
      <c r="K534" s="92">
        <f t="shared" si="1149"/>
        <v>0</v>
      </c>
      <c r="L534" s="92">
        <f t="shared" si="1149"/>
        <v>0</v>
      </c>
      <c r="M534" s="92">
        <f t="shared" si="1149"/>
        <v>0</v>
      </c>
      <c r="N534" s="92">
        <f t="shared" si="996"/>
        <v>250000</v>
      </c>
      <c r="O534" s="92">
        <f t="shared" si="997"/>
        <v>250000</v>
      </c>
      <c r="P534" s="92">
        <f t="shared" si="998"/>
        <v>250000</v>
      </c>
      <c r="Q534" s="92">
        <f>Q535+Q538</f>
        <v>317682.41999999993</v>
      </c>
      <c r="R534" s="92">
        <f t="shared" ref="R534:S534" si="1150">R535+R538</f>
        <v>0</v>
      </c>
      <c r="S534" s="92">
        <f t="shared" si="1150"/>
        <v>0</v>
      </c>
      <c r="T534" s="92">
        <f t="shared" ref="T534:T537" si="1151">N534+Q534</f>
        <v>567682.41999999993</v>
      </c>
      <c r="U534" s="92">
        <f t="shared" ref="U534:U537" si="1152">O534+R534</f>
        <v>250000</v>
      </c>
      <c r="V534" s="92">
        <f t="shared" ref="V534:V537" si="1153">P534+S534</f>
        <v>250000</v>
      </c>
      <c r="W534" s="92">
        <f>W535+W538</f>
        <v>0</v>
      </c>
      <c r="X534" s="92">
        <f t="shared" ref="X534:Y534" si="1154">X535+X538</f>
        <v>0</v>
      </c>
      <c r="Y534" s="92">
        <f t="shared" si="1154"/>
        <v>0</v>
      </c>
      <c r="Z534" s="92">
        <f t="shared" ref="Z534:Z540" si="1155">T534+W534</f>
        <v>567682.41999999993</v>
      </c>
      <c r="AA534" s="92">
        <f t="shared" ref="AA534:AA540" si="1156">U534+X534</f>
        <v>250000</v>
      </c>
      <c r="AB534" s="92">
        <f t="shared" ref="AB534:AB540" si="1157">V534+Y534</f>
        <v>250000</v>
      </c>
      <c r="AC534" s="92">
        <f>AC535+AC538</f>
        <v>0</v>
      </c>
      <c r="AD534" s="92">
        <f t="shared" ref="AD534:AE534" si="1158">AD535+AD538</f>
        <v>0</v>
      </c>
      <c r="AE534" s="92">
        <f t="shared" si="1158"/>
        <v>0</v>
      </c>
      <c r="AF534" s="92">
        <f t="shared" ref="AF534:AF540" si="1159">Z534+AC534</f>
        <v>567682.41999999993</v>
      </c>
      <c r="AG534" s="92">
        <f t="shared" ref="AG534:AG540" si="1160">AA534+AD534</f>
        <v>250000</v>
      </c>
      <c r="AH534" s="92">
        <f t="shared" ref="AH534:AH540" si="1161">AB534+AE534</f>
        <v>250000</v>
      </c>
    </row>
    <row r="535" spans="1:34">
      <c r="A535" s="166"/>
      <c r="B535" s="82" t="s">
        <v>247</v>
      </c>
      <c r="C535" s="137" t="s">
        <v>208</v>
      </c>
      <c r="D535" s="137" t="s">
        <v>21</v>
      </c>
      <c r="E535" s="137" t="s">
        <v>100</v>
      </c>
      <c r="F535" s="137" t="s">
        <v>248</v>
      </c>
      <c r="G535" s="33"/>
      <c r="H535" s="65">
        <f>H536</f>
        <v>250000</v>
      </c>
      <c r="I535" s="65">
        <f t="shared" si="1149"/>
        <v>250000</v>
      </c>
      <c r="J535" s="65">
        <f t="shared" si="1149"/>
        <v>250000</v>
      </c>
      <c r="K535" s="65">
        <f t="shared" si="1149"/>
        <v>0</v>
      </c>
      <c r="L535" s="65">
        <f t="shared" si="1149"/>
        <v>0</v>
      </c>
      <c r="M535" s="65">
        <f t="shared" si="1149"/>
        <v>0</v>
      </c>
      <c r="N535" s="65">
        <f t="shared" si="996"/>
        <v>250000</v>
      </c>
      <c r="O535" s="65">
        <f t="shared" si="997"/>
        <v>250000</v>
      </c>
      <c r="P535" s="65">
        <f t="shared" si="998"/>
        <v>250000</v>
      </c>
      <c r="Q535" s="65">
        <f t="shared" ref="Q535:S539" si="1162">Q536</f>
        <v>-250000</v>
      </c>
      <c r="R535" s="65">
        <f t="shared" si="1162"/>
        <v>-250000</v>
      </c>
      <c r="S535" s="65">
        <f t="shared" si="1162"/>
        <v>-250000</v>
      </c>
      <c r="T535" s="65">
        <f t="shared" si="1151"/>
        <v>0</v>
      </c>
      <c r="U535" s="65">
        <f t="shared" si="1152"/>
        <v>0</v>
      </c>
      <c r="V535" s="65">
        <f t="shared" si="1153"/>
        <v>0</v>
      </c>
      <c r="W535" s="65">
        <f t="shared" ref="W535:Y539" si="1163">W536</f>
        <v>0</v>
      </c>
      <c r="X535" s="65">
        <f t="shared" si="1163"/>
        <v>0</v>
      </c>
      <c r="Y535" s="65">
        <f t="shared" si="1163"/>
        <v>0</v>
      </c>
      <c r="Z535" s="65">
        <f t="shared" si="1155"/>
        <v>0</v>
      </c>
      <c r="AA535" s="65">
        <f t="shared" si="1156"/>
        <v>0</v>
      </c>
      <c r="AB535" s="65">
        <f t="shared" si="1157"/>
        <v>0</v>
      </c>
      <c r="AC535" s="65">
        <f t="shared" ref="AC535:AE539" si="1164">AC536</f>
        <v>0</v>
      </c>
      <c r="AD535" s="65">
        <f t="shared" si="1164"/>
        <v>0</v>
      </c>
      <c r="AE535" s="65">
        <f t="shared" si="1164"/>
        <v>0</v>
      </c>
      <c r="AF535" s="65">
        <f t="shared" si="1159"/>
        <v>0</v>
      </c>
      <c r="AG535" s="65">
        <f t="shared" si="1160"/>
        <v>0</v>
      </c>
      <c r="AH535" s="65">
        <f t="shared" si="1161"/>
        <v>0</v>
      </c>
    </row>
    <row r="536" spans="1:34">
      <c r="A536" s="166"/>
      <c r="B536" s="82" t="s">
        <v>35</v>
      </c>
      <c r="C536" s="137" t="s">
        <v>208</v>
      </c>
      <c r="D536" s="137" t="s">
        <v>21</v>
      </c>
      <c r="E536" s="137" t="s">
        <v>100</v>
      </c>
      <c r="F536" s="137" t="s">
        <v>248</v>
      </c>
      <c r="G536" s="70" t="s">
        <v>36</v>
      </c>
      <c r="H536" s="65">
        <f>H537</f>
        <v>250000</v>
      </c>
      <c r="I536" s="65">
        <f t="shared" ref="I536:M536" si="1165">I537</f>
        <v>250000</v>
      </c>
      <c r="J536" s="65">
        <f t="shared" si="1165"/>
        <v>250000</v>
      </c>
      <c r="K536" s="65">
        <f t="shared" si="1165"/>
        <v>0</v>
      </c>
      <c r="L536" s="65">
        <f t="shared" si="1165"/>
        <v>0</v>
      </c>
      <c r="M536" s="65">
        <f t="shared" si="1165"/>
        <v>0</v>
      </c>
      <c r="N536" s="65">
        <f t="shared" si="996"/>
        <v>250000</v>
      </c>
      <c r="O536" s="65">
        <f t="shared" si="997"/>
        <v>250000</v>
      </c>
      <c r="P536" s="65">
        <f t="shared" si="998"/>
        <v>250000</v>
      </c>
      <c r="Q536" s="65">
        <f t="shared" si="1162"/>
        <v>-250000</v>
      </c>
      <c r="R536" s="65">
        <f t="shared" si="1162"/>
        <v>-250000</v>
      </c>
      <c r="S536" s="65">
        <f t="shared" si="1162"/>
        <v>-250000</v>
      </c>
      <c r="T536" s="65">
        <f t="shared" si="1151"/>
        <v>0</v>
      </c>
      <c r="U536" s="65">
        <f t="shared" si="1152"/>
        <v>0</v>
      </c>
      <c r="V536" s="65">
        <f t="shared" si="1153"/>
        <v>0</v>
      </c>
      <c r="W536" s="65">
        <f t="shared" si="1163"/>
        <v>0</v>
      </c>
      <c r="X536" s="65">
        <f t="shared" si="1163"/>
        <v>0</v>
      </c>
      <c r="Y536" s="65">
        <f t="shared" si="1163"/>
        <v>0</v>
      </c>
      <c r="Z536" s="65">
        <f t="shared" si="1155"/>
        <v>0</v>
      </c>
      <c r="AA536" s="65">
        <f t="shared" si="1156"/>
        <v>0</v>
      </c>
      <c r="AB536" s="65">
        <f t="shared" si="1157"/>
        <v>0</v>
      </c>
      <c r="AC536" s="65">
        <f t="shared" si="1164"/>
        <v>0</v>
      </c>
      <c r="AD536" s="65">
        <f t="shared" si="1164"/>
        <v>0</v>
      </c>
      <c r="AE536" s="65">
        <f t="shared" si="1164"/>
        <v>0</v>
      </c>
      <c r="AF536" s="65">
        <f t="shared" si="1159"/>
        <v>0</v>
      </c>
      <c r="AG536" s="65">
        <f t="shared" si="1160"/>
        <v>0</v>
      </c>
      <c r="AH536" s="65">
        <f t="shared" si="1161"/>
        <v>0</v>
      </c>
    </row>
    <row r="537" spans="1:34" ht="20.25" customHeight="1">
      <c r="A537" s="166"/>
      <c r="B537" s="82" t="s">
        <v>38</v>
      </c>
      <c r="C537" s="137" t="s">
        <v>208</v>
      </c>
      <c r="D537" s="137" t="s">
        <v>21</v>
      </c>
      <c r="E537" s="137" t="s">
        <v>100</v>
      </c>
      <c r="F537" s="137" t="s">
        <v>248</v>
      </c>
      <c r="G537" s="70" t="s">
        <v>37</v>
      </c>
      <c r="H537" s="64">
        <v>250000</v>
      </c>
      <c r="I537" s="64">
        <v>250000</v>
      </c>
      <c r="J537" s="64">
        <v>250000</v>
      </c>
      <c r="K537" s="64"/>
      <c r="L537" s="64"/>
      <c r="M537" s="64"/>
      <c r="N537" s="64">
        <f t="shared" si="996"/>
        <v>250000</v>
      </c>
      <c r="O537" s="64">
        <f t="shared" si="997"/>
        <v>250000</v>
      </c>
      <c r="P537" s="64">
        <f t="shared" si="998"/>
        <v>250000</v>
      </c>
      <c r="Q537" s="64">
        <v>-250000</v>
      </c>
      <c r="R537" s="64">
        <v>-250000</v>
      </c>
      <c r="S537" s="64">
        <v>-250000</v>
      </c>
      <c r="T537" s="64">
        <f t="shared" si="1151"/>
        <v>0</v>
      </c>
      <c r="U537" s="64">
        <f t="shared" si="1152"/>
        <v>0</v>
      </c>
      <c r="V537" s="64">
        <f t="shared" si="1153"/>
        <v>0</v>
      </c>
      <c r="W537" s="64"/>
      <c r="X537" s="64"/>
      <c r="Y537" s="64"/>
      <c r="Z537" s="64">
        <f t="shared" si="1155"/>
        <v>0</v>
      </c>
      <c r="AA537" s="64">
        <f t="shared" si="1156"/>
        <v>0</v>
      </c>
      <c r="AB537" s="64">
        <f t="shared" si="1157"/>
        <v>0</v>
      </c>
      <c r="AC537" s="64"/>
      <c r="AD537" s="64"/>
      <c r="AE537" s="64"/>
      <c r="AF537" s="64">
        <f t="shared" si="1159"/>
        <v>0</v>
      </c>
      <c r="AG537" s="64">
        <f t="shared" si="1160"/>
        <v>0</v>
      </c>
      <c r="AH537" s="64">
        <f t="shared" si="1161"/>
        <v>0</v>
      </c>
    </row>
    <row r="538" spans="1:34">
      <c r="A538" s="166"/>
      <c r="B538" s="82" t="s">
        <v>247</v>
      </c>
      <c r="C538" s="137" t="s">
        <v>208</v>
      </c>
      <c r="D538" s="137" t="s">
        <v>21</v>
      </c>
      <c r="E538" s="137" t="s">
        <v>100</v>
      </c>
      <c r="F538" s="137" t="s">
        <v>416</v>
      </c>
      <c r="G538" s="33"/>
      <c r="H538" s="65">
        <f>H539</f>
        <v>0</v>
      </c>
      <c r="I538" s="65">
        <f t="shared" ref="I538:M539" si="1166">I539</f>
        <v>0</v>
      </c>
      <c r="J538" s="65">
        <f t="shared" si="1166"/>
        <v>0</v>
      </c>
      <c r="K538" s="65">
        <f t="shared" si="1166"/>
        <v>0</v>
      </c>
      <c r="L538" s="65">
        <f t="shared" si="1166"/>
        <v>0</v>
      </c>
      <c r="M538" s="65">
        <f t="shared" si="1166"/>
        <v>0</v>
      </c>
      <c r="N538" s="65">
        <f t="shared" ref="N538:N539" si="1167">H538+K538</f>
        <v>0</v>
      </c>
      <c r="O538" s="65">
        <f t="shared" ref="O538:O539" si="1168">I538+L538</f>
        <v>0</v>
      </c>
      <c r="P538" s="65">
        <f t="shared" ref="P538:P539" si="1169">J538+M538</f>
        <v>0</v>
      </c>
      <c r="Q538" s="65">
        <f t="shared" si="1162"/>
        <v>567682.41999999993</v>
      </c>
      <c r="R538" s="65">
        <f t="shared" si="1162"/>
        <v>250000</v>
      </c>
      <c r="S538" s="65">
        <f t="shared" si="1162"/>
        <v>250000</v>
      </c>
      <c r="T538" s="65">
        <f t="shared" ref="T538:T540" si="1170">N538+Q538</f>
        <v>567682.41999999993</v>
      </c>
      <c r="U538" s="65">
        <f t="shared" ref="U538:U540" si="1171">O538+R538</f>
        <v>250000</v>
      </c>
      <c r="V538" s="65">
        <f t="shared" ref="V538:V540" si="1172">P538+S538</f>
        <v>250000</v>
      </c>
      <c r="W538" s="65">
        <f t="shared" si="1163"/>
        <v>0</v>
      </c>
      <c r="X538" s="65">
        <f t="shared" si="1163"/>
        <v>0</v>
      </c>
      <c r="Y538" s="65">
        <f t="shared" si="1163"/>
        <v>0</v>
      </c>
      <c r="Z538" s="65">
        <f t="shared" si="1155"/>
        <v>567682.41999999993</v>
      </c>
      <c r="AA538" s="65">
        <f t="shared" si="1156"/>
        <v>250000</v>
      </c>
      <c r="AB538" s="65">
        <f t="shared" si="1157"/>
        <v>250000</v>
      </c>
      <c r="AC538" s="65">
        <f t="shared" si="1164"/>
        <v>0</v>
      </c>
      <c r="AD538" s="65">
        <f t="shared" si="1164"/>
        <v>0</v>
      </c>
      <c r="AE538" s="65">
        <f t="shared" si="1164"/>
        <v>0</v>
      </c>
      <c r="AF538" s="65">
        <f t="shared" si="1159"/>
        <v>567682.41999999993</v>
      </c>
      <c r="AG538" s="65">
        <f t="shared" si="1160"/>
        <v>250000</v>
      </c>
      <c r="AH538" s="65">
        <f t="shared" si="1161"/>
        <v>250000</v>
      </c>
    </row>
    <row r="539" spans="1:34">
      <c r="A539" s="166"/>
      <c r="B539" s="82" t="s">
        <v>35</v>
      </c>
      <c r="C539" s="137" t="s">
        <v>208</v>
      </c>
      <c r="D539" s="137" t="s">
        <v>21</v>
      </c>
      <c r="E539" s="137" t="s">
        <v>100</v>
      </c>
      <c r="F539" s="137" t="s">
        <v>416</v>
      </c>
      <c r="G539" s="70" t="s">
        <v>36</v>
      </c>
      <c r="H539" s="65">
        <f>H540</f>
        <v>0</v>
      </c>
      <c r="I539" s="65">
        <f t="shared" si="1166"/>
        <v>0</v>
      </c>
      <c r="J539" s="65">
        <f t="shared" si="1166"/>
        <v>0</v>
      </c>
      <c r="K539" s="65">
        <f t="shared" si="1166"/>
        <v>0</v>
      </c>
      <c r="L539" s="65">
        <f t="shared" si="1166"/>
        <v>0</v>
      </c>
      <c r="M539" s="65">
        <f t="shared" si="1166"/>
        <v>0</v>
      </c>
      <c r="N539" s="65">
        <f t="shared" si="1167"/>
        <v>0</v>
      </c>
      <c r="O539" s="65">
        <f t="shared" si="1168"/>
        <v>0</v>
      </c>
      <c r="P539" s="65">
        <f t="shared" si="1169"/>
        <v>0</v>
      </c>
      <c r="Q539" s="65">
        <f t="shared" si="1162"/>
        <v>567682.41999999993</v>
      </c>
      <c r="R539" s="65">
        <f t="shared" si="1162"/>
        <v>250000</v>
      </c>
      <c r="S539" s="65">
        <f t="shared" si="1162"/>
        <v>250000</v>
      </c>
      <c r="T539" s="65">
        <f t="shared" si="1170"/>
        <v>567682.41999999993</v>
      </c>
      <c r="U539" s="65">
        <f t="shared" si="1171"/>
        <v>250000</v>
      </c>
      <c r="V539" s="65">
        <f t="shared" si="1172"/>
        <v>250000</v>
      </c>
      <c r="W539" s="65">
        <f t="shared" si="1163"/>
        <v>0</v>
      </c>
      <c r="X539" s="65">
        <f t="shared" si="1163"/>
        <v>0</v>
      </c>
      <c r="Y539" s="65">
        <f t="shared" si="1163"/>
        <v>0</v>
      </c>
      <c r="Z539" s="65">
        <f t="shared" si="1155"/>
        <v>567682.41999999993</v>
      </c>
      <c r="AA539" s="65">
        <f t="shared" si="1156"/>
        <v>250000</v>
      </c>
      <c r="AB539" s="65">
        <f t="shared" si="1157"/>
        <v>250000</v>
      </c>
      <c r="AC539" s="65">
        <f t="shared" si="1164"/>
        <v>0</v>
      </c>
      <c r="AD539" s="65">
        <f t="shared" si="1164"/>
        <v>0</v>
      </c>
      <c r="AE539" s="65">
        <f t="shared" si="1164"/>
        <v>0</v>
      </c>
      <c r="AF539" s="65">
        <f t="shared" si="1159"/>
        <v>567682.41999999993</v>
      </c>
      <c r="AG539" s="65">
        <f t="shared" si="1160"/>
        <v>250000</v>
      </c>
      <c r="AH539" s="65">
        <f t="shared" si="1161"/>
        <v>250000</v>
      </c>
    </row>
    <row r="540" spans="1:34" ht="20.25" customHeight="1">
      <c r="A540" s="166"/>
      <c r="B540" s="82" t="s">
        <v>38</v>
      </c>
      <c r="C540" s="137" t="s">
        <v>208</v>
      </c>
      <c r="D540" s="137" t="s">
        <v>21</v>
      </c>
      <c r="E540" s="137" t="s">
        <v>100</v>
      </c>
      <c r="F540" s="137" t="s">
        <v>416</v>
      </c>
      <c r="G540" s="70" t="s">
        <v>37</v>
      </c>
      <c r="H540" s="64"/>
      <c r="I540" s="64"/>
      <c r="J540" s="64"/>
      <c r="K540" s="64"/>
      <c r="L540" s="64"/>
      <c r="M540" s="64"/>
      <c r="N540" s="64"/>
      <c r="O540" s="64"/>
      <c r="P540" s="64"/>
      <c r="Q540" s="64">
        <f>250000+317682.42</f>
        <v>567682.41999999993</v>
      </c>
      <c r="R540" s="64">
        <v>250000</v>
      </c>
      <c r="S540" s="64">
        <v>250000</v>
      </c>
      <c r="T540" s="64">
        <f t="shared" si="1170"/>
        <v>567682.41999999993</v>
      </c>
      <c r="U540" s="64">
        <f t="shared" si="1171"/>
        <v>250000</v>
      </c>
      <c r="V540" s="64">
        <f t="shared" si="1172"/>
        <v>250000</v>
      </c>
      <c r="W540" s="64"/>
      <c r="X540" s="64"/>
      <c r="Y540" s="64"/>
      <c r="Z540" s="64">
        <f t="shared" si="1155"/>
        <v>567682.41999999993</v>
      </c>
      <c r="AA540" s="64">
        <f t="shared" si="1156"/>
        <v>250000</v>
      </c>
      <c r="AB540" s="64">
        <f t="shared" si="1157"/>
        <v>250000</v>
      </c>
      <c r="AC540" s="64"/>
      <c r="AD540" s="64"/>
      <c r="AE540" s="64"/>
      <c r="AF540" s="64">
        <f t="shared" si="1159"/>
        <v>567682.41999999993</v>
      </c>
      <c r="AG540" s="64">
        <f t="shared" si="1160"/>
        <v>250000</v>
      </c>
      <c r="AH540" s="64">
        <f t="shared" si="1161"/>
        <v>250000</v>
      </c>
    </row>
    <row r="541" spans="1:34" ht="20.25" customHeight="1">
      <c r="A541" s="166"/>
      <c r="B541" s="201"/>
      <c r="C541" s="94"/>
      <c r="D541" s="94"/>
      <c r="E541" s="94"/>
      <c r="F541" s="94"/>
      <c r="G541" s="95"/>
      <c r="H541" s="98"/>
      <c r="I541" s="98"/>
      <c r="J541" s="98"/>
      <c r="K541" s="98"/>
      <c r="L541" s="98"/>
      <c r="M541" s="98"/>
      <c r="N541" s="98"/>
      <c r="O541" s="98"/>
      <c r="P541" s="98"/>
      <c r="Q541" s="98"/>
      <c r="R541" s="98"/>
      <c r="S541" s="98"/>
      <c r="T541" s="98"/>
      <c r="U541" s="98"/>
      <c r="V541" s="98"/>
      <c r="W541" s="98"/>
      <c r="X541" s="98"/>
      <c r="Y541" s="98"/>
      <c r="Z541" s="98"/>
      <c r="AA541" s="98"/>
      <c r="AB541" s="98"/>
      <c r="AC541" s="98"/>
      <c r="AD541" s="98"/>
      <c r="AE541" s="98"/>
      <c r="AF541" s="98"/>
      <c r="AG541" s="98"/>
      <c r="AH541" s="98"/>
    </row>
    <row r="542" spans="1:34" ht="69">
      <c r="A542" s="89">
        <v>17</v>
      </c>
      <c r="B542" s="161" t="s">
        <v>302</v>
      </c>
      <c r="C542" s="90" t="s">
        <v>158</v>
      </c>
      <c r="D542" s="90" t="s">
        <v>21</v>
      </c>
      <c r="E542" s="90" t="s">
        <v>100</v>
      </c>
      <c r="F542" s="90" t="s">
        <v>101</v>
      </c>
      <c r="G542" s="91"/>
      <c r="H542" s="92">
        <f>H555+H549+H543+H546+H563+H552</f>
        <v>7074047</v>
      </c>
      <c r="I542" s="92">
        <f t="shared" ref="I542:J542" si="1173">I555+I549+I543+I546+I563+I552</f>
        <v>4309808.8800000008</v>
      </c>
      <c r="J542" s="92">
        <f t="shared" si="1173"/>
        <v>3926201.2399999998</v>
      </c>
      <c r="K542" s="92">
        <f t="shared" ref="K542:M542" si="1174">K555+K549+K543+K546+K563+K552</f>
        <v>-1230000</v>
      </c>
      <c r="L542" s="92">
        <f t="shared" si="1174"/>
        <v>0</v>
      </c>
      <c r="M542" s="92">
        <f t="shared" si="1174"/>
        <v>0</v>
      </c>
      <c r="N542" s="92">
        <f t="shared" si="996"/>
        <v>5844047</v>
      </c>
      <c r="O542" s="92">
        <f t="shared" si="997"/>
        <v>4309808.8800000008</v>
      </c>
      <c r="P542" s="92">
        <f t="shared" si="998"/>
        <v>3926201.2399999998</v>
      </c>
      <c r="Q542" s="92">
        <f t="shared" ref="Q542:S542" si="1175">Q555+Q549+Q543+Q546+Q563+Q552</f>
        <v>0</v>
      </c>
      <c r="R542" s="92">
        <f t="shared" si="1175"/>
        <v>0</v>
      </c>
      <c r="S542" s="92">
        <f t="shared" si="1175"/>
        <v>0</v>
      </c>
      <c r="T542" s="92">
        <f t="shared" ref="T542:T565" si="1176">N542+Q542</f>
        <v>5844047</v>
      </c>
      <c r="U542" s="92">
        <f t="shared" ref="U542:U565" si="1177">O542+R542</f>
        <v>4309808.8800000008</v>
      </c>
      <c r="V542" s="92">
        <f t="shared" ref="V542:V565" si="1178">P542+S542</f>
        <v>3926201.2399999998</v>
      </c>
      <c r="W542" s="92">
        <f t="shared" ref="W542:Y542" si="1179">W555+W549+W543+W546+W563+W552</f>
        <v>13000</v>
      </c>
      <c r="X542" s="92">
        <f t="shared" si="1179"/>
        <v>0</v>
      </c>
      <c r="Y542" s="92">
        <f t="shared" si="1179"/>
        <v>0</v>
      </c>
      <c r="Z542" s="92">
        <f t="shared" ref="Z542:Z565" si="1180">T542+W542</f>
        <v>5857047</v>
      </c>
      <c r="AA542" s="92">
        <f t="shared" ref="AA542:AA565" si="1181">U542+X542</f>
        <v>4309808.8800000008</v>
      </c>
      <c r="AB542" s="92">
        <f t="shared" ref="AB542:AB565" si="1182">V542+Y542</f>
        <v>3926201.2399999998</v>
      </c>
      <c r="AC542" s="92">
        <f>AC555+AC549+AC543+AC546+AC563+AC552+AC560+AC566+AC572+AC569</f>
        <v>7212440.1600000001</v>
      </c>
      <c r="AD542" s="92">
        <f t="shared" ref="AD542:AE542" si="1183">AD555+AD549+AD543+AD546+AD563+AD552+AD560+AD566+AD572</f>
        <v>0</v>
      </c>
      <c r="AE542" s="92">
        <f t="shared" si="1183"/>
        <v>0</v>
      </c>
      <c r="AF542" s="92">
        <f t="shared" ref="AF542:AF565" si="1184">Z542+AC542</f>
        <v>13069487.16</v>
      </c>
      <c r="AG542" s="92">
        <f t="shared" ref="AG542:AG565" si="1185">AA542+AD542</f>
        <v>4309808.8800000008</v>
      </c>
      <c r="AH542" s="92">
        <f t="shared" ref="AH542:AH565" si="1186">AB542+AE542</f>
        <v>3926201.2399999998</v>
      </c>
    </row>
    <row r="543" spans="1:34" ht="26.4">
      <c r="A543" s="144"/>
      <c r="B543" s="162" t="s">
        <v>249</v>
      </c>
      <c r="C543" s="120" t="s">
        <v>158</v>
      </c>
      <c r="D543" s="120" t="s">
        <v>21</v>
      </c>
      <c r="E543" s="120" t="s">
        <v>100</v>
      </c>
      <c r="F543" s="120" t="s">
        <v>250</v>
      </c>
      <c r="G543" s="121"/>
      <c r="H543" s="98">
        <f>H544</f>
        <v>150000</v>
      </c>
      <c r="I543" s="98">
        <f t="shared" ref="I543:M543" si="1187">I544</f>
        <v>150000</v>
      </c>
      <c r="J543" s="98">
        <f t="shared" si="1187"/>
        <v>0</v>
      </c>
      <c r="K543" s="98">
        <f t="shared" si="1187"/>
        <v>0</v>
      </c>
      <c r="L543" s="98">
        <f t="shared" si="1187"/>
        <v>0</v>
      </c>
      <c r="M543" s="98">
        <f t="shared" si="1187"/>
        <v>0</v>
      </c>
      <c r="N543" s="98">
        <f t="shared" si="996"/>
        <v>150000</v>
      </c>
      <c r="O543" s="98">
        <f t="shared" si="997"/>
        <v>150000</v>
      </c>
      <c r="P543" s="98">
        <f t="shared" si="998"/>
        <v>0</v>
      </c>
      <c r="Q543" s="98">
        <f t="shared" ref="Q543:S544" si="1188">Q544</f>
        <v>0</v>
      </c>
      <c r="R543" s="98">
        <f t="shared" si="1188"/>
        <v>0</v>
      </c>
      <c r="S543" s="98">
        <f t="shared" si="1188"/>
        <v>0</v>
      </c>
      <c r="T543" s="98">
        <f t="shared" si="1176"/>
        <v>150000</v>
      </c>
      <c r="U543" s="98">
        <f t="shared" si="1177"/>
        <v>150000</v>
      </c>
      <c r="V543" s="98">
        <f t="shared" si="1178"/>
        <v>0</v>
      </c>
      <c r="W543" s="98">
        <f t="shared" ref="W543:Y544" si="1189">W544</f>
        <v>0</v>
      </c>
      <c r="X543" s="98">
        <f t="shared" si="1189"/>
        <v>0</v>
      </c>
      <c r="Y543" s="98">
        <f t="shared" si="1189"/>
        <v>0</v>
      </c>
      <c r="Z543" s="98">
        <f t="shared" si="1180"/>
        <v>150000</v>
      </c>
      <c r="AA543" s="98">
        <f t="shared" si="1181"/>
        <v>150000</v>
      </c>
      <c r="AB543" s="98">
        <f t="shared" si="1182"/>
        <v>0</v>
      </c>
      <c r="AC543" s="98">
        <f t="shared" ref="AC543:AE544" si="1190">AC544</f>
        <v>0</v>
      </c>
      <c r="AD543" s="98">
        <f t="shared" si="1190"/>
        <v>0</v>
      </c>
      <c r="AE543" s="98">
        <f t="shared" si="1190"/>
        <v>0</v>
      </c>
      <c r="AF543" s="98">
        <f t="shared" si="1184"/>
        <v>150000</v>
      </c>
      <c r="AG543" s="98">
        <f t="shared" si="1185"/>
        <v>150000</v>
      </c>
      <c r="AH543" s="98">
        <f t="shared" si="1186"/>
        <v>0</v>
      </c>
    </row>
    <row r="544" spans="1:34" ht="26.4">
      <c r="A544" s="144"/>
      <c r="B544" s="126" t="s">
        <v>186</v>
      </c>
      <c r="C544" s="120" t="s">
        <v>158</v>
      </c>
      <c r="D544" s="120" t="s">
        <v>21</v>
      </c>
      <c r="E544" s="120" t="s">
        <v>100</v>
      </c>
      <c r="F544" s="120" t="s">
        <v>250</v>
      </c>
      <c r="G544" s="121" t="s">
        <v>32</v>
      </c>
      <c r="H544" s="98">
        <f>H545</f>
        <v>150000</v>
      </c>
      <c r="I544" s="98">
        <f t="shared" ref="I544:M544" si="1191">I545</f>
        <v>150000</v>
      </c>
      <c r="J544" s="98">
        <f t="shared" si="1191"/>
        <v>0</v>
      </c>
      <c r="K544" s="98">
        <f t="shared" si="1191"/>
        <v>0</v>
      </c>
      <c r="L544" s="98">
        <f t="shared" si="1191"/>
        <v>0</v>
      </c>
      <c r="M544" s="98">
        <f t="shared" si="1191"/>
        <v>0</v>
      </c>
      <c r="N544" s="98">
        <f t="shared" si="996"/>
        <v>150000</v>
      </c>
      <c r="O544" s="98">
        <f t="shared" si="997"/>
        <v>150000</v>
      </c>
      <c r="P544" s="98">
        <f t="shared" si="998"/>
        <v>0</v>
      </c>
      <c r="Q544" s="98">
        <f t="shared" si="1188"/>
        <v>0</v>
      </c>
      <c r="R544" s="98">
        <f t="shared" si="1188"/>
        <v>0</v>
      </c>
      <c r="S544" s="98">
        <f t="shared" si="1188"/>
        <v>0</v>
      </c>
      <c r="T544" s="98">
        <f t="shared" si="1176"/>
        <v>150000</v>
      </c>
      <c r="U544" s="98">
        <f t="shared" si="1177"/>
        <v>150000</v>
      </c>
      <c r="V544" s="98">
        <f t="shared" si="1178"/>
        <v>0</v>
      </c>
      <c r="W544" s="98">
        <f t="shared" si="1189"/>
        <v>0</v>
      </c>
      <c r="X544" s="98">
        <f t="shared" si="1189"/>
        <v>0</v>
      </c>
      <c r="Y544" s="98">
        <f t="shared" si="1189"/>
        <v>0</v>
      </c>
      <c r="Z544" s="98">
        <f t="shared" si="1180"/>
        <v>150000</v>
      </c>
      <c r="AA544" s="98">
        <f t="shared" si="1181"/>
        <v>150000</v>
      </c>
      <c r="AB544" s="98">
        <f t="shared" si="1182"/>
        <v>0</v>
      </c>
      <c r="AC544" s="98">
        <f t="shared" si="1190"/>
        <v>0</v>
      </c>
      <c r="AD544" s="98">
        <f t="shared" si="1190"/>
        <v>0</v>
      </c>
      <c r="AE544" s="98">
        <f t="shared" si="1190"/>
        <v>0</v>
      </c>
      <c r="AF544" s="98">
        <f t="shared" si="1184"/>
        <v>150000</v>
      </c>
      <c r="AG544" s="98">
        <f t="shared" si="1185"/>
        <v>150000</v>
      </c>
      <c r="AH544" s="98">
        <f t="shared" si="1186"/>
        <v>0</v>
      </c>
    </row>
    <row r="545" spans="1:34" ht="26.4">
      <c r="A545" s="144"/>
      <c r="B545" s="71" t="s">
        <v>34</v>
      </c>
      <c r="C545" s="120" t="s">
        <v>158</v>
      </c>
      <c r="D545" s="120" t="s">
        <v>21</v>
      </c>
      <c r="E545" s="120" t="s">
        <v>100</v>
      </c>
      <c r="F545" s="120" t="s">
        <v>250</v>
      </c>
      <c r="G545" s="121" t="s">
        <v>33</v>
      </c>
      <c r="H545" s="122">
        <v>150000</v>
      </c>
      <c r="I545" s="122">
        <v>150000</v>
      </c>
      <c r="J545" s="122">
        <v>0</v>
      </c>
      <c r="K545" s="122"/>
      <c r="L545" s="122"/>
      <c r="M545" s="122"/>
      <c r="N545" s="122">
        <f t="shared" si="996"/>
        <v>150000</v>
      </c>
      <c r="O545" s="122">
        <f t="shared" si="997"/>
        <v>150000</v>
      </c>
      <c r="P545" s="122">
        <f t="shared" si="998"/>
        <v>0</v>
      </c>
      <c r="Q545" s="122"/>
      <c r="R545" s="122"/>
      <c r="S545" s="122"/>
      <c r="T545" s="122">
        <f t="shared" si="1176"/>
        <v>150000</v>
      </c>
      <c r="U545" s="122">
        <f t="shared" si="1177"/>
        <v>150000</v>
      </c>
      <c r="V545" s="122">
        <f t="shared" si="1178"/>
        <v>0</v>
      </c>
      <c r="W545" s="122"/>
      <c r="X545" s="122"/>
      <c r="Y545" s="122"/>
      <c r="Z545" s="122">
        <f t="shared" si="1180"/>
        <v>150000</v>
      </c>
      <c r="AA545" s="122">
        <f t="shared" si="1181"/>
        <v>150000</v>
      </c>
      <c r="AB545" s="122">
        <f t="shared" si="1182"/>
        <v>0</v>
      </c>
      <c r="AC545" s="122"/>
      <c r="AD545" s="122"/>
      <c r="AE545" s="122"/>
      <c r="AF545" s="122">
        <f t="shared" si="1184"/>
        <v>150000</v>
      </c>
      <c r="AG545" s="122">
        <f t="shared" si="1185"/>
        <v>150000</v>
      </c>
      <c r="AH545" s="122">
        <f t="shared" si="1186"/>
        <v>0</v>
      </c>
    </row>
    <row r="546" spans="1:34" ht="13.8">
      <c r="A546" s="144"/>
      <c r="B546" s="142" t="s">
        <v>251</v>
      </c>
      <c r="C546" s="120" t="s">
        <v>158</v>
      </c>
      <c r="D546" s="120" t="s">
        <v>21</v>
      </c>
      <c r="E546" s="120" t="s">
        <v>100</v>
      </c>
      <c r="F546" s="120" t="s">
        <v>252</v>
      </c>
      <c r="G546" s="121"/>
      <c r="H546" s="145">
        <f>H547</f>
        <v>3694047</v>
      </c>
      <c r="I546" s="145">
        <f t="shared" ref="I546:M546" si="1192">I547</f>
        <v>3709808.8800000004</v>
      </c>
      <c r="J546" s="145">
        <f t="shared" si="1192"/>
        <v>3526201.2399999998</v>
      </c>
      <c r="K546" s="145">
        <f t="shared" si="1192"/>
        <v>0</v>
      </c>
      <c r="L546" s="145">
        <f t="shared" si="1192"/>
        <v>0</v>
      </c>
      <c r="M546" s="145">
        <f t="shared" si="1192"/>
        <v>0</v>
      </c>
      <c r="N546" s="145">
        <f t="shared" si="996"/>
        <v>3694047</v>
      </c>
      <c r="O546" s="145">
        <f t="shared" si="997"/>
        <v>3709808.8800000004</v>
      </c>
      <c r="P546" s="145">
        <f t="shared" si="998"/>
        <v>3526201.2399999998</v>
      </c>
      <c r="Q546" s="145">
        <f t="shared" ref="Q546:S547" si="1193">Q547</f>
        <v>0</v>
      </c>
      <c r="R546" s="145">
        <f t="shared" si="1193"/>
        <v>0</v>
      </c>
      <c r="S546" s="145">
        <f t="shared" si="1193"/>
        <v>0</v>
      </c>
      <c r="T546" s="145">
        <f t="shared" si="1176"/>
        <v>3694047</v>
      </c>
      <c r="U546" s="145">
        <f t="shared" si="1177"/>
        <v>3709808.8800000004</v>
      </c>
      <c r="V546" s="145">
        <f t="shared" si="1178"/>
        <v>3526201.2399999998</v>
      </c>
      <c r="W546" s="145">
        <f t="shared" ref="W546:Y547" si="1194">W547</f>
        <v>13000</v>
      </c>
      <c r="X546" s="145">
        <f t="shared" si="1194"/>
        <v>0</v>
      </c>
      <c r="Y546" s="145">
        <f t="shared" si="1194"/>
        <v>0</v>
      </c>
      <c r="Z546" s="145">
        <f t="shared" si="1180"/>
        <v>3707047</v>
      </c>
      <c r="AA546" s="145">
        <f t="shared" si="1181"/>
        <v>3709808.8800000004</v>
      </c>
      <c r="AB546" s="145">
        <f t="shared" si="1182"/>
        <v>3526201.2399999998</v>
      </c>
      <c r="AC546" s="145">
        <f t="shared" ref="AC546:AE547" si="1195">AC547</f>
        <v>-1789600</v>
      </c>
      <c r="AD546" s="145">
        <f t="shared" si="1195"/>
        <v>0</v>
      </c>
      <c r="AE546" s="145">
        <f t="shared" si="1195"/>
        <v>0</v>
      </c>
      <c r="AF546" s="145">
        <f t="shared" si="1184"/>
        <v>1917447</v>
      </c>
      <c r="AG546" s="145">
        <f t="shared" si="1185"/>
        <v>3709808.8800000004</v>
      </c>
      <c r="AH546" s="145">
        <f t="shared" si="1186"/>
        <v>3526201.2399999998</v>
      </c>
    </row>
    <row r="547" spans="1:34" ht="26.4">
      <c r="A547" s="144"/>
      <c r="B547" s="126" t="s">
        <v>186</v>
      </c>
      <c r="C547" s="120" t="s">
        <v>158</v>
      </c>
      <c r="D547" s="120" t="s">
        <v>21</v>
      </c>
      <c r="E547" s="120" t="s">
        <v>100</v>
      </c>
      <c r="F547" s="120" t="s">
        <v>252</v>
      </c>
      <c r="G547" s="121" t="s">
        <v>32</v>
      </c>
      <c r="H547" s="145">
        <f>H548</f>
        <v>3694047</v>
      </c>
      <c r="I547" s="145">
        <f t="shared" ref="I547:M547" si="1196">I548</f>
        <v>3709808.8800000004</v>
      </c>
      <c r="J547" s="145">
        <f t="shared" si="1196"/>
        <v>3526201.2399999998</v>
      </c>
      <c r="K547" s="145">
        <f t="shared" si="1196"/>
        <v>0</v>
      </c>
      <c r="L547" s="145">
        <f t="shared" si="1196"/>
        <v>0</v>
      </c>
      <c r="M547" s="145">
        <f t="shared" si="1196"/>
        <v>0</v>
      </c>
      <c r="N547" s="145">
        <f t="shared" si="996"/>
        <v>3694047</v>
      </c>
      <c r="O547" s="145">
        <f t="shared" si="997"/>
        <v>3709808.8800000004</v>
      </c>
      <c r="P547" s="145">
        <f t="shared" si="998"/>
        <v>3526201.2399999998</v>
      </c>
      <c r="Q547" s="145">
        <f t="shared" si="1193"/>
        <v>0</v>
      </c>
      <c r="R547" s="145">
        <f t="shared" si="1193"/>
        <v>0</v>
      </c>
      <c r="S547" s="145">
        <f t="shared" si="1193"/>
        <v>0</v>
      </c>
      <c r="T547" s="145">
        <f t="shared" si="1176"/>
        <v>3694047</v>
      </c>
      <c r="U547" s="145">
        <f t="shared" si="1177"/>
        <v>3709808.8800000004</v>
      </c>
      <c r="V547" s="145">
        <f t="shared" si="1178"/>
        <v>3526201.2399999998</v>
      </c>
      <c r="W547" s="145">
        <f t="shared" si="1194"/>
        <v>13000</v>
      </c>
      <c r="X547" s="145">
        <f t="shared" si="1194"/>
        <v>0</v>
      </c>
      <c r="Y547" s="145">
        <f t="shared" si="1194"/>
        <v>0</v>
      </c>
      <c r="Z547" s="145">
        <f t="shared" si="1180"/>
        <v>3707047</v>
      </c>
      <c r="AA547" s="145">
        <f t="shared" si="1181"/>
        <v>3709808.8800000004</v>
      </c>
      <c r="AB547" s="145">
        <f t="shared" si="1182"/>
        <v>3526201.2399999998</v>
      </c>
      <c r="AC547" s="145">
        <f t="shared" si="1195"/>
        <v>-1789600</v>
      </c>
      <c r="AD547" s="145">
        <f t="shared" si="1195"/>
        <v>0</v>
      </c>
      <c r="AE547" s="145">
        <f t="shared" si="1195"/>
        <v>0</v>
      </c>
      <c r="AF547" s="145">
        <f t="shared" si="1184"/>
        <v>1917447</v>
      </c>
      <c r="AG547" s="145">
        <f t="shared" si="1185"/>
        <v>3709808.8800000004</v>
      </c>
      <c r="AH547" s="145">
        <f t="shared" si="1186"/>
        <v>3526201.2399999998</v>
      </c>
    </row>
    <row r="548" spans="1:34" ht="26.4">
      <c r="A548" s="144"/>
      <c r="B548" s="71" t="s">
        <v>34</v>
      </c>
      <c r="C548" s="120" t="s">
        <v>158</v>
      </c>
      <c r="D548" s="120" t="s">
        <v>21</v>
      </c>
      <c r="E548" s="120" t="s">
        <v>100</v>
      </c>
      <c r="F548" s="120" t="s">
        <v>252</v>
      </c>
      <c r="G548" s="121" t="s">
        <v>33</v>
      </c>
      <c r="H548" s="122">
        <v>3694047</v>
      </c>
      <c r="I548" s="122">
        <v>3709808.8800000004</v>
      </c>
      <c r="J548" s="122">
        <v>3526201.2399999998</v>
      </c>
      <c r="K548" s="122"/>
      <c r="L548" s="122"/>
      <c r="M548" s="122"/>
      <c r="N548" s="122">
        <f t="shared" si="996"/>
        <v>3694047</v>
      </c>
      <c r="O548" s="122">
        <f t="shared" si="997"/>
        <v>3709808.8800000004</v>
      </c>
      <c r="P548" s="122">
        <f t="shared" si="998"/>
        <v>3526201.2399999998</v>
      </c>
      <c r="Q548" s="122"/>
      <c r="R548" s="122"/>
      <c r="S548" s="122"/>
      <c r="T548" s="122">
        <f t="shared" si="1176"/>
        <v>3694047</v>
      </c>
      <c r="U548" s="122">
        <f t="shared" si="1177"/>
        <v>3709808.8800000004</v>
      </c>
      <c r="V548" s="122">
        <f t="shared" si="1178"/>
        <v>3526201.2399999998</v>
      </c>
      <c r="W548" s="122">
        <v>13000</v>
      </c>
      <c r="X548" s="122"/>
      <c r="Y548" s="122"/>
      <c r="Z548" s="122">
        <f t="shared" si="1180"/>
        <v>3707047</v>
      </c>
      <c r="AA548" s="122">
        <f t="shared" si="1181"/>
        <v>3709808.8800000004</v>
      </c>
      <c r="AB548" s="122">
        <f t="shared" si="1182"/>
        <v>3526201.2399999998</v>
      </c>
      <c r="AC548" s="122">
        <v>-1789600</v>
      </c>
      <c r="AD548" s="122"/>
      <c r="AE548" s="122"/>
      <c r="AF548" s="122">
        <f t="shared" si="1184"/>
        <v>1917447</v>
      </c>
      <c r="AG548" s="122">
        <f t="shared" si="1185"/>
        <v>3709808.8800000004</v>
      </c>
      <c r="AH548" s="122">
        <f t="shared" si="1186"/>
        <v>3526201.2399999998</v>
      </c>
    </row>
    <row r="549" spans="1:34">
      <c r="A549" s="181"/>
      <c r="B549" s="119" t="s">
        <v>192</v>
      </c>
      <c r="C549" s="120" t="s">
        <v>158</v>
      </c>
      <c r="D549" s="120" t="s">
        <v>21</v>
      </c>
      <c r="E549" s="120" t="s">
        <v>100</v>
      </c>
      <c r="F549" s="120" t="s">
        <v>191</v>
      </c>
      <c r="G549" s="121"/>
      <c r="H549" s="98">
        <f>H550</f>
        <v>95000</v>
      </c>
      <c r="I549" s="98">
        <f t="shared" ref="I549:M550" si="1197">I550</f>
        <v>95000</v>
      </c>
      <c r="J549" s="98">
        <f t="shared" si="1197"/>
        <v>45000</v>
      </c>
      <c r="K549" s="98">
        <f t="shared" si="1197"/>
        <v>0</v>
      </c>
      <c r="L549" s="98">
        <f t="shared" si="1197"/>
        <v>0</v>
      </c>
      <c r="M549" s="98">
        <f t="shared" si="1197"/>
        <v>0</v>
      </c>
      <c r="N549" s="98">
        <f t="shared" si="996"/>
        <v>95000</v>
      </c>
      <c r="O549" s="98">
        <f t="shared" si="997"/>
        <v>95000</v>
      </c>
      <c r="P549" s="98">
        <f t="shared" si="998"/>
        <v>45000</v>
      </c>
      <c r="Q549" s="98">
        <f t="shared" ref="Q549:S550" si="1198">Q550</f>
        <v>0</v>
      </c>
      <c r="R549" s="98">
        <f t="shared" si="1198"/>
        <v>0</v>
      </c>
      <c r="S549" s="98">
        <f t="shared" si="1198"/>
        <v>0</v>
      </c>
      <c r="T549" s="98">
        <f t="shared" si="1176"/>
        <v>95000</v>
      </c>
      <c r="U549" s="98">
        <f t="shared" si="1177"/>
        <v>95000</v>
      </c>
      <c r="V549" s="98">
        <f t="shared" si="1178"/>
        <v>45000</v>
      </c>
      <c r="W549" s="98">
        <f t="shared" ref="W549:Y550" si="1199">W550</f>
        <v>0</v>
      </c>
      <c r="X549" s="98">
        <f t="shared" si="1199"/>
        <v>0</v>
      </c>
      <c r="Y549" s="98">
        <f t="shared" si="1199"/>
        <v>0</v>
      </c>
      <c r="Z549" s="98">
        <f t="shared" si="1180"/>
        <v>95000</v>
      </c>
      <c r="AA549" s="98">
        <f t="shared" si="1181"/>
        <v>95000</v>
      </c>
      <c r="AB549" s="98">
        <f t="shared" si="1182"/>
        <v>45000</v>
      </c>
      <c r="AC549" s="98">
        <f t="shared" ref="AC549:AE550" si="1200">AC550</f>
        <v>0</v>
      </c>
      <c r="AD549" s="98">
        <f t="shared" si="1200"/>
        <v>0</v>
      </c>
      <c r="AE549" s="98">
        <f t="shared" si="1200"/>
        <v>0</v>
      </c>
      <c r="AF549" s="98">
        <f t="shared" si="1184"/>
        <v>95000</v>
      </c>
      <c r="AG549" s="98">
        <f t="shared" si="1185"/>
        <v>95000</v>
      </c>
      <c r="AH549" s="98">
        <f t="shared" si="1186"/>
        <v>45000</v>
      </c>
    </row>
    <row r="550" spans="1:34" ht="26.4">
      <c r="A550" s="181"/>
      <c r="B550" s="82" t="s">
        <v>186</v>
      </c>
      <c r="C550" s="120" t="s">
        <v>158</v>
      </c>
      <c r="D550" s="120" t="s">
        <v>21</v>
      </c>
      <c r="E550" s="120" t="s">
        <v>100</v>
      </c>
      <c r="F550" s="120" t="s">
        <v>191</v>
      </c>
      <c r="G550" s="121" t="s">
        <v>32</v>
      </c>
      <c r="H550" s="98">
        <f>H551</f>
        <v>95000</v>
      </c>
      <c r="I550" s="98">
        <f t="shared" si="1197"/>
        <v>95000</v>
      </c>
      <c r="J550" s="98">
        <f t="shared" si="1197"/>
        <v>45000</v>
      </c>
      <c r="K550" s="98">
        <f t="shared" si="1197"/>
        <v>0</v>
      </c>
      <c r="L550" s="98">
        <f t="shared" si="1197"/>
        <v>0</v>
      </c>
      <c r="M550" s="98">
        <f t="shared" si="1197"/>
        <v>0</v>
      </c>
      <c r="N550" s="98">
        <f t="shared" si="996"/>
        <v>95000</v>
      </c>
      <c r="O550" s="98">
        <f t="shared" si="997"/>
        <v>95000</v>
      </c>
      <c r="P550" s="98">
        <f t="shared" si="998"/>
        <v>45000</v>
      </c>
      <c r="Q550" s="98">
        <f t="shared" si="1198"/>
        <v>0</v>
      </c>
      <c r="R550" s="98">
        <f t="shared" si="1198"/>
        <v>0</v>
      </c>
      <c r="S550" s="98">
        <f t="shared" si="1198"/>
        <v>0</v>
      </c>
      <c r="T550" s="98">
        <f t="shared" si="1176"/>
        <v>95000</v>
      </c>
      <c r="U550" s="98">
        <f t="shared" si="1177"/>
        <v>95000</v>
      </c>
      <c r="V550" s="98">
        <f t="shared" si="1178"/>
        <v>45000</v>
      </c>
      <c r="W550" s="98">
        <f t="shared" si="1199"/>
        <v>0</v>
      </c>
      <c r="X550" s="98">
        <f t="shared" si="1199"/>
        <v>0</v>
      </c>
      <c r="Y550" s="98">
        <f t="shared" si="1199"/>
        <v>0</v>
      </c>
      <c r="Z550" s="98">
        <f t="shared" si="1180"/>
        <v>95000</v>
      </c>
      <c r="AA550" s="98">
        <f t="shared" si="1181"/>
        <v>95000</v>
      </c>
      <c r="AB550" s="98">
        <f t="shared" si="1182"/>
        <v>45000</v>
      </c>
      <c r="AC550" s="98">
        <f t="shared" si="1200"/>
        <v>0</v>
      </c>
      <c r="AD550" s="98">
        <f t="shared" si="1200"/>
        <v>0</v>
      </c>
      <c r="AE550" s="98">
        <f t="shared" si="1200"/>
        <v>0</v>
      </c>
      <c r="AF550" s="98">
        <f t="shared" si="1184"/>
        <v>95000</v>
      </c>
      <c r="AG550" s="98">
        <f t="shared" si="1185"/>
        <v>95000</v>
      </c>
      <c r="AH550" s="98">
        <f t="shared" si="1186"/>
        <v>45000</v>
      </c>
    </row>
    <row r="551" spans="1:34" ht="26.4">
      <c r="A551" s="181"/>
      <c r="B551" s="71" t="s">
        <v>34</v>
      </c>
      <c r="C551" s="120" t="s">
        <v>158</v>
      </c>
      <c r="D551" s="120" t="s">
        <v>21</v>
      </c>
      <c r="E551" s="120" t="s">
        <v>100</v>
      </c>
      <c r="F551" s="120" t="s">
        <v>191</v>
      </c>
      <c r="G551" s="121" t="s">
        <v>33</v>
      </c>
      <c r="H551" s="122">
        <v>95000</v>
      </c>
      <c r="I551" s="122">
        <v>95000</v>
      </c>
      <c r="J551" s="122">
        <v>45000</v>
      </c>
      <c r="K551" s="122"/>
      <c r="L551" s="122"/>
      <c r="M551" s="122"/>
      <c r="N551" s="122">
        <f t="shared" si="996"/>
        <v>95000</v>
      </c>
      <c r="O551" s="122">
        <f t="shared" si="997"/>
        <v>95000</v>
      </c>
      <c r="P551" s="122">
        <f t="shared" si="998"/>
        <v>45000</v>
      </c>
      <c r="Q551" s="122"/>
      <c r="R551" s="122"/>
      <c r="S551" s="122"/>
      <c r="T551" s="122">
        <f t="shared" si="1176"/>
        <v>95000</v>
      </c>
      <c r="U551" s="122">
        <f t="shared" si="1177"/>
        <v>95000</v>
      </c>
      <c r="V551" s="122">
        <f t="shared" si="1178"/>
        <v>45000</v>
      </c>
      <c r="W551" s="122"/>
      <c r="X551" s="122"/>
      <c r="Y551" s="122"/>
      <c r="Z551" s="122">
        <f t="shared" si="1180"/>
        <v>95000</v>
      </c>
      <c r="AA551" s="122">
        <f t="shared" si="1181"/>
        <v>95000</v>
      </c>
      <c r="AB551" s="122">
        <f t="shared" si="1182"/>
        <v>45000</v>
      </c>
      <c r="AC551" s="122"/>
      <c r="AD551" s="122"/>
      <c r="AE551" s="122"/>
      <c r="AF551" s="122">
        <f t="shared" si="1184"/>
        <v>95000</v>
      </c>
      <c r="AG551" s="122">
        <f t="shared" si="1185"/>
        <v>95000</v>
      </c>
      <c r="AH551" s="122">
        <f t="shared" si="1186"/>
        <v>45000</v>
      </c>
    </row>
    <row r="552" spans="1:34">
      <c r="A552" s="181"/>
      <c r="B552" s="71" t="s">
        <v>254</v>
      </c>
      <c r="C552" s="120" t="s">
        <v>158</v>
      </c>
      <c r="D552" s="120" t="s">
        <v>21</v>
      </c>
      <c r="E552" s="120" t="s">
        <v>100</v>
      </c>
      <c r="F552" s="120" t="s">
        <v>255</v>
      </c>
      <c r="G552" s="121"/>
      <c r="H552" s="145">
        <f>H553</f>
        <v>155000</v>
      </c>
      <c r="I552" s="145">
        <f t="shared" ref="I552:M552" si="1201">I553</f>
        <v>155000</v>
      </c>
      <c r="J552" s="145">
        <f t="shared" si="1201"/>
        <v>155000</v>
      </c>
      <c r="K552" s="145">
        <f t="shared" si="1201"/>
        <v>0</v>
      </c>
      <c r="L552" s="145">
        <f t="shared" si="1201"/>
        <v>0</v>
      </c>
      <c r="M552" s="145">
        <f t="shared" si="1201"/>
        <v>0</v>
      </c>
      <c r="N552" s="145">
        <f t="shared" si="996"/>
        <v>155000</v>
      </c>
      <c r="O552" s="145">
        <f t="shared" si="997"/>
        <v>155000</v>
      </c>
      <c r="P552" s="145">
        <f t="shared" si="998"/>
        <v>155000</v>
      </c>
      <c r="Q552" s="145">
        <f t="shared" ref="Q552:S553" si="1202">Q553</f>
        <v>0</v>
      </c>
      <c r="R552" s="145">
        <f t="shared" si="1202"/>
        <v>0</v>
      </c>
      <c r="S552" s="145">
        <f t="shared" si="1202"/>
        <v>0</v>
      </c>
      <c r="T552" s="145">
        <f t="shared" si="1176"/>
        <v>155000</v>
      </c>
      <c r="U552" s="145">
        <f t="shared" si="1177"/>
        <v>155000</v>
      </c>
      <c r="V552" s="145">
        <f t="shared" si="1178"/>
        <v>155000</v>
      </c>
      <c r="W552" s="145">
        <f t="shared" ref="W552:Y553" si="1203">W553</f>
        <v>0</v>
      </c>
      <c r="X552" s="145">
        <f t="shared" si="1203"/>
        <v>0</v>
      </c>
      <c r="Y552" s="145">
        <f t="shared" si="1203"/>
        <v>0</v>
      </c>
      <c r="Z552" s="145">
        <f t="shared" si="1180"/>
        <v>155000</v>
      </c>
      <c r="AA552" s="145">
        <f t="shared" si="1181"/>
        <v>155000</v>
      </c>
      <c r="AB552" s="145">
        <f t="shared" si="1182"/>
        <v>155000</v>
      </c>
      <c r="AC552" s="145">
        <f t="shared" ref="AC552:AE553" si="1204">AC553</f>
        <v>0</v>
      </c>
      <c r="AD552" s="145">
        <f t="shared" si="1204"/>
        <v>0</v>
      </c>
      <c r="AE552" s="145">
        <f t="shared" si="1204"/>
        <v>0</v>
      </c>
      <c r="AF552" s="145">
        <f t="shared" si="1184"/>
        <v>155000</v>
      </c>
      <c r="AG552" s="145">
        <f t="shared" si="1185"/>
        <v>155000</v>
      </c>
      <c r="AH552" s="145">
        <f t="shared" si="1186"/>
        <v>155000</v>
      </c>
    </row>
    <row r="553" spans="1:34" ht="26.4">
      <c r="A553" s="181"/>
      <c r="B553" s="126" t="s">
        <v>186</v>
      </c>
      <c r="C553" s="120" t="s">
        <v>158</v>
      </c>
      <c r="D553" s="120" t="s">
        <v>21</v>
      </c>
      <c r="E553" s="120" t="s">
        <v>100</v>
      </c>
      <c r="F553" s="120" t="s">
        <v>255</v>
      </c>
      <c r="G553" s="121" t="s">
        <v>32</v>
      </c>
      <c r="H553" s="145">
        <f>H554</f>
        <v>155000</v>
      </c>
      <c r="I553" s="145">
        <f t="shared" ref="I553:M553" si="1205">I554</f>
        <v>155000</v>
      </c>
      <c r="J553" s="145">
        <f t="shared" si="1205"/>
        <v>155000</v>
      </c>
      <c r="K553" s="145">
        <f t="shared" si="1205"/>
        <v>0</v>
      </c>
      <c r="L553" s="145">
        <f t="shared" si="1205"/>
        <v>0</v>
      </c>
      <c r="M553" s="145">
        <f t="shared" si="1205"/>
        <v>0</v>
      </c>
      <c r="N553" s="145">
        <f t="shared" si="996"/>
        <v>155000</v>
      </c>
      <c r="O553" s="145">
        <f t="shared" si="997"/>
        <v>155000</v>
      </c>
      <c r="P553" s="145">
        <f t="shared" si="998"/>
        <v>155000</v>
      </c>
      <c r="Q553" s="145">
        <f t="shared" si="1202"/>
        <v>0</v>
      </c>
      <c r="R553" s="145">
        <f t="shared" si="1202"/>
        <v>0</v>
      </c>
      <c r="S553" s="145">
        <f t="shared" si="1202"/>
        <v>0</v>
      </c>
      <c r="T553" s="145">
        <f t="shared" si="1176"/>
        <v>155000</v>
      </c>
      <c r="U553" s="145">
        <f t="shared" si="1177"/>
        <v>155000</v>
      </c>
      <c r="V553" s="145">
        <f t="shared" si="1178"/>
        <v>155000</v>
      </c>
      <c r="W553" s="145">
        <f t="shared" si="1203"/>
        <v>0</v>
      </c>
      <c r="X553" s="145">
        <f t="shared" si="1203"/>
        <v>0</v>
      </c>
      <c r="Y553" s="145">
        <f t="shared" si="1203"/>
        <v>0</v>
      </c>
      <c r="Z553" s="145">
        <f t="shared" si="1180"/>
        <v>155000</v>
      </c>
      <c r="AA553" s="145">
        <f t="shared" si="1181"/>
        <v>155000</v>
      </c>
      <c r="AB553" s="145">
        <f t="shared" si="1182"/>
        <v>155000</v>
      </c>
      <c r="AC553" s="145">
        <f t="shared" si="1204"/>
        <v>0</v>
      </c>
      <c r="AD553" s="145">
        <f t="shared" si="1204"/>
        <v>0</v>
      </c>
      <c r="AE553" s="145">
        <f t="shared" si="1204"/>
        <v>0</v>
      </c>
      <c r="AF553" s="145">
        <f t="shared" si="1184"/>
        <v>155000</v>
      </c>
      <c r="AG553" s="145">
        <f t="shared" si="1185"/>
        <v>155000</v>
      </c>
      <c r="AH553" s="145">
        <f t="shared" si="1186"/>
        <v>155000</v>
      </c>
    </row>
    <row r="554" spans="1:34" ht="26.4">
      <c r="A554" s="181"/>
      <c r="B554" s="71" t="s">
        <v>34</v>
      </c>
      <c r="C554" s="120" t="s">
        <v>158</v>
      </c>
      <c r="D554" s="120" t="s">
        <v>21</v>
      </c>
      <c r="E554" s="120" t="s">
        <v>100</v>
      </c>
      <c r="F554" s="120" t="s">
        <v>255</v>
      </c>
      <c r="G554" s="121" t="s">
        <v>33</v>
      </c>
      <c r="H554" s="122">
        <v>155000</v>
      </c>
      <c r="I554" s="122">
        <v>155000</v>
      </c>
      <c r="J554" s="122">
        <v>155000</v>
      </c>
      <c r="K554" s="122"/>
      <c r="L554" s="122"/>
      <c r="M554" s="122"/>
      <c r="N554" s="122">
        <f t="shared" si="996"/>
        <v>155000</v>
      </c>
      <c r="O554" s="122">
        <f t="shared" si="997"/>
        <v>155000</v>
      </c>
      <c r="P554" s="122">
        <f t="shared" si="998"/>
        <v>155000</v>
      </c>
      <c r="Q554" s="122"/>
      <c r="R554" s="122"/>
      <c r="S554" s="122"/>
      <c r="T554" s="122">
        <f t="shared" si="1176"/>
        <v>155000</v>
      </c>
      <c r="U554" s="122">
        <f t="shared" si="1177"/>
        <v>155000</v>
      </c>
      <c r="V554" s="122">
        <f t="shared" si="1178"/>
        <v>155000</v>
      </c>
      <c r="W554" s="122"/>
      <c r="X554" s="122"/>
      <c r="Y554" s="122"/>
      <c r="Z554" s="122">
        <f t="shared" si="1180"/>
        <v>155000</v>
      </c>
      <c r="AA554" s="122">
        <f t="shared" si="1181"/>
        <v>155000</v>
      </c>
      <c r="AB554" s="122">
        <f t="shared" si="1182"/>
        <v>155000</v>
      </c>
      <c r="AC554" s="122"/>
      <c r="AD554" s="122"/>
      <c r="AE554" s="122"/>
      <c r="AF554" s="122">
        <f t="shared" si="1184"/>
        <v>155000</v>
      </c>
      <c r="AG554" s="122">
        <f t="shared" si="1185"/>
        <v>155000</v>
      </c>
      <c r="AH554" s="122">
        <f t="shared" si="1186"/>
        <v>155000</v>
      </c>
    </row>
    <row r="555" spans="1:34">
      <c r="A555" s="166"/>
      <c r="B555" s="160" t="s">
        <v>253</v>
      </c>
      <c r="C555" s="69" t="s">
        <v>158</v>
      </c>
      <c r="D555" s="69" t="s">
        <v>21</v>
      </c>
      <c r="E555" s="69" t="s">
        <v>100</v>
      </c>
      <c r="F555" s="69" t="s">
        <v>126</v>
      </c>
      <c r="G555" s="95"/>
      <c r="H555" s="98">
        <f t="shared" ref="H555:M555" si="1206">H558</f>
        <v>200000</v>
      </c>
      <c r="I555" s="98">
        <f t="shared" si="1206"/>
        <v>200000</v>
      </c>
      <c r="J555" s="98">
        <f t="shared" si="1206"/>
        <v>200000</v>
      </c>
      <c r="K555" s="98">
        <f t="shared" si="1206"/>
        <v>0</v>
      </c>
      <c r="L555" s="98">
        <f t="shared" si="1206"/>
        <v>0</v>
      </c>
      <c r="M555" s="98">
        <f t="shared" si="1206"/>
        <v>0</v>
      </c>
      <c r="N555" s="98">
        <f t="shared" si="996"/>
        <v>200000</v>
      </c>
      <c r="O555" s="98">
        <f t="shared" si="997"/>
        <v>200000</v>
      </c>
      <c r="P555" s="98">
        <f t="shared" si="998"/>
        <v>200000</v>
      </c>
      <c r="Q555" s="98">
        <f>Q558</f>
        <v>0</v>
      </c>
      <c r="R555" s="98">
        <f>R558</f>
        <v>0</v>
      </c>
      <c r="S555" s="98">
        <f>S558</f>
        <v>0</v>
      </c>
      <c r="T555" s="98">
        <f t="shared" si="1176"/>
        <v>200000</v>
      </c>
      <c r="U555" s="98">
        <f t="shared" si="1177"/>
        <v>200000</v>
      </c>
      <c r="V555" s="98">
        <f t="shared" si="1178"/>
        <v>200000</v>
      </c>
      <c r="W555" s="98">
        <f>W556+W558</f>
        <v>0</v>
      </c>
      <c r="X555" s="98">
        <f t="shared" ref="X555:Y555" si="1207">X556+X558</f>
        <v>0</v>
      </c>
      <c r="Y555" s="98">
        <f t="shared" si="1207"/>
        <v>0</v>
      </c>
      <c r="Z555" s="98">
        <f t="shared" si="1180"/>
        <v>200000</v>
      </c>
      <c r="AA555" s="98">
        <f t="shared" si="1181"/>
        <v>200000</v>
      </c>
      <c r="AB555" s="98">
        <f t="shared" si="1182"/>
        <v>200000</v>
      </c>
      <c r="AC555" s="98">
        <f>AC556+AC558</f>
        <v>0</v>
      </c>
      <c r="AD555" s="98">
        <f t="shared" ref="AD555:AE555" si="1208">AD556+AD558</f>
        <v>0</v>
      </c>
      <c r="AE555" s="98">
        <f t="shared" si="1208"/>
        <v>0</v>
      </c>
      <c r="AF555" s="98">
        <f t="shared" si="1184"/>
        <v>200000</v>
      </c>
      <c r="AG555" s="98">
        <f t="shared" si="1185"/>
        <v>200000</v>
      </c>
      <c r="AH555" s="98">
        <f t="shared" si="1186"/>
        <v>200000</v>
      </c>
    </row>
    <row r="556" spans="1:34" ht="26.4">
      <c r="A556" s="166"/>
      <c r="B556" s="82" t="s">
        <v>186</v>
      </c>
      <c r="C556" s="69" t="s">
        <v>158</v>
      </c>
      <c r="D556" s="69" t="s">
        <v>21</v>
      </c>
      <c r="E556" s="69" t="s">
        <v>100</v>
      </c>
      <c r="F556" s="69" t="s">
        <v>126</v>
      </c>
      <c r="G556" s="95" t="s">
        <v>32</v>
      </c>
      <c r="H556" s="98"/>
      <c r="I556" s="98"/>
      <c r="J556" s="98"/>
      <c r="K556" s="98"/>
      <c r="L556" s="98"/>
      <c r="M556" s="98"/>
      <c r="N556" s="98"/>
      <c r="O556" s="98"/>
      <c r="P556" s="98"/>
      <c r="Q556" s="98"/>
      <c r="R556" s="98"/>
      <c r="S556" s="98"/>
      <c r="T556" s="98"/>
      <c r="U556" s="98"/>
      <c r="V556" s="98"/>
      <c r="W556" s="98">
        <f>W557</f>
        <v>20633</v>
      </c>
      <c r="X556" s="98">
        <f t="shared" ref="X556:Y556" si="1209">X557</f>
        <v>0</v>
      </c>
      <c r="Y556" s="98">
        <f t="shared" si="1209"/>
        <v>0</v>
      </c>
      <c r="Z556" s="98">
        <f t="shared" ref="Z556:Z557" si="1210">T556+W556</f>
        <v>20633</v>
      </c>
      <c r="AA556" s="98">
        <f t="shared" ref="AA556:AA557" si="1211">U556+X556</f>
        <v>0</v>
      </c>
      <c r="AB556" s="98">
        <f t="shared" ref="AB556:AB557" si="1212">V556+Y556</f>
        <v>0</v>
      </c>
      <c r="AC556" s="98">
        <f>AC557</f>
        <v>15300</v>
      </c>
      <c r="AD556" s="98">
        <f t="shared" ref="AD556:AE556" si="1213">AD557</f>
        <v>0</v>
      </c>
      <c r="AE556" s="98">
        <f t="shared" si="1213"/>
        <v>0</v>
      </c>
      <c r="AF556" s="98">
        <f t="shared" si="1184"/>
        <v>35933</v>
      </c>
      <c r="AG556" s="98">
        <f t="shared" si="1185"/>
        <v>0</v>
      </c>
      <c r="AH556" s="98">
        <f t="shared" si="1186"/>
        <v>0</v>
      </c>
    </row>
    <row r="557" spans="1:34" ht="26.4">
      <c r="A557" s="166"/>
      <c r="B557" s="71" t="s">
        <v>34</v>
      </c>
      <c r="C557" s="69" t="s">
        <v>158</v>
      </c>
      <c r="D557" s="69" t="s">
        <v>21</v>
      </c>
      <c r="E557" s="69" t="s">
        <v>100</v>
      </c>
      <c r="F557" s="69" t="s">
        <v>126</v>
      </c>
      <c r="G557" s="95" t="s">
        <v>33</v>
      </c>
      <c r="H557" s="98"/>
      <c r="I557" s="98"/>
      <c r="J557" s="98"/>
      <c r="K557" s="98"/>
      <c r="L557" s="98"/>
      <c r="M557" s="98"/>
      <c r="N557" s="98"/>
      <c r="O557" s="98"/>
      <c r="P557" s="98"/>
      <c r="Q557" s="98"/>
      <c r="R557" s="98"/>
      <c r="S557" s="98"/>
      <c r="T557" s="98"/>
      <c r="U557" s="98"/>
      <c r="V557" s="98"/>
      <c r="W557" s="98">
        <v>20633</v>
      </c>
      <c r="X557" s="98"/>
      <c r="Y557" s="98"/>
      <c r="Z557" s="98">
        <f t="shared" si="1210"/>
        <v>20633</v>
      </c>
      <c r="AA557" s="98">
        <f t="shared" si="1211"/>
        <v>0</v>
      </c>
      <c r="AB557" s="98">
        <f t="shared" si="1212"/>
        <v>0</v>
      </c>
      <c r="AC557" s="98">
        <v>15300</v>
      </c>
      <c r="AD557" s="98"/>
      <c r="AE557" s="98"/>
      <c r="AF557" s="98">
        <f t="shared" si="1184"/>
        <v>35933</v>
      </c>
      <c r="AG557" s="98">
        <f t="shared" si="1185"/>
        <v>0</v>
      </c>
      <c r="AH557" s="98">
        <f t="shared" si="1186"/>
        <v>0</v>
      </c>
    </row>
    <row r="558" spans="1:34">
      <c r="A558" s="166"/>
      <c r="B558" s="82" t="s">
        <v>47</v>
      </c>
      <c r="C558" s="69" t="s">
        <v>158</v>
      </c>
      <c r="D558" s="69" t="s">
        <v>21</v>
      </c>
      <c r="E558" s="69" t="s">
        <v>100</v>
      </c>
      <c r="F558" s="69" t="s">
        <v>126</v>
      </c>
      <c r="G558" s="95" t="s">
        <v>45</v>
      </c>
      <c r="H558" s="98">
        <f>H559</f>
        <v>200000</v>
      </c>
      <c r="I558" s="98">
        <f t="shared" ref="I558:M558" si="1214">I559</f>
        <v>200000</v>
      </c>
      <c r="J558" s="98">
        <f t="shared" si="1214"/>
        <v>200000</v>
      </c>
      <c r="K558" s="98">
        <f t="shared" si="1214"/>
        <v>0</v>
      </c>
      <c r="L558" s="98">
        <f t="shared" si="1214"/>
        <v>0</v>
      </c>
      <c r="M558" s="98">
        <f t="shared" si="1214"/>
        <v>0</v>
      </c>
      <c r="N558" s="98">
        <f t="shared" si="996"/>
        <v>200000</v>
      </c>
      <c r="O558" s="98">
        <f t="shared" si="997"/>
        <v>200000</v>
      </c>
      <c r="P558" s="98">
        <f t="shared" si="998"/>
        <v>200000</v>
      </c>
      <c r="Q558" s="98">
        <f t="shared" ref="Q558:S558" si="1215">Q559</f>
        <v>0</v>
      </c>
      <c r="R558" s="98">
        <f t="shared" si="1215"/>
        <v>0</v>
      </c>
      <c r="S558" s="98">
        <f t="shared" si="1215"/>
        <v>0</v>
      </c>
      <c r="T558" s="98">
        <f t="shared" si="1176"/>
        <v>200000</v>
      </c>
      <c r="U558" s="98">
        <f t="shared" si="1177"/>
        <v>200000</v>
      </c>
      <c r="V558" s="98">
        <f t="shared" si="1178"/>
        <v>200000</v>
      </c>
      <c r="W558" s="98">
        <f t="shared" ref="W558:Y558" si="1216">W559</f>
        <v>-20633</v>
      </c>
      <c r="X558" s="98">
        <f t="shared" si="1216"/>
        <v>0</v>
      </c>
      <c r="Y558" s="98">
        <f t="shared" si="1216"/>
        <v>0</v>
      </c>
      <c r="Z558" s="98">
        <f t="shared" si="1180"/>
        <v>179367</v>
      </c>
      <c r="AA558" s="98">
        <f t="shared" si="1181"/>
        <v>200000</v>
      </c>
      <c r="AB558" s="98">
        <f t="shared" si="1182"/>
        <v>200000</v>
      </c>
      <c r="AC558" s="98">
        <f t="shared" ref="AC558:AE558" si="1217">AC559</f>
        <v>-15300</v>
      </c>
      <c r="AD558" s="98">
        <f t="shared" si="1217"/>
        <v>0</v>
      </c>
      <c r="AE558" s="98">
        <f t="shared" si="1217"/>
        <v>0</v>
      </c>
      <c r="AF558" s="98">
        <f t="shared" si="1184"/>
        <v>164067</v>
      </c>
      <c r="AG558" s="98">
        <f t="shared" si="1185"/>
        <v>200000</v>
      </c>
      <c r="AH558" s="98">
        <f t="shared" si="1186"/>
        <v>200000</v>
      </c>
    </row>
    <row r="559" spans="1:34">
      <c r="A559" s="166"/>
      <c r="B559" s="82" t="s">
        <v>61</v>
      </c>
      <c r="C559" s="69" t="s">
        <v>158</v>
      </c>
      <c r="D559" s="69" t="s">
        <v>21</v>
      </c>
      <c r="E559" s="69" t="s">
        <v>100</v>
      </c>
      <c r="F559" s="69" t="s">
        <v>126</v>
      </c>
      <c r="G559" s="95" t="s">
        <v>62</v>
      </c>
      <c r="H559" s="122">
        <v>200000</v>
      </c>
      <c r="I559" s="122">
        <v>200000</v>
      </c>
      <c r="J559" s="122">
        <v>200000</v>
      </c>
      <c r="K559" s="122"/>
      <c r="L559" s="122"/>
      <c r="M559" s="122"/>
      <c r="N559" s="122">
        <f t="shared" si="996"/>
        <v>200000</v>
      </c>
      <c r="O559" s="122">
        <f t="shared" si="997"/>
        <v>200000</v>
      </c>
      <c r="P559" s="122">
        <f t="shared" si="998"/>
        <v>200000</v>
      </c>
      <c r="Q559" s="122"/>
      <c r="R559" s="122"/>
      <c r="S559" s="122"/>
      <c r="T559" s="122">
        <f t="shared" si="1176"/>
        <v>200000</v>
      </c>
      <c r="U559" s="122">
        <f t="shared" si="1177"/>
        <v>200000</v>
      </c>
      <c r="V559" s="122">
        <f t="shared" si="1178"/>
        <v>200000</v>
      </c>
      <c r="W559" s="122">
        <v>-20633</v>
      </c>
      <c r="X559" s="122"/>
      <c r="Y559" s="122"/>
      <c r="Z559" s="122">
        <f t="shared" si="1180"/>
        <v>179367</v>
      </c>
      <c r="AA559" s="122">
        <f t="shared" si="1181"/>
        <v>200000</v>
      </c>
      <c r="AB559" s="122">
        <f t="shared" si="1182"/>
        <v>200000</v>
      </c>
      <c r="AC559" s="122">
        <v>-15300</v>
      </c>
      <c r="AD559" s="122"/>
      <c r="AE559" s="122"/>
      <c r="AF559" s="122">
        <f t="shared" si="1184"/>
        <v>164067</v>
      </c>
      <c r="AG559" s="122">
        <f t="shared" si="1185"/>
        <v>200000</v>
      </c>
      <c r="AH559" s="122">
        <f t="shared" si="1186"/>
        <v>200000</v>
      </c>
    </row>
    <row r="560" spans="1:34" ht="26.4">
      <c r="A560" s="235"/>
      <c r="B560" s="251" t="s">
        <v>454</v>
      </c>
      <c r="C560" s="253" t="s">
        <v>158</v>
      </c>
      <c r="D560" s="253" t="s">
        <v>21</v>
      </c>
      <c r="E560" s="253" t="s">
        <v>100</v>
      </c>
      <c r="F560" s="253" t="s">
        <v>455</v>
      </c>
      <c r="G560" s="254"/>
      <c r="H560" s="145"/>
      <c r="I560" s="145"/>
      <c r="J560" s="145"/>
      <c r="K560" s="145"/>
      <c r="L560" s="145"/>
      <c r="M560" s="145"/>
      <c r="N560" s="145"/>
      <c r="O560" s="145"/>
      <c r="P560" s="145"/>
      <c r="Q560" s="145"/>
      <c r="R560" s="145"/>
      <c r="S560" s="145"/>
      <c r="T560" s="145"/>
      <c r="U560" s="145"/>
      <c r="V560" s="145"/>
      <c r="W560" s="145"/>
      <c r="X560" s="145"/>
      <c r="Y560" s="145"/>
      <c r="Z560" s="145"/>
      <c r="AA560" s="145"/>
      <c r="AB560" s="145"/>
      <c r="AC560" s="145">
        <f>AC561</f>
        <v>2320000</v>
      </c>
      <c r="AD560" s="145">
        <f t="shared" ref="AD560:AE561" si="1218">AD561</f>
        <v>0</v>
      </c>
      <c r="AE560" s="145">
        <f t="shared" si="1218"/>
        <v>0</v>
      </c>
      <c r="AF560" s="145">
        <f t="shared" ref="AF560:AF562" si="1219">Z560+AC560</f>
        <v>2320000</v>
      </c>
      <c r="AG560" s="145">
        <f t="shared" ref="AG560:AG562" si="1220">AA560+AD560</f>
        <v>0</v>
      </c>
      <c r="AH560" s="145">
        <f t="shared" ref="AH560:AH562" si="1221">AB560+AE560</f>
        <v>0</v>
      </c>
    </row>
    <row r="561" spans="1:34">
      <c r="A561" s="235"/>
      <c r="B561" s="252" t="s">
        <v>35</v>
      </c>
      <c r="C561" s="253" t="s">
        <v>158</v>
      </c>
      <c r="D561" s="253" t="s">
        <v>21</v>
      </c>
      <c r="E561" s="253" t="s">
        <v>100</v>
      </c>
      <c r="F561" s="253" t="s">
        <v>455</v>
      </c>
      <c r="G561" s="254" t="s">
        <v>36</v>
      </c>
      <c r="H561" s="145"/>
      <c r="I561" s="145"/>
      <c r="J561" s="145"/>
      <c r="K561" s="145"/>
      <c r="L561" s="145"/>
      <c r="M561" s="145"/>
      <c r="N561" s="145"/>
      <c r="O561" s="145"/>
      <c r="P561" s="145"/>
      <c r="Q561" s="145"/>
      <c r="R561" s="145"/>
      <c r="S561" s="145"/>
      <c r="T561" s="145"/>
      <c r="U561" s="145"/>
      <c r="V561" s="145"/>
      <c r="W561" s="145"/>
      <c r="X561" s="145"/>
      <c r="Y561" s="145"/>
      <c r="Z561" s="145"/>
      <c r="AA561" s="145"/>
      <c r="AB561" s="145"/>
      <c r="AC561" s="145">
        <f>AC562</f>
        <v>2320000</v>
      </c>
      <c r="AD561" s="145">
        <f t="shared" si="1218"/>
        <v>0</v>
      </c>
      <c r="AE561" s="145">
        <f t="shared" si="1218"/>
        <v>0</v>
      </c>
      <c r="AF561" s="145">
        <f t="shared" si="1219"/>
        <v>2320000</v>
      </c>
      <c r="AG561" s="145">
        <f t="shared" si="1220"/>
        <v>0</v>
      </c>
      <c r="AH561" s="145">
        <f t="shared" si="1221"/>
        <v>0</v>
      </c>
    </row>
    <row r="562" spans="1:34">
      <c r="A562" s="235"/>
      <c r="B562" s="240" t="s">
        <v>67</v>
      </c>
      <c r="C562" s="253" t="s">
        <v>158</v>
      </c>
      <c r="D562" s="253" t="s">
        <v>21</v>
      </c>
      <c r="E562" s="253" t="s">
        <v>100</v>
      </c>
      <c r="F562" s="253" t="s">
        <v>455</v>
      </c>
      <c r="G562" s="254" t="s">
        <v>68</v>
      </c>
      <c r="H562" s="145"/>
      <c r="I562" s="145"/>
      <c r="J562" s="145"/>
      <c r="K562" s="145"/>
      <c r="L562" s="145"/>
      <c r="M562" s="145"/>
      <c r="N562" s="145"/>
      <c r="O562" s="145"/>
      <c r="P562" s="145"/>
      <c r="Q562" s="145"/>
      <c r="R562" s="145"/>
      <c r="S562" s="145"/>
      <c r="T562" s="145"/>
      <c r="U562" s="145"/>
      <c r="V562" s="145"/>
      <c r="W562" s="145"/>
      <c r="X562" s="145"/>
      <c r="Y562" s="145"/>
      <c r="Z562" s="145"/>
      <c r="AA562" s="145"/>
      <c r="AB562" s="145"/>
      <c r="AC562" s="145">
        <v>2320000</v>
      </c>
      <c r="AD562" s="145"/>
      <c r="AE562" s="145"/>
      <c r="AF562" s="145">
        <f t="shared" si="1219"/>
        <v>2320000</v>
      </c>
      <c r="AG562" s="145">
        <f t="shared" si="1220"/>
        <v>0</v>
      </c>
      <c r="AH562" s="145">
        <f t="shared" si="1221"/>
        <v>0</v>
      </c>
    </row>
    <row r="563" spans="1:34" ht="26.4">
      <c r="A563" s="166"/>
      <c r="B563" s="74" t="s">
        <v>221</v>
      </c>
      <c r="C563" s="120" t="s">
        <v>158</v>
      </c>
      <c r="D563" s="120" t="s">
        <v>21</v>
      </c>
      <c r="E563" s="120" t="s">
        <v>100</v>
      </c>
      <c r="F563" s="120" t="s">
        <v>320</v>
      </c>
      <c r="G563" s="121"/>
      <c r="H563" s="145">
        <f>H564</f>
        <v>2780000</v>
      </c>
      <c r="I563" s="145">
        <f t="shared" ref="I563:M563" si="1222">I564</f>
        <v>0</v>
      </c>
      <c r="J563" s="145">
        <f t="shared" si="1222"/>
        <v>0</v>
      </c>
      <c r="K563" s="145">
        <f t="shared" si="1222"/>
        <v>-1230000</v>
      </c>
      <c r="L563" s="145">
        <f t="shared" si="1222"/>
        <v>0</v>
      </c>
      <c r="M563" s="145">
        <f t="shared" si="1222"/>
        <v>0</v>
      </c>
      <c r="N563" s="145">
        <f t="shared" si="996"/>
        <v>1550000</v>
      </c>
      <c r="O563" s="145">
        <f t="shared" si="997"/>
        <v>0</v>
      </c>
      <c r="P563" s="145">
        <f t="shared" si="998"/>
        <v>0</v>
      </c>
      <c r="Q563" s="145">
        <f t="shared" ref="Q563:S564" si="1223">Q564</f>
        <v>0</v>
      </c>
      <c r="R563" s="145">
        <f t="shared" si="1223"/>
        <v>0</v>
      </c>
      <c r="S563" s="145">
        <f t="shared" si="1223"/>
        <v>0</v>
      </c>
      <c r="T563" s="145">
        <f t="shared" si="1176"/>
        <v>1550000</v>
      </c>
      <c r="U563" s="145">
        <f t="shared" si="1177"/>
        <v>0</v>
      </c>
      <c r="V563" s="145">
        <f t="shared" si="1178"/>
        <v>0</v>
      </c>
      <c r="W563" s="145">
        <f t="shared" ref="W563:Y564" si="1224">W564</f>
        <v>0</v>
      </c>
      <c r="X563" s="145">
        <f t="shared" si="1224"/>
        <v>0</v>
      </c>
      <c r="Y563" s="145">
        <f t="shared" si="1224"/>
        <v>0</v>
      </c>
      <c r="Z563" s="145">
        <f t="shared" si="1180"/>
        <v>1550000</v>
      </c>
      <c r="AA563" s="145">
        <f t="shared" si="1181"/>
        <v>0</v>
      </c>
      <c r="AB563" s="145">
        <f t="shared" si="1182"/>
        <v>0</v>
      </c>
      <c r="AC563" s="145">
        <f t="shared" ref="AC563:AE564" si="1225">AC564</f>
        <v>-510000</v>
      </c>
      <c r="AD563" s="145">
        <f t="shared" si="1225"/>
        <v>0</v>
      </c>
      <c r="AE563" s="145">
        <f t="shared" si="1225"/>
        <v>0</v>
      </c>
      <c r="AF563" s="145">
        <f t="shared" si="1184"/>
        <v>1040000</v>
      </c>
      <c r="AG563" s="145">
        <f t="shared" si="1185"/>
        <v>0</v>
      </c>
      <c r="AH563" s="145">
        <f t="shared" si="1186"/>
        <v>0</v>
      </c>
    </row>
    <row r="564" spans="1:34" ht="26.4">
      <c r="A564" s="166"/>
      <c r="B564" s="126" t="s">
        <v>186</v>
      </c>
      <c r="C564" s="120" t="s">
        <v>158</v>
      </c>
      <c r="D564" s="120" t="s">
        <v>21</v>
      </c>
      <c r="E564" s="120" t="s">
        <v>100</v>
      </c>
      <c r="F564" s="120" t="s">
        <v>320</v>
      </c>
      <c r="G564" s="121" t="s">
        <v>32</v>
      </c>
      <c r="H564" s="145">
        <f>H565</f>
        <v>2780000</v>
      </c>
      <c r="I564" s="145">
        <f t="shared" ref="I564:M564" si="1226">I565</f>
        <v>0</v>
      </c>
      <c r="J564" s="145">
        <f t="shared" si="1226"/>
        <v>0</v>
      </c>
      <c r="K564" s="145">
        <f t="shared" si="1226"/>
        <v>-1230000</v>
      </c>
      <c r="L564" s="145">
        <f t="shared" si="1226"/>
        <v>0</v>
      </c>
      <c r="M564" s="145">
        <f t="shared" si="1226"/>
        <v>0</v>
      </c>
      <c r="N564" s="145">
        <f t="shared" si="996"/>
        <v>1550000</v>
      </c>
      <c r="O564" s="145">
        <f t="shared" si="997"/>
        <v>0</v>
      </c>
      <c r="P564" s="145">
        <f t="shared" si="998"/>
        <v>0</v>
      </c>
      <c r="Q564" s="145">
        <f t="shared" si="1223"/>
        <v>0</v>
      </c>
      <c r="R564" s="145">
        <f t="shared" si="1223"/>
        <v>0</v>
      </c>
      <c r="S564" s="145">
        <f t="shared" si="1223"/>
        <v>0</v>
      </c>
      <c r="T564" s="145">
        <f t="shared" si="1176"/>
        <v>1550000</v>
      </c>
      <c r="U564" s="145">
        <f t="shared" si="1177"/>
        <v>0</v>
      </c>
      <c r="V564" s="145">
        <f t="shared" si="1178"/>
        <v>0</v>
      </c>
      <c r="W564" s="145">
        <f t="shared" si="1224"/>
        <v>0</v>
      </c>
      <c r="X564" s="145">
        <f t="shared" si="1224"/>
        <v>0</v>
      </c>
      <c r="Y564" s="145">
        <f t="shared" si="1224"/>
        <v>0</v>
      </c>
      <c r="Z564" s="145">
        <f t="shared" si="1180"/>
        <v>1550000</v>
      </c>
      <c r="AA564" s="145">
        <f t="shared" si="1181"/>
        <v>0</v>
      </c>
      <c r="AB564" s="145">
        <f t="shared" si="1182"/>
        <v>0</v>
      </c>
      <c r="AC564" s="145">
        <f t="shared" si="1225"/>
        <v>-510000</v>
      </c>
      <c r="AD564" s="145">
        <f t="shared" si="1225"/>
        <v>0</v>
      </c>
      <c r="AE564" s="145">
        <f t="shared" si="1225"/>
        <v>0</v>
      </c>
      <c r="AF564" s="145">
        <f t="shared" si="1184"/>
        <v>1040000</v>
      </c>
      <c r="AG564" s="145">
        <f t="shared" si="1185"/>
        <v>0</v>
      </c>
      <c r="AH564" s="145">
        <f t="shared" si="1186"/>
        <v>0</v>
      </c>
    </row>
    <row r="565" spans="1:34" ht="26.4">
      <c r="A565" s="166"/>
      <c r="B565" s="71" t="s">
        <v>34</v>
      </c>
      <c r="C565" s="120" t="s">
        <v>158</v>
      </c>
      <c r="D565" s="120" t="s">
        <v>21</v>
      </c>
      <c r="E565" s="120" t="s">
        <v>100</v>
      </c>
      <c r="F565" s="120" t="s">
        <v>320</v>
      </c>
      <c r="G565" s="121" t="s">
        <v>33</v>
      </c>
      <c r="H565" s="122">
        <v>2780000</v>
      </c>
      <c r="I565" s="122"/>
      <c r="J565" s="122"/>
      <c r="K565" s="122">
        <v>-1230000</v>
      </c>
      <c r="L565" s="122"/>
      <c r="M565" s="122"/>
      <c r="N565" s="122">
        <f t="shared" si="996"/>
        <v>1550000</v>
      </c>
      <c r="O565" s="122">
        <f t="shared" si="997"/>
        <v>0</v>
      </c>
      <c r="P565" s="122">
        <f t="shared" si="998"/>
        <v>0</v>
      </c>
      <c r="Q565" s="122"/>
      <c r="R565" s="122"/>
      <c r="S565" s="122"/>
      <c r="T565" s="122">
        <f t="shared" si="1176"/>
        <v>1550000</v>
      </c>
      <c r="U565" s="122">
        <f t="shared" si="1177"/>
        <v>0</v>
      </c>
      <c r="V565" s="122">
        <f t="shared" si="1178"/>
        <v>0</v>
      </c>
      <c r="W565" s="122"/>
      <c r="X565" s="122"/>
      <c r="Y565" s="122"/>
      <c r="Z565" s="122">
        <f t="shared" si="1180"/>
        <v>1550000</v>
      </c>
      <c r="AA565" s="122">
        <f t="shared" si="1181"/>
        <v>0</v>
      </c>
      <c r="AB565" s="122">
        <f t="shared" si="1182"/>
        <v>0</v>
      </c>
      <c r="AC565" s="122">
        <v>-510000</v>
      </c>
      <c r="AD565" s="122"/>
      <c r="AE565" s="122"/>
      <c r="AF565" s="122">
        <f t="shared" si="1184"/>
        <v>1040000</v>
      </c>
      <c r="AG565" s="122">
        <f t="shared" si="1185"/>
        <v>0</v>
      </c>
      <c r="AH565" s="122">
        <f t="shared" si="1186"/>
        <v>0</v>
      </c>
    </row>
    <row r="566" spans="1:34" ht="26.4">
      <c r="A566" s="235"/>
      <c r="B566" s="251" t="s">
        <v>454</v>
      </c>
      <c r="C566" s="253" t="s">
        <v>158</v>
      </c>
      <c r="D566" s="253" t="s">
        <v>21</v>
      </c>
      <c r="E566" s="253" t="s">
        <v>100</v>
      </c>
      <c r="F566" s="253" t="s">
        <v>456</v>
      </c>
      <c r="G566" s="254"/>
      <c r="H566" s="145"/>
      <c r="I566" s="145"/>
      <c r="J566" s="145"/>
      <c r="K566" s="145"/>
      <c r="L566" s="145"/>
      <c r="M566" s="145"/>
      <c r="N566" s="145"/>
      <c r="O566" s="145"/>
      <c r="P566" s="145"/>
      <c r="Q566" s="145"/>
      <c r="R566" s="145"/>
      <c r="S566" s="145"/>
      <c r="T566" s="145"/>
      <c r="U566" s="145"/>
      <c r="V566" s="145"/>
      <c r="W566" s="145"/>
      <c r="X566" s="145"/>
      <c r="Y566" s="145"/>
      <c r="Z566" s="145"/>
      <c r="AA566" s="145"/>
      <c r="AB566" s="145"/>
      <c r="AC566" s="145">
        <f>AC567</f>
        <v>1217480.1599999999</v>
      </c>
      <c r="AD566" s="145">
        <f t="shared" ref="AD566:AE567" si="1227">AD567</f>
        <v>0</v>
      </c>
      <c r="AE566" s="145">
        <f t="shared" si="1227"/>
        <v>0</v>
      </c>
      <c r="AF566" s="122">
        <f t="shared" ref="AF566:AF568" si="1228">Z566+AC566</f>
        <v>1217480.1599999999</v>
      </c>
      <c r="AG566" s="122">
        <f t="shared" ref="AG566:AG568" si="1229">AA566+AD566</f>
        <v>0</v>
      </c>
      <c r="AH566" s="122">
        <f t="shared" ref="AH566:AH568" si="1230">AB566+AE566</f>
        <v>0</v>
      </c>
    </row>
    <row r="567" spans="1:34" ht="26.4">
      <c r="A567" s="235"/>
      <c r="B567" s="239" t="s">
        <v>186</v>
      </c>
      <c r="C567" s="253" t="s">
        <v>158</v>
      </c>
      <c r="D567" s="253" t="s">
        <v>21</v>
      </c>
      <c r="E567" s="253" t="s">
        <v>100</v>
      </c>
      <c r="F567" s="253" t="s">
        <v>456</v>
      </c>
      <c r="G567" s="254" t="s">
        <v>32</v>
      </c>
      <c r="H567" s="145"/>
      <c r="I567" s="145"/>
      <c r="J567" s="145"/>
      <c r="K567" s="145"/>
      <c r="L567" s="145"/>
      <c r="M567" s="145"/>
      <c r="N567" s="145"/>
      <c r="O567" s="145"/>
      <c r="P567" s="145"/>
      <c r="Q567" s="145"/>
      <c r="R567" s="145"/>
      <c r="S567" s="145"/>
      <c r="T567" s="145"/>
      <c r="U567" s="145"/>
      <c r="V567" s="145"/>
      <c r="W567" s="145"/>
      <c r="X567" s="145"/>
      <c r="Y567" s="145"/>
      <c r="Z567" s="145"/>
      <c r="AA567" s="145"/>
      <c r="AB567" s="145"/>
      <c r="AC567" s="145">
        <f>AC568</f>
        <v>1217480.1599999999</v>
      </c>
      <c r="AD567" s="145">
        <f t="shared" si="1227"/>
        <v>0</v>
      </c>
      <c r="AE567" s="145">
        <f t="shared" si="1227"/>
        <v>0</v>
      </c>
      <c r="AF567" s="122">
        <f t="shared" si="1228"/>
        <v>1217480.1599999999</v>
      </c>
      <c r="AG567" s="122">
        <f t="shared" si="1229"/>
        <v>0</v>
      </c>
      <c r="AH567" s="122">
        <f t="shared" si="1230"/>
        <v>0</v>
      </c>
    </row>
    <row r="568" spans="1:34" ht="26.4">
      <c r="A568" s="235"/>
      <c r="B568" s="240" t="s">
        <v>34</v>
      </c>
      <c r="C568" s="253" t="s">
        <v>158</v>
      </c>
      <c r="D568" s="253" t="s">
        <v>21</v>
      </c>
      <c r="E568" s="253" t="s">
        <v>100</v>
      </c>
      <c r="F568" s="253" t="s">
        <v>456</v>
      </c>
      <c r="G568" s="254" t="s">
        <v>33</v>
      </c>
      <c r="H568" s="145"/>
      <c r="I568" s="145"/>
      <c r="J568" s="145"/>
      <c r="K568" s="145"/>
      <c r="L568" s="145"/>
      <c r="M568" s="145"/>
      <c r="N568" s="145"/>
      <c r="O568" s="145"/>
      <c r="P568" s="145"/>
      <c r="Q568" s="145"/>
      <c r="R568" s="145"/>
      <c r="S568" s="145"/>
      <c r="T568" s="145"/>
      <c r="U568" s="145"/>
      <c r="V568" s="145"/>
      <c r="W568" s="145"/>
      <c r="X568" s="145"/>
      <c r="Y568" s="145"/>
      <c r="Z568" s="145"/>
      <c r="AA568" s="145"/>
      <c r="AB568" s="145"/>
      <c r="AC568" s="145">
        <v>1217480.1599999999</v>
      </c>
      <c r="AD568" s="145"/>
      <c r="AE568" s="145"/>
      <c r="AF568" s="122">
        <f t="shared" si="1228"/>
        <v>1217480.1599999999</v>
      </c>
      <c r="AG568" s="122">
        <f t="shared" si="1229"/>
        <v>0</v>
      </c>
      <c r="AH568" s="122">
        <f t="shared" si="1230"/>
        <v>0</v>
      </c>
    </row>
    <row r="569" spans="1:34" ht="26.4">
      <c r="A569" s="235"/>
      <c r="B569" s="251" t="s">
        <v>459</v>
      </c>
      <c r="C569" s="253" t="s">
        <v>158</v>
      </c>
      <c r="D569" s="253" t="s">
        <v>21</v>
      </c>
      <c r="E569" s="253" t="s">
        <v>100</v>
      </c>
      <c r="F569" s="253" t="s">
        <v>460</v>
      </c>
      <c r="G569" s="254"/>
      <c r="H569" s="145"/>
      <c r="I569" s="145"/>
      <c r="J569" s="145"/>
      <c r="K569" s="145"/>
      <c r="L569" s="145"/>
      <c r="M569" s="145"/>
      <c r="N569" s="145"/>
      <c r="O569" s="145"/>
      <c r="P569" s="145"/>
      <c r="Q569" s="145"/>
      <c r="R569" s="145"/>
      <c r="S569" s="145"/>
      <c r="T569" s="145"/>
      <c r="U569" s="145"/>
      <c r="V569" s="145"/>
      <c r="W569" s="145"/>
      <c r="X569" s="145"/>
      <c r="Y569" s="145"/>
      <c r="Z569" s="145"/>
      <c r="AA569" s="145"/>
      <c r="AB569" s="145"/>
      <c r="AC569" s="145">
        <f>AC570</f>
        <v>5855000</v>
      </c>
      <c r="AD569" s="145">
        <f t="shared" ref="AD569:AE570" si="1231">AD570</f>
        <v>0</v>
      </c>
      <c r="AE569" s="145">
        <f t="shared" si="1231"/>
        <v>0</v>
      </c>
      <c r="AF569" s="122">
        <f t="shared" ref="AF569:AF571" si="1232">Z569+AC569</f>
        <v>5855000</v>
      </c>
      <c r="AG569" s="122">
        <f t="shared" ref="AG569:AG571" si="1233">AA569+AD569</f>
        <v>0</v>
      </c>
      <c r="AH569" s="122">
        <f t="shared" ref="AH569:AH571" si="1234">AB569+AE569</f>
        <v>0</v>
      </c>
    </row>
    <row r="570" spans="1:34" ht="26.4">
      <c r="A570" s="235"/>
      <c r="B570" s="239" t="s">
        <v>186</v>
      </c>
      <c r="C570" s="253" t="s">
        <v>158</v>
      </c>
      <c r="D570" s="253" t="s">
        <v>21</v>
      </c>
      <c r="E570" s="253" t="s">
        <v>100</v>
      </c>
      <c r="F570" s="253" t="s">
        <v>460</v>
      </c>
      <c r="G570" s="254" t="s">
        <v>32</v>
      </c>
      <c r="H570" s="145"/>
      <c r="I570" s="145"/>
      <c r="J570" s="145"/>
      <c r="K570" s="145"/>
      <c r="L570" s="145"/>
      <c r="M570" s="145"/>
      <c r="N570" s="145"/>
      <c r="O570" s="145"/>
      <c r="P570" s="145"/>
      <c r="Q570" s="145"/>
      <c r="R570" s="145"/>
      <c r="S570" s="145"/>
      <c r="T570" s="145"/>
      <c r="U570" s="145"/>
      <c r="V570" s="145"/>
      <c r="W570" s="145"/>
      <c r="X570" s="145"/>
      <c r="Y570" s="145"/>
      <c r="Z570" s="145"/>
      <c r="AA570" s="145"/>
      <c r="AB570" s="145"/>
      <c r="AC570" s="145">
        <f>AC571</f>
        <v>5855000</v>
      </c>
      <c r="AD570" s="145">
        <f t="shared" si="1231"/>
        <v>0</v>
      </c>
      <c r="AE570" s="145">
        <f t="shared" si="1231"/>
        <v>0</v>
      </c>
      <c r="AF570" s="122">
        <f t="shared" si="1232"/>
        <v>5855000</v>
      </c>
      <c r="AG570" s="122">
        <f t="shared" si="1233"/>
        <v>0</v>
      </c>
      <c r="AH570" s="122">
        <f t="shared" si="1234"/>
        <v>0</v>
      </c>
    </row>
    <row r="571" spans="1:34" ht="26.4">
      <c r="A571" s="235"/>
      <c r="B571" s="240" t="s">
        <v>34</v>
      </c>
      <c r="C571" s="253" t="s">
        <v>158</v>
      </c>
      <c r="D571" s="253" t="s">
        <v>21</v>
      </c>
      <c r="E571" s="253" t="s">
        <v>100</v>
      </c>
      <c r="F571" s="253" t="s">
        <v>460</v>
      </c>
      <c r="G571" s="254" t="s">
        <v>33</v>
      </c>
      <c r="H571" s="145"/>
      <c r="I571" s="145"/>
      <c r="J571" s="145"/>
      <c r="K571" s="145"/>
      <c r="L571" s="145"/>
      <c r="M571" s="145"/>
      <c r="N571" s="145"/>
      <c r="O571" s="145"/>
      <c r="P571" s="145"/>
      <c r="Q571" s="145"/>
      <c r="R571" s="145"/>
      <c r="S571" s="145"/>
      <c r="T571" s="145"/>
      <c r="U571" s="145"/>
      <c r="V571" s="145"/>
      <c r="W571" s="145"/>
      <c r="X571" s="145"/>
      <c r="Y571" s="145"/>
      <c r="Z571" s="145"/>
      <c r="AA571" s="145"/>
      <c r="AB571" s="145"/>
      <c r="AC571" s="145">
        <v>5855000</v>
      </c>
      <c r="AD571" s="145"/>
      <c r="AE571" s="145"/>
      <c r="AF571" s="122">
        <f t="shared" si="1232"/>
        <v>5855000</v>
      </c>
      <c r="AG571" s="122">
        <f t="shared" si="1233"/>
        <v>0</v>
      </c>
      <c r="AH571" s="122">
        <f t="shared" si="1234"/>
        <v>0</v>
      </c>
    </row>
    <row r="572" spans="1:34">
      <c r="A572" s="235"/>
      <c r="B572" s="255" t="s">
        <v>457</v>
      </c>
      <c r="C572" s="253" t="s">
        <v>158</v>
      </c>
      <c r="D572" s="253" t="s">
        <v>21</v>
      </c>
      <c r="E572" s="253" t="s">
        <v>100</v>
      </c>
      <c r="F572" s="253" t="s">
        <v>458</v>
      </c>
      <c r="G572" s="254"/>
      <c r="H572" s="145"/>
      <c r="I572" s="145"/>
      <c r="J572" s="145"/>
      <c r="K572" s="145"/>
      <c r="L572" s="145"/>
      <c r="M572" s="145"/>
      <c r="N572" s="145"/>
      <c r="O572" s="145"/>
      <c r="P572" s="145"/>
      <c r="Q572" s="145"/>
      <c r="R572" s="145"/>
      <c r="S572" s="145"/>
      <c r="T572" s="145"/>
      <c r="U572" s="145"/>
      <c r="V572" s="145"/>
      <c r="W572" s="145"/>
      <c r="X572" s="145"/>
      <c r="Y572" s="145"/>
      <c r="Z572" s="145"/>
      <c r="AA572" s="145"/>
      <c r="AB572" s="145"/>
      <c r="AC572" s="145">
        <f>AC573</f>
        <v>119560</v>
      </c>
      <c r="AD572" s="145">
        <f t="shared" ref="AD572:AE573" si="1235">AD573</f>
        <v>0</v>
      </c>
      <c r="AE572" s="145">
        <f t="shared" si="1235"/>
        <v>0</v>
      </c>
      <c r="AF572" s="122">
        <f t="shared" ref="AF572:AF574" si="1236">Z572+AC572</f>
        <v>119560</v>
      </c>
      <c r="AG572" s="122">
        <f t="shared" ref="AG572:AG574" si="1237">AA572+AD572</f>
        <v>0</v>
      </c>
      <c r="AH572" s="122">
        <f t="shared" ref="AH572:AH574" si="1238">AB572+AE572</f>
        <v>0</v>
      </c>
    </row>
    <row r="573" spans="1:34" ht="26.4">
      <c r="A573" s="235"/>
      <c r="B573" s="239" t="s">
        <v>186</v>
      </c>
      <c r="C573" s="253" t="s">
        <v>158</v>
      </c>
      <c r="D573" s="253" t="s">
        <v>21</v>
      </c>
      <c r="E573" s="253" t="s">
        <v>100</v>
      </c>
      <c r="F573" s="253" t="s">
        <v>458</v>
      </c>
      <c r="G573" s="254" t="s">
        <v>32</v>
      </c>
      <c r="H573" s="145"/>
      <c r="I573" s="145"/>
      <c r="J573" s="145"/>
      <c r="K573" s="145"/>
      <c r="L573" s="145"/>
      <c r="M573" s="145"/>
      <c r="N573" s="145"/>
      <c r="O573" s="145"/>
      <c r="P573" s="145"/>
      <c r="Q573" s="145"/>
      <c r="R573" s="145"/>
      <c r="S573" s="145"/>
      <c r="T573" s="145"/>
      <c r="U573" s="145"/>
      <c r="V573" s="145"/>
      <c r="W573" s="145"/>
      <c r="X573" s="145"/>
      <c r="Y573" s="145"/>
      <c r="Z573" s="145"/>
      <c r="AA573" s="145"/>
      <c r="AB573" s="145"/>
      <c r="AC573" s="145">
        <f>AC574</f>
        <v>119560</v>
      </c>
      <c r="AD573" s="145">
        <f t="shared" si="1235"/>
        <v>0</v>
      </c>
      <c r="AE573" s="145">
        <f t="shared" si="1235"/>
        <v>0</v>
      </c>
      <c r="AF573" s="122">
        <f t="shared" si="1236"/>
        <v>119560</v>
      </c>
      <c r="AG573" s="122">
        <f t="shared" si="1237"/>
        <v>0</v>
      </c>
      <c r="AH573" s="122">
        <f t="shared" si="1238"/>
        <v>0</v>
      </c>
    </row>
    <row r="574" spans="1:34" ht="26.4">
      <c r="A574" s="235"/>
      <c r="B574" s="240" t="s">
        <v>34</v>
      </c>
      <c r="C574" s="253" t="s">
        <v>158</v>
      </c>
      <c r="D574" s="253" t="s">
        <v>21</v>
      </c>
      <c r="E574" s="253" t="s">
        <v>100</v>
      </c>
      <c r="F574" s="253" t="s">
        <v>458</v>
      </c>
      <c r="G574" s="254" t="s">
        <v>33</v>
      </c>
      <c r="H574" s="145"/>
      <c r="I574" s="145"/>
      <c r="J574" s="145"/>
      <c r="K574" s="145"/>
      <c r="L574" s="145"/>
      <c r="M574" s="145"/>
      <c r="N574" s="145"/>
      <c r="O574" s="145"/>
      <c r="P574" s="145"/>
      <c r="Q574" s="145"/>
      <c r="R574" s="145"/>
      <c r="S574" s="145"/>
      <c r="T574" s="145"/>
      <c r="U574" s="145"/>
      <c r="V574" s="145"/>
      <c r="W574" s="145"/>
      <c r="X574" s="145"/>
      <c r="Y574" s="145"/>
      <c r="Z574" s="145"/>
      <c r="AA574" s="145"/>
      <c r="AB574" s="145"/>
      <c r="AC574" s="145">
        <v>119560</v>
      </c>
      <c r="AD574" s="145"/>
      <c r="AE574" s="145"/>
      <c r="AF574" s="122">
        <f t="shared" si="1236"/>
        <v>119560</v>
      </c>
      <c r="AG574" s="122">
        <f t="shared" si="1237"/>
        <v>0</v>
      </c>
      <c r="AH574" s="122">
        <f t="shared" si="1238"/>
        <v>0</v>
      </c>
    </row>
    <row r="575" spans="1:34">
      <c r="A575" s="166"/>
      <c r="B575" s="71"/>
      <c r="C575" s="120"/>
      <c r="D575" s="120"/>
      <c r="E575" s="120"/>
      <c r="F575" s="120"/>
      <c r="G575" s="146"/>
      <c r="H575" s="145"/>
      <c r="I575" s="145"/>
      <c r="J575" s="145"/>
      <c r="K575" s="145"/>
      <c r="L575" s="145"/>
      <c r="M575" s="145"/>
      <c r="N575" s="145"/>
      <c r="O575" s="145"/>
      <c r="P575" s="145"/>
      <c r="Q575" s="145"/>
      <c r="R575" s="145"/>
      <c r="S575" s="145"/>
      <c r="T575" s="145"/>
      <c r="U575" s="145"/>
      <c r="V575" s="145"/>
      <c r="W575" s="145"/>
      <c r="X575" s="145"/>
      <c r="Y575" s="145"/>
      <c r="Z575" s="145"/>
      <c r="AA575" s="145"/>
      <c r="AB575" s="145"/>
      <c r="AC575" s="145"/>
      <c r="AD575" s="145"/>
      <c r="AE575" s="145"/>
      <c r="AF575" s="145"/>
      <c r="AG575" s="145"/>
      <c r="AH575" s="145"/>
    </row>
    <row r="576" spans="1:34" ht="41.4">
      <c r="A576" s="167">
        <v>18</v>
      </c>
      <c r="B576" s="133" t="s">
        <v>303</v>
      </c>
      <c r="C576" s="80" t="s">
        <v>256</v>
      </c>
      <c r="D576" s="80" t="s">
        <v>21</v>
      </c>
      <c r="E576" s="80" t="s">
        <v>100</v>
      </c>
      <c r="F576" s="80" t="s">
        <v>101</v>
      </c>
      <c r="G576" s="146"/>
      <c r="H576" s="147">
        <f>H577</f>
        <v>30000</v>
      </c>
      <c r="I576" s="147">
        <f t="shared" ref="I576:M576" si="1239">I577</f>
        <v>30000</v>
      </c>
      <c r="J576" s="147">
        <f t="shared" si="1239"/>
        <v>30000</v>
      </c>
      <c r="K576" s="147">
        <f t="shared" si="1239"/>
        <v>0</v>
      </c>
      <c r="L576" s="147">
        <f t="shared" si="1239"/>
        <v>0</v>
      </c>
      <c r="M576" s="147">
        <f t="shared" si="1239"/>
        <v>0</v>
      </c>
      <c r="N576" s="147">
        <f t="shared" si="996"/>
        <v>30000</v>
      </c>
      <c r="O576" s="147">
        <f t="shared" si="997"/>
        <v>30000</v>
      </c>
      <c r="P576" s="147">
        <f t="shared" si="998"/>
        <v>30000</v>
      </c>
      <c r="Q576" s="147">
        <f t="shared" ref="Q576:S578" si="1240">Q577</f>
        <v>0</v>
      </c>
      <c r="R576" s="147">
        <f t="shared" si="1240"/>
        <v>0</v>
      </c>
      <c r="S576" s="147">
        <f t="shared" si="1240"/>
        <v>0</v>
      </c>
      <c r="T576" s="147">
        <f t="shared" ref="T576:T579" si="1241">N576+Q576</f>
        <v>30000</v>
      </c>
      <c r="U576" s="147">
        <f t="shared" ref="U576:U579" si="1242">O576+R576</f>
        <v>30000</v>
      </c>
      <c r="V576" s="147">
        <f t="shared" ref="V576:V579" si="1243">P576+S576</f>
        <v>30000</v>
      </c>
      <c r="W576" s="147">
        <f t="shared" ref="W576:Y578" si="1244">W577</f>
        <v>0</v>
      </c>
      <c r="X576" s="147">
        <f t="shared" si="1244"/>
        <v>0</v>
      </c>
      <c r="Y576" s="147">
        <f t="shared" si="1244"/>
        <v>0</v>
      </c>
      <c r="Z576" s="147">
        <f t="shared" ref="Z576:Z579" si="1245">T576+W576</f>
        <v>30000</v>
      </c>
      <c r="AA576" s="147">
        <f t="shared" ref="AA576:AA579" si="1246">U576+X576</f>
        <v>30000</v>
      </c>
      <c r="AB576" s="147">
        <f t="shared" ref="AB576:AB579" si="1247">V576+Y576</f>
        <v>30000</v>
      </c>
      <c r="AC576" s="147">
        <f t="shared" ref="AC576:AE578" si="1248">AC577</f>
        <v>0</v>
      </c>
      <c r="AD576" s="147">
        <f t="shared" si="1248"/>
        <v>0</v>
      </c>
      <c r="AE576" s="147">
        <f t="shared" si="1248"/>
        <v>0</v>
      </c>
      <c r="AF576" s="147">
        <f t="shared" ref="AF576:AF579" si="1249">Z576+AC576</f>
        <v>30000</v>
      </c>
      <c r="AG576" s="147">
        <f t="shared" ref="AG576:AG579" si="1250">AA576+AD576</f>
        <v>30000</v>
      </c>
      <c r="AH576" s="147">
        <f t="shared" ref="AH576:AH579" si="1251">AB576+AE576</f>
        <v>30000</v>
      </c>
    </row>
    <row r="577" spans="1:34" ht="18.75" customHeight="1">
      <c r="A577" s="166"/>
      <c r="B577" s="71" t="s">
        <v>257</v>
      </c>
      <c r="C577" s="35" t="s">
        <v>256</v>
      </c>
      <c r="D577" s="35" t="s">
        <v>21</v>
      </c>
      <c r="E577" s="35" t="s">
        <v>100</v>
      </c>
      <c r="F577" s="35" t="s">
        <v>258</v>
      </c>
      <c r="G577" s="36"/>
      <c r="H577" s="145">
        <f>H578</f>
        <v>30000</v>
      </c>
      <c r="I577" s="145">
        <f t="shared" ref="I577:M577" si="1252">I578</f>
        <v>30000</v>
      </c>
      <c r="J577" s="145">
        <f t="shared" si="1252"/>
        <v>30000</v>
      </c>
      <c r="K577" s="145">
        <f t="shared" si="1252"/>
        <v>0</v>
      </c>
      <c r="L577" s="145">
        <f t="shared" si="1252"/>
        <v>0</v>
      </c>
      <c r="M577" s="145">
        <f t="shared" si="1252"/>
        <v>0</v>
      </c>
      <c r="N577" s="145">
        <f t="shared" ref="N577:N692" si="1253">H577+K577</f>
        <v>30000</v>
      </c>
      <c r="O577" s="145">
        <f t="shared" ref="O577:O692" si="1254">I577+L577</f>
        <v>30000</v>
      </c>
      <c r="P577" s="145">
        <f t="shared" ref="P577:P692" si="1255">J577+M577</f>
        <v>30000</v>
      </c>
      <c r="Q577" s="145">
        <f t="shared" si="1240"/>
        <v>0</v>
      </c>
      <c r="R577" s="145">
        <f t="shared" si="1240"/>
        <v>0</v>
      </c>
      <c r="S577" s="145">
        <f t="shared" si="1240"/>
        <v>0</v>
      </c>
      <c r="T577" s="145">
        <f t="shared" si="1241"/>
        <v>30000</v>
      </c>
      <c r="U577" s="145">
        <f t="shared" si="1242"/>
        <v>30000</v>
      </c>
      <c r="V577" s="145">
        <f t="shared" si="1243"/>
        <v>30000</v>
      </c>
      <c r="W577" s="145">
        <f t="shared" si="1244"/>
        <v>0</v>
      </c>
      <c r="X577" s="145">
        <f t="shared" si="1244"/>
        <v>0</v>
      </c>
      <c r="Y577" s="145">
        <f t="shared" si="1244"/>
        <v>0</v>
      </c>
      <c r="Z577" s="145">
        <f t="shared" si="1245"/>
        <v>30000</v>
      </c>
      <c r="AA577" s="145">
        <f t="shared" si="1246"/>
        <v>30000</v>
      </c>
      <c r="AB577" s="145">
        <f t="shared" si="1247"/>
        <v>30000</v>
      </c>
      <c r="AC577" s="145">
        <f t="shared" si="1248"/>
        <v>0</v>
      </c>
      <c r="AD577" s="145">
        <f t="shared" si="1248"/>
        <v>0</v>
      </c>
      <c r="AE577" s="145">
        <f t="shared" si="1248"/>
        <v>0</v>
      </c>
      <c r="AF577" s="145">
        <f t="shared" si="1249"/>
        <v>30000</v>
      </c>
      <c r="AG577" s="145">
        <f t="shared" si="1250"/>
        <v>30000</v>
      </c>
      <c r="AH577" s="145">
        <f t="shared" si="1251"/>
        <v>30000</v>
      </c>
    </row>
    <row r="578" spans="1:34" ht="26.4">
      <c r="A578" s="166"/>
      <c r="B578" s="126" t="s">
        <v>186</v>
      </c>
      <c r="C578" s="35" t="s">
        <v>256</v>
      </c>
      <c r="D578" s="35" t="s">
        <v>21</v>
      </c>
      <c r="E578" s="35" t="s">
        <v>100</v>
      </c>
      <c r="F578" s="35" t="s">
        <v>258</v>
      </c>
      <c r="G578" s="36" t="s">
        <v>32</v>
      </c>
      <c r="H578" s="145">
        <f>H579</f>
        <v>30000</v>
      </c>
      <c r="I578" s="145">
        <f t="shared" ref="I578:M578" si="1256">I579</f>
        <v>30000</v>
      </c>
      <c r="J578" s="145">
        <f t="shared" si="1256"/>
        <v>30000</v>
      </c>
      <c r="K578" s="145">
        <f t="shared" si="1256"/>
        <v>0</v>
      </c>
      <c r="L578" s="145">
        <f t="shared" si="1256"/>
        <v>0</v>
      </c>
      <c r="M578" s="145">
        <f t="shared" si="1256"/>
        <v>0</v>
      </c>
      <c r="N578" s="145">
        <f t="shared" si="1253"/>
        <v>30000</v>
      </c>
      <c r="O578" s="145">
        <f t="shared" si="1254"/>
        <v>30000</v>
      </c>
      <c r="P578" s="145">
        <f t="shared" si="1255"/>
        <v>30000</v>
      </c>
      <c r="Q578" s="145">
        <f t="shared" si="1240"/>
        <v>0</v>
      </c>
      <c r="R578" s="145">
        <f t="shared" si="1240"/>
        <v>0</v>
      </c>
      <c r="S578" s="145">
        <f t="shared" si="1240"/>
        <v>0</v>
      </c>
      <c r="T578" s="145">
        <f t="shared" si="1241"/>
        <v>30000</v>
      </c>
      <c r="U578" s="145">
        <f t="shared" si="1242"/>
        <v>30000</v>
      </c>
      <c r="V578" s="145">
        <f t="shared" si="1243"/>
        <v>30000</v>
      </c>
      <c r="W578" s="145">
        <f t="shared" si="1244"/>
        <v>0</v>
      </c>
      <c r="X578" s="145">
        <f t="shared" si="1244"/>
        <v>0</v>
      </c>
      <c r="Y578" s="145">
        <f t="shared" si="1244"/>
        <v>0</v>
      </c>
      <c r="Z578" s="145">
        <f t="shared" si="1245"/>
        <v>30000</v>
      </c>
      <c r="AA578" s="145">
        <f t="shared" si="1246"/>
        <v>30000</v>
      </c>
      <c r="AB578" s="145">
        <f t="shared" si="1247"/>
        <v>30000</v>
      </c>
      <c r="AC578" s="145">
        <f t="shared" si="1248"/>
        <v>0</v>
      </c>
      <c r="AD578" s="145">
        <f t="shared" si="1248"/>
        <v>0</v>
      </c>
      <c r="AE578" s="145">
        <f t="shared" si="1248"/>
        <v>0</v>
      </c>
      <c r="AF578" s="145">
        <f t="shared" si="1249"/>
        <v>30000</v>
      </c>
      <c r="AG578" s="145">
        <f t="shared" si="1250"/>
        <v>30000</v>
      </c>
      <c r="AH578" s="145">
        <f t="shared" si="1251"/>
        <v>30000</v>
      </c>
    </row>
    <row r="579" spans="1:34" ht="26.4">
      <c r="A579" s="166"/>
      <c r="B579" s="71" t="s">
        <v>34</v>
      </c>
      <c r="C579" s="35" t="s">
        <v>256</v>
      </c>
      <c r="D579" s="35" t="s">
        <v>21</v>
      </c>
      <c r="E579" s="35" t="s">
        <v>100</v>
      </c>
      <c r="F579" s="35" t="s">
        <v>258</v>
      </c>
      <c r="G579" s="36" t="s">
        <v>33</v>
      </c>
      <c r="H579" s="60">
        <v>30000</v>
      </c>
      <c r="I579" s="60">
        <v>30000</v>
      </c>
      <c r="J579" s="61">
        <v>30000</v>
      </c>
      <c r="K579" s="61"/>
      <c r="L579" s="61"/>
      <c r="M579" s="61"/>
      <c r="N579" s="61">
        <f t="shared" si="1253"/>
        <v>30000</v>
      </c>
      <c r="O579" s="61">
        <f t="shared" si="1254"/>
        <v>30000</v>
      </c>
      <c r="P579" s="61">
        <f t="shared" si="1255"/>
        <v>30000</v>
      </c>
      <c r="Q579" s="61"/>
      <c r="R579" s="61"/>
      <c r="S579" s="61"/>
      <c r="T579" s="61">
        <f t="shared" si="1241"/>
        <v>30000</v>
      </c>
      <c r="U579" s="61">
        <f t="shared" si="1242"/>
        <v>30000</v>
      </c>
      <c r="V579" s="61">
        <f t="shared" si="1243"/>
        <v>30000</v>
      </c>
      <c r="W579" s="61"/>
      <c r="X579" s="61"/>
      <c r="Y579" s="61"/>
      <c r="Z579" s="61">
        <f t="shared" si="1245"/>
        <v>30000</v>
      </c>
      <c r="AA579" s="61">
        <f t="shared" si="1246"/>
        <v>30000</v>
      </c>
      <c r="AB579" s="61">
        <f t="shared" si="1247"/>
        <v>30000</v>
      </c>
      <c r="AC579" s="61"/>
      <c r="AD579" s="61"/>
      <c r="AE579" s="61"/>
      <c r="AF579" s="61">
        <f t="shared" si="1249"/>
        <v>30000</v>
      </c>
      <c r="AG579" s="61">
        <f t="shared" si="1250"/>
        <v>30000</v>
      </c>
      <c r="AH579" s="61">
        <f t="shared" si="1251"/>
        <v>30000</v>
      </c>
    </row>
    <row r="580" spans="1:34">
      <c r="A580" s="105"/>
      <c r="B580" s="93"/>
      <c r="C580" s="69"/>
      <c r="D580" s="69"/>
      <c r="E580" s="69"/>
      <c r="F580" s="94"/>
      <c r="G580" s="9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65"/>
      <c r="S580" s="65"/>
      <c r="T580" s="65"/>
      <c r="U580" s="65"/>
      <c r="V580" s="65"/>
      <c r="W580" s="65"/>
      <c r="X580" s="65"/>
      <c r="Y580" s="65"/>
      <c r="Z580" s="65"/>
      <c r="AA580" s="65"/>
      <c r="AB580" s="65"/>
      <c r="AC580" s="65"/>
      <c r="AD580" s="65"/>
      <c r="AE580" s="65"/>
      <c r="AF580" s="65"/>
      <c r="AG580" s="65"/>
      <c r="AH580" s="65"/>
    </row>
    <row r="581" spans="1:34" ht="27.6">
      <c r="A581" s="78">
        <v>19</v>
      </c>
      <c r="B581" s="163" t="s">
        <v>304</v>
      </c>
      <c r="C581" s="90" t="s">
        <v>142</v>
      </c>
      <c r="D581" s="90" t="s">
        <v>21</v>
      </c>
      <c r="E581" s="90" t="s">
        <v>100</v>
      </c>
      <c r="F581" s="90" t="s">
        <v>101</v>
      </c>
      <c r="G581" s="91"/>
      <c r="H581" s="92">
        <f>H582</f>
        <v>172500</v>
      </c>
      <c r="I581" s="92">
        <f t="shared" ref="I581:M581" si="1257">I582</f>
        <v>172500</v>
      </c>
      <c r="J581" s="92">
        <f t="shared" si="1257"/>
        <v>172500</v>
      </c>
      <c r="K581" s="92">
        <f t="shared" si="1257"/>
        <v>0</v>
      </c>
      <c r="L581" s="92">
        <f t="shared" si="1257"/>
        <v>0</v>
      </c>
      <c r="M581" s="92">
        <f t="shared" si="1257"/>
        <v>0</v>
      </c>
      <c r="N581" s="92">
        <f t="shared" si="1253"/>
        <v>172500</v>
      </c>
      <c r="O581" s="92">
        <f t="shared" si="1254"/>
        <v>172500</v>
      </c>
      <c r="P581" s="92">
        <f t="shared" si="1255"/>
        <v>172500</v>
      </c>
      <c r="Q581" s="92">
        <f t="shared" ref="Q581:S583" si="1258">Q582</f>
        <v>0</v>
      </c>
      <c r="R581" s="92">
        <f t="shared" si="1258"/>
        <v>0</v>
      </c>
      <c r="S581" s="92">
        <f t="shared" si="1258"/>
        <v>0</v>
      </c>
      <c r="T581" s="92">
        <f t="shared" ref="T581:T584" si="1259">N581+Q581</f>
        <v>172500</v>
      </c>
      <c r="U581" s="92">
        <f t="shared" ref="U581:U584" si="1260">O581+R581</f>
        <v>172500</v>
      </c>
      <c r="V581" s="92">
        <f t="shared" ref="V581:V584" si="1261">P581+S581</f>
        <v>172500</v>
      </c>
      <c r="W581" s="92">
        <f t="shared" ref="W581:Y583" si="1262">W582</f>
        <v>0</v>
      </c>
      <c r="X581" s="92">
        <f t="shared" si="1262"/>
        <v>0</v>
      </c>
      <c r="Y581" s="92">
        <f t="shared" si="1262"/>
        <v>0</v>
      </c>
      <c r="Z581" s="92">
        <f t="shared" ref="Z581:Z584" si="1263">T581+W581</f>
        <v>172500</v>
      </c>
      <c r="AA581" s="92">
        <f t="shared" ref="AA581:AA584" si="1264">U581+X581</f>
        <v>172500</v>
      </c>
      <c r="AB581" s="92">
        <f t="shared" ref="AB581:AB584" si="1265">V581+Y581</f>
        <v>172500</v>
      </c>
      <c r="AC581" s="92">
        <f t="shared" ref="AC581:AE583" si="1266">AC582</f>
        <v>0</v>
      </c>
      <c r="AD581" s="92">
        <f t="shared" si="1266"/>
        <v>0</v>
      </c>
      <c r="AE581" s="92">
        <f t="shared" si="1266"/>
        <v>0</v>
      </c>
      <c r="AF581" s="92">
        <f t="shared" ref="AF581:AF584" si="1267">Z581+AC581</f>
        <v>172500</v>
      </c>
      <c r="AG581" s="92">
        <f t="shared" ref="AG581:AG584" si="1268">AA581+AD581</f>
        <v>172500</v>
      </c>
      <c r="AH581" s="92">
        <f t="shared" ref="AH581:AH584" si="1269">AB581+AE581</f>
        <v>172500</v>
      </c>
    </row>
    <row r="582" spans="1:34">
      <c r="A582" s="267"/>
      <c r="B582" s="172" t="s">
        <v>144</v>
      </c>
      <c r="C582" s="32" t="s">
        <v>142</v>
      </c>
      <c r="D582" s="32" t="s">
        <v>21</v>
      </c>
      <c r="E582" s="32" t="s">
        <v>100</v>
      </c>
      <c r="F582" s="32" t="s">
        <v>143</v>
      </c>
      <c r="G582" s="33"/>
      <c r="H582" s="65">
        <f t="shared" ref="H582:M583" si="1270">H583</f>
        <v>172500</v>
      </c>
      <c r="I582" s="65">
        <f t="shared" si="1270"/>
        <v>172500</v>
      </c>
      <c r="J582" s="65">
        <f t="shared" si="1270"/>
        <v>172500</v>
      </c>
      <c r="K582" s="65">
        <f t="shared" si="1270"/>
        <v>0</v>
      </c>
      <c r="L582" s="65">
        <f t="shared" si="1270"/>
        <v>0</v>
      </c>
      <c r="M582" s="65">
        <f t="shared" si="1270"/>
        <v>0</v>
      </c>
      <c r="N582" s="65">
        <f t="shared" si="1253"/>
        <v>172500</v>
      </c>
      <c r="O582" s="65">
        <f t="shared" si="1254"/>
        <v>172500</v>
      </c>
      <c r="P582" s="65">
        <f t="shared" si="1255"/>
        <v>172500</v>
      </c>
      <c r="Q582" s="65">
        <f t="shared" si="1258"/>
        <v>0</v>
      </c>
      <c r="R582" s="65">
        <f t="shared" si="1258"/>
        <v>0</v>
      </c>
      <c r="S582" s="65">
        <f t="shared" si="1258"/>
        <v>0</v>
      </c>
      <c r="T582" s="65">
        <f t="shared" si="1259"/>
        <v>172500</v>
      </c>
      <c r="U582" s="65">
        <f t="shared" si="1260"/>
        <v>172500</v>
      </c>
      <c r="V582" s="65">
        <f t="shared" si="1261"/>
        <v>172500</v>
      </c>
      <c r="W582" s="65">
        <f t="shared" si="1262"/>
        <v>0</v>
      </c>
      <c r="X582" s="65">
        <f t="shared" si="1262"/>
        <v>0</v>
      </c>
      <c r="Y582" s="65">
        <f t="shared" si="1262"/>
        <v>0</v>
      </c>
      <c r="Z582" s="65">
        <f t="shared" si="1263"/>
        <v>172500</v>
      </c>
      <c r="AA582" s="65">
        <f t="shared" si="1264"/>
        <v>172500</v>
      </c>
      <c r="AB582" s="65">
        <f t="shared" si="1265"/>
        <v>172500</v>
      </c>
      <c r="AC582" s="65">
        <f t="shared" si="1266"/>
        <v>0</v>
      </c>
      <c r="AD582" s="65">
        <f t="shared" si="1266"/>
        <v>0</v>
      </c>
      <c r="AE582" s="65">
        <f t="shared" si="1266"/>
        <v>0</v>
      </c>
      <c r="AF582" s="65">
        <f t="shared" si="1267"/>
        <v>172500</v>
      </c>
      <c r="AG582" s="65">
        <f t="shared" si="1268"/>
        <v>172500</v>
      </c>
      <c r="AH582" s="65">
        <f t="shared" si="1269"/>
        <v>172500</v>
      </c>
    </row>
    <row r="583" spans="1:34" ht="15.75" customHeight="1">
      <c r="A583" s="265"/>
      <c r="B583" s="26" t="s">
        <v>35</v>
      </c>
      <c r="C583" s="32" t="s">
        <v>142</v>
      </c>
      <c r="D583" s="32" t="s">
        <v>21</v>
      </c>
      <c r="E583" s="32" t="s">
        <v>100</v>
      </c>
      <c r="F583" s="32" t="s">
        <v>143</v>
      </c>
      <c r="G583" s="33" t="s">
        <v>36</v>
      </c>
      <c r="H583" s="65">
        <f t="shared" si="1270"/>
        <v>172500</v>
      </c>
      <c r="I583" s="65">
        <f t="shared" si="1270"/>
        <v>172500</v>
      </c>
      <c r="J583" s="65">
        <f t="shared" si="1270"/>
        <v>172500</v>
      </c>
      <c r="K583" s="65">
        <f t="shared" si="1270"/>
        <v>0</v>
      </c>
      <c r="L583" s="65">
        <f t="shared" si="1270"/>
        <v>0</v>
      </c>
      <c r="M583" s="65">
        <f t="shared" si="1270"/>
        <v>0</v>
      </c>
      <c r="N583" s="65">
        <f t="shared" si="1253"/>
        <v>172500</v>
      </c>
      <c r="O583" s="65">
        <f t="shared" si="1254"/>
        <v>172500</v>
      </c>
      <c r="P583" s="65">
        <f t="shared" si="1255"/>
        <v>172500</v>
      </c>
      <c r="Q583" s="65">
        <f t="shared" si="1258"/>
        <v>0</v>
      </c>
      <c r="R583" s="65">
        <f t="shared" si="1258"/>
        <v>0</v>
      </c>
      <c r="S583" s="65">
        <f t="shared" si="1258"/>
        <v>0</v>
      </c>
      <c r="T583" s="65">
        <f t="shared" si="1259"/>
        <v>172500</v>
      </c>
      <c r="U583" s="65">
        <f t="shared" si="1260"/>
        <v>172500</v>
      </c>
      <c r="V583" s="65">
        <f t="shared" si="1261"/>
        <v>172500</v>
      </c>
      <c r="W583" s="65">
        <f t="shared" si="1262"/>
        <v>0</v>
      </c>
      <c r="X583" s="65">
        <f t="shared" si="1262"/>
        <v>0</v>
      </c>
      <c r="Y583" s="65">
        <f t="shared" si="1262"/>
        <v>0</v>
      </c>
      <c r="Z583" s="65">
        <f t="shared" si="1263"/>
        <v>172500</v>
      </c>
      <c r="AA583" s="65">
        <f t="shared" si="1264"/>
        <v>172500</v>
      </c>
      <c r="AB583" s="65">
        <f t="shared" si="1265"/>
        <v>172500</v>
      </c>
      <c r="AC583" s="65">
        <f t="shared" si="1266"/>
        <v>0</v>
      </c>
      <c r="AD583" s="65">
        <f t="shared" si="1266"/>
        <v>0</v>
      </c>
      <c r="AE583" s="65">
        <f t="shared" si="1266"/>
        <v>0</v>
      </c>
      <c r="AF583" s="65">
        <f t="shared" si="1267"/>
        <v>172500</v>
      </c>
      <c r="AG583" s="65">
        <f t="shared" si="1268"/>
        <v>172500</v>
      </c>
      <c r="AH583" s="65">
        <f t="shared" si="1269"/>
        <v>172500</v>
      </c>
    </row>
    <row r="584" spans="1:34" ht="15.75" customHeight="1">
      <c r="A584" s="268"/>
      <c r="B584" s="30" t="s">
        <v>38</v>
      </c>
      <c r="C584" s="32" t="s">
        <v>142</v>
      </c>
      <c r="D584" s="32" t="s">
        <v>21</v>
      </c>
      <c r="E584" s="32" t="s">
        <v>100</v>
      </c>
      <c r="F584" s="32" t="s">
        <v>143</v>
      </c>
      <c r="G584" s="33" t="s">
        <v>37</v>
      </c>
      <c r="H584" s="60">
        <v>172500</v>
      </c>
      <c r="I584" s="60">
        <v>172500</v>
      </c>
      <c r="J584" s="60">
        <v>172500</v>
      </c>
      <c r="K584" s="60"/>
      <c r="L584" s="60"/>
      <c r="M584" s="60"/>
      <c r="N584" s="60">
        <f t="shared" si="1253"/>
        <v>172500</v>
      </c>
      <c r="O584" s="60">
        <f t="shared" si="1254"/>
        <v>172500</v>
      </c>
      <c r="P584" s="60">
        <f t="shared" si="1255"/>
        <v>172500</v>
      </c>
      <c r="Q584" s="60"/>
      <c r="R584" s="60"/>
      <c r="S584" s="60"/>
      <c r="T584" s="60">
        <f t="shared" si="1259"/>
        <v>172500</v>
      </c>
      <c r="U584" s="60">
        <f t="shared" si="1260"/>
        <v>172500</v>
      </c>
      <c r="V584" s="60">
        <f t="shared" si="1261"/>
        <v>172500</v>
      </c>
      <c r="W584" s="60"/>
      <c r="X584" s="60"/>
      <c r="Y584" s="60"/>
      <c r="Z584" s="60">
        <f t="shared" si="1263"/>
        <v>172500</v>
      </c>
      <c r="AA584" s="60">
        <f t="shared" si="1264"/>
        <v>172500</v>
      </c>
      <c r="AB584" s="60">
        <f t="shared" si="1265"/>
        <v>172500</v>
      </c>
      <c r="AC584" s="60"/>
      <c r="AD584" s="60"/>
      <c r="AE584" s="60"/>
      <c r="AF584" s="60">
        <f t="shared" si="1267"/>
        <v>172500</v>
      </c>
      <c r="AG584" s="60">
        <f t="shared" si="1268"/>
        <v>172500</v>
      </c>
      <c r="AH584" s="60">
        <f t="shared" si="1269"/>
        <v>172500</v>
      </c>
    </row>
    <row r="585" spans="1:34">
      <c r="A585" s="105"/>
      <c r="B585" s="88"/>
      <c r="C585" s="32"/>
      <c r="D585" s="32"/>
      <c r="E585" s="32"/>
      <c r="F585" s="32"/>
      <c r="G585" s="33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65"/>
      <c r="S585" s="65"/>
      <c r="T585" s="65"/>
      <c r="U585" s="65"/>
      <c r="V585" s="65"/>
      <c r="W585" s="65"/>
      <c r="X585" s="65"/>
      <c r="Y585" s="65"/>
      <c r="Z585" s="65"/>
      <c r="AA585" s="65"/>
      <c r="AB585" s="65"/>
      <c r="AC585" s="65"/>
      <c r="AD585" s="65"/>
      <c r="AE585" s="65"/>
      <c r="AF585" s="65"/>
      <c r="AG585" s="65"/>
      <c r="AH585" s="65"/>
    </row>
    <row r="586" spans="1:34" ht="41.4">
      <c r="A586" s="97">
        <v>20</v>
      </c>
      <c r="B586" s="96" t="s">
        <v>305</v>
      </c>
      <c r="C586" s="90" t="s">
        <v>205</v>
      </c>
      <c r="D586" s="90" t="s">
        <v>21</v>
      </c>
      <c r="E586" s="90" t="s">
        <v>100</v>
      </c>
      <c r="F586" s="90" t="s">
        <v>101</v>
      </c>
      <c r="G586" s="91"/>
      <c r="H586" s="92">
        <f>H593+H596+H590+H599</f>
        <v>12744532</v>
      </c>
      <c r="I586" s="92">
        <f t="shared" ref="I586:J586" si="1271">I593+I596+I590+I599</f>
        <v>11444500</v>
      </c>
      <c r="J586" s="92">
        <f t="shared" si="1271"/>
        <v>11444500</v>
      </c>
      <c r="K586" s="92">
        <f t="shared" ref="K586:M586" si="1272">K593+K596+K590+K599</f>
        <v>17219620.490000002</v>
      </c>
      <c r="L586" s="92">
        <f t="shared" si="1272"/>
        <v>0</v>
      </c>
      <c r="M586" s="92">
        <f t="shared" si="1272"/>
        <v>0</v>
      </c>
      <c r="N586" s="92">
        <f t="shared" si="1253"/>
        <v>29964152.490000002</v>
      </c>
      <c r="O586" s="92">
        <f t="shared" si="1254"/>
        <v>11444500</v>
      </c>
      <c r="P586" s="92">
        <f t="shared" si="1255"/>
        <v>11444500</v>
      </c>
      <c r="Q586" s="92">
        <f>Q593+Q596+Q590+Q599+Q602</f>
        <v>500000</v>
      </c>
      <c r="R586" s="92">
        <f t="shared" ref="R586:S586" si="1273">R593+R596+R590+R599+R602</f>
        <v>0</v>
      </c>
      <c r="S586" s="92">
        <f t="shared" si="1273"/>
        <v>0</v>
      </c>
      <c r="T586" s="92">
        <f t="shared" ref="T586:T601" si="1274">N586+Q586</f>
        <v>30464152.490000002</v>
      </c>
      <c r="U586" s="92">
        <f t="shared" ref="U586:U601" si="1275">O586+R586</f>
        <v>11444500</v>
      </c>
      <c r="V586" s="92">
        <f t="shared" ref="V586:V601" si="1276">P586+S586</f>
        <v>11444500</v>
      </c>
      <c r="W586" s="92">
        <f>W593+W596+W590+W599+W602+W587</f>
        <v>0</v>
      </c>
      <c r="X586" s="92">
        <f t="shared" ref="X586:Y586" si="1277">X593+X596+X590+X599+X602+X587</f>
        <v>0</v>
      </c>
      <c r="Y586" s="92">
        <f t="shared" si="1277"/>
        <v>0</v>
      </c>
      <c r="Z586" s="92">
        <f t="shared" ref="Z586:Z604" si="1278">T586+W586</f>
        <v>30464152.490000002</v>
      </c>
      <c r="AA586" s="92">
        <f t="shared" ref="AA586:AA604" si="1279">U586+X586</f>
        <v>11444500</v>
      </c>
      <c r="AB586" s="92">
        <f t="shared" ref="AB586:AB604" si="1280">V586+Y586</f>
        <v>11444500</v>
      </c>
      <c r="AC586" s="92">
        <f>AC593+AC596+AC590+AC599+AC602+AC587</f>
        <v>-540000</v>
      </c>
      <c r="AD586" s="92">
        <f t="shared" ref="AD586:AE586" si="1281">AD593+AD596+AD590+AD599+AD602+AD587</f>
        <v>0</v>
      </c>
      <c r="AE586" s="92">
        <f t="shared" si="1281"/>
        <v>0</v>
      </c>
      <c r="AF586" s="92">
        <f t="shared" ref="AF586:AF604" si="1282">Z586+AC586</f>
        <v>29924152.490000002</v>
      </c>
      <c r="AG586" s="92">
        <f t="shared" ref="AG586:AG604" si="1283">AA586+AD586</f>
        <v>11444500</v>
      </c>
      <c r="AH586" s="92">
        <f t="shared" ref="AH586:AH604" si="1284">AB586+AE586</f>
        <v>11444500</v>
      </c>
    </row>
    <row r="587" spans="1:34" ht="13.8">
      <c r="A587" s="89"/>
      <c r="B587" s="232" t="s">
        <v>337</v>
      </c>
      <c r="C587" s="35" t="s">
        <v>205</v>
      </c>
      <c r="D587" s="35" t="s">
        <v>21</v>
      </c>
      <c r="E587" s="35" t="s">
        <v>100</v>
      </c>
      <c r="F587" s="35" t="s">
        <v>338</v>
      </c>
      <c r="G587" s="36"/>
      <c r="H587" s="92"/>
      <c r="I587" s="92"/>
      <c r="J587" s="92"/>
      <c r="K587" s="92"/>
      <c r="L587" s="92"/>
      <c r="M587" s="92"/>
      <c r="N587" s="92"/>
      <c r="O587" s="92"/>
      <c r="P587" s="92"/>
      <c r="Q587" s="92"/>
      <c r="R587" s="92"/>
      <c r="S587" s="92"/>
      <c r="T587" s="92"/>
      <c r="U587" s="92"/>
      <c r="V587" s="92"/>
      <c r="W587" s="98">
        <f>W588</f>
        <v>1200000</v>
      </c>
      <c r="X587" s="98">
        <f t="shared" ref="X587:Y588" si="1285">X588</f>
        <v>0</v>
      </c>
      <c r="Y587" s="98">
        <f t="shared" si="1285"/>
        <v>0</v>
      </c>
      <c r="Z587" s="98">
        <f t="shared" ref="Z587:Z589" si="1286">T587+W587</f>
        <v>1200000</v>
      </c>
      <c r="AA587" s="98">
        <f t="shared" ref="AA587:AA589" si="1287">U587+X587</f>
        <v>0</v>
      </c>
      <c r="AB587" s="98">
        <f t="shared" ref="AB587:AB589" si="1288">V587+Y587</f>
        <v>0</v>
      </c>
      <c r="AC587" s="98">
        <f>AC588</f>
        <v>0</v>
      </c>
      <c r="AD587" s="98">
        <f t="shared" ref="AD587:AE588" si="1289">AD588</f>
        <v>0</v>
      </c>
      <c r="AE587" s="98">
        <f t="shared" si="1289"/>
        <v>0</v>
      </c>
      <c r="AF587" s="98">
        <f t="shared" si="1282"/>
        <v>1200000</v>
      </c>
      <c r="AG587" s="98">
        <f t="shared" si="1283"/>
        <v>0</v>
      </c>
      <c r="AH587" s="98">
        <f t="shared" si="1284"/>
        <v>0</v>
      </c>
    </row>
    <row r="588" spans="1:34" ht="26.4">
      <c r="A588" s="89"/>
      <c r="B588" s="225" t="s">
        <v>186</v>
      </c>
      <c r="C588" s="35" t="s">
        <v>205</v>
      </c>
      <c r="D588" s="35" t="s">
        <v>21</v>
      </c>
      <c r="E588" s="35" t="s">
        <v>100</v>
      </c>
      <c r="F588" s="35" t="s">
        <v>338</v>
      </c>
      <c r="G588" s="36" t="s">
        <v>32</v>
      </c>
      <c r="H588" s="92"/>
      <c r="I588" s="92"/>
      <c r="J588" s="92"/>
      <c r="K588" s="92"/>
      <c r="L588" s="92"/>
      <c r="M588" s="92"/>
      <c r="N588" s="92"/>
      <c r="O588" s="92"/>
      <c r="P588" s="92"/>
      <c r="Q588" s="92"/>
      <c r="R588" s="92"/>
      <c r="S588" s="92"/>
      <c r="T588" s="92"/>
      <c r="U588" s="92"/>
      <c r="V588" s="92"/>
      <c r="W588" s="98">
        <f>W589</f>
        <v>1200000</v>
      </c>
      <c r="X588" s="98">
        <f t="shared" si="1285"/>
        <v>0</v>
      </c>
      <c r="Y588" s="98">
        <f t="shared" si="1285"/>
        <v>0</v>
      </c>
      <c r="Z588" s="98">
        <f t="shared" si="1286"/>
        <v>1200000</v>
      </c>
      <c r="AA588" s="98">
        <f t="shared" si="1287"/>
        <v>0</v>
      </c>
      <c r="AB588" s="98">
        <f t="shared" si="1288"/>
        <v>0</v>
      </c>
      <c r="AC588" s="98">
        <f>AC589</f>
        <v>0</v>
      </c>
      <c r="AD588" s="98">
        <f t="shared" si="1289"/>
        <v>0</v>
      </c>
      <c r="AE588" s="98">
        <f t="shared" si="1289"/>
        <v>0</v>
      </c>
      <c r="AF588" s="98">
        <f t="shared" si="1282"/>
        <v>1200000</v>
      </c>
      <c r="AG588" s="98">
        <f t="shared" si="1283"/>
        <v>0</v>
      </c>
      <c r="AH588" s="98">
        <f t="shared" si="1284"/>
        <v>0</v>
      </c>
    </row>
    <row r="589" spans="1:34" ht="26.4">
      <c r="A589" s="89"/>
      <c r="B589" s="226" t="s">
        <v>34</v>
      </c>
      <c r="C589" s="35" t="s">
        <v>205</v>
      </c>
      <c r="D589" s="35" t="s">
        <v>21</v>
      </c>
      <c r="E589" s="35" t="s">
        <v>100</v>
      </c>
      <c r="F589" s="35" t="s">
        <v>338</v>
      </c>
      <c r="G589" s="36" t="s">
        <v>33</v>
      </c>
      <c r="H589" s="92"/>
      <c r="I589" s="92"/>
      <c r="J589" s="92"/>
      <c r="K589" s="92"/>
      <c r="L589" s="92"/>
      <c r="M589" s="92"/>
      <c r="N589" s="92"/>
      <c r="O589" s="92"/>
      <c r="P589" s="92"/>
      <c r="Q589" s="92"/>
      <c r="R589" s="92"/>
      <c r="S589" s="92"/>
      <c r="T589" s="92"/>
      <c r="U589" s="92"/>
      <c r="V589" s="92"/>
      <c r="W589" s="98">
        <v>1200000</v>
      </c>
      <c r="X589" s="98"/>
      <c r="Y589" s="98"/>
      <c r="Z589" s="98">
        <f t="shared" si="1286"/>
        <v>1200000</v>
      </c>
      <c r="AA589" s="98">
        <f t="shared" si="1287"/>
        <v>0</v>
      </c>
      <c r="AB589" s="98">
        <f t="shared" si="1288"/>
        <v>0</v>
      </c>
      <c r="AC589" s="98"/>
      <c r="AD589" s="98"/>
      <c r="AE589" s="98"/>
      <c r="AF589" s="98">
        <f t="shared" si="1282"/>
        <v>1200000</v>
      </c>
      <c r="AG589" s="98">
        <f t="shared" si="1283"/>
        <v>0</v>
      </c>
      <c r="AH589" s="98">
        <f t="shared" si="1284"/>
        <v>0</v>
      </c>
    </row>
    <row r="590" spans="1:34" ht="26.4">
      <c r="A590" s="123"/>
      <c r="B590" s="188" t="s">
        <v>327</v>
      </c>
      <c r="C590" s="35" t="s">
        <v>205</v>
      </c>
      <c r="D590" s="35" t="s">
        <v>21</v>
      </c>
      <c r="E590" s="35" t="s">
        <v>100</v>
      </c>
      <c r="F590" s="35" t="s">
        <v>275</v>
      </c>
      <c r="G590" s="36"/>
      <c r="H590" s="98">
        <f>H591</f>
        <v>2000000</v>
      </c>
      <c r="I590" s="98">
        <f t="shared" ref="I590:M591" si="1290">I591</f>
        <v>0</v>
      </c>
      <c r="J590" s="98">
        <f t="shared" si="1290"/>
        <v>0</v>
      </c>
      <c r="K590" s="98">
        <f t="shared" si="1290"/>
        <v>0</v>
      </c>
      <c r="L590" s="98">
        <f t="shared" si="1290"/>
        <v>0</v>
      </c>
      <c r="M590" s="98">
        <f t="shared" si="1290"/>
        <v>0</v>
      </c>
      <c r="N590" s="98">
        <f t="shared" si="1253"/>
        <v>2000000</v>
      </c>
      <c r="O590" s="98">
        <f t="shared" si="1254"/>
        <v>0</v>
      </c>
      <c r="P590" s="98">
        <f t="shared" si="1255"/>
        <v>0</v>
      </c>
      <c r="Q590" s="98">
        <f t="shared" ref="Q590:S591" si="1291">Q591</f>
        <v>0</v>
      </c>
      <c r="R590" s="98">
        <f t="shared" si="1291"/>
        <v>0</v>
      </c>
      <c r="S590" s="98">
        <f t="shared" si="1291"/>
        <v>0</v>
      </c>
      <c r="T590" s="98">
        <f t="shared" si="1274"/>
        <v>2000000</v>
      </c>
      <c r="U590" s="98">
        <f t="shared" si="1275"/>
        <v>0</v>
      </c>
      <c r="V590" s="98">
        <f t="shared" si="1276"/>
        <v>0</v>
      </c>
      <c r="W590" s="98">
        <f t="shared" ref="W590:Y591" si="1292">W591</f>
        <v>-1200000</v>
      </c>
      <c r="X590" s="98">
        <f t="shared" si="1292"/>
        <v>0</v>
      </c>
      <c r="Y590" s="98">
        <f t="shared" si="1292"/>
        <v>0</v>
      </c>
      <c r="Z590" s="98">
        <f t="shared" si="1278"/>
        <v>800000</v>
      </c>
      <c r="AA590" s="98">
        <f t="shared" si="1279"/>
        <v>0</v>
      </c>
      <c r="AB590" s="98">
        <f t="shared" si="1280"/>
        <v>0</v>
      </c>
      <c r="AC590" s="98">
        <f t="shared" ref="AC590:AE591" si="1293">AC591</f>
        <v>-800000</v>
      </c>
      <c r="AD590" s="98">
        <f t="shared" si="1293"/>
        <v>0</v>
      </c>
      <c r="AE590" s="98">
        <f t="shared" si="1293"/>
        <v>0</v>
      </c>
      <c r="AF590" s="98">
        <f t="shared" si="1282"/>
        <v>0</v>
      </c>
      <c r="AG590" s="98">
        <f t="shared" si="1283"/>
        <v>0</v>
      </c>
      <c r="AH590" s="98">
        <f t="shared" si="1284"/>
        <v>0</v>
      </c>
    </row>
    <row r="591" spans="1:34" ht="26.4">
      <c r="A591" s="123"/>
      <c r="B591" s="194" t="s">
        <v>186</v>
      </c>
      <c r="C591" s="35" t="s">
        <v>205</v>
      </c>
      <c r="D591" s="35" t="s">
        <v>21</v>
      </c>
      <c r="E591" s="35" t="s">
        <v>100</v>
      </c>
      <c r="F591" s="35" t="s">
        <v>275</v>
      </c>
      <c r="G591" s="36" t="s">
        <v>32</v>
      </c>
      <c r="H591" s="98">
        <f>H592</f>
        <v>2000000</v>
      </c>
      <c r="I591" s="98">
        <f t="shared" si="1290"/>
        <v>0</v>
      </c>
      <c r="J591" s="98">
        <f t="shared" si="1290"/>
        <v>0</v>
      </c>
      <c r="K591" s="98">
        <f t="shared" si="1290"/>
        <v>0</v>
      </c>
      <c r="L591" s="98">
        <f t="shared" si="1290"/>
        <v>0</v>
      </c>
      <c r="M591" s="98">
        <f t="shared" si="1290"/>
        <v>0</v>
      </c>
      <c r="N591" s="98">
        <f t="shared" si="1253"/>
        <v>2000000</v>
      </c>
      <c r="O591" s="98">
        <f t="shared" si="1254"/>
        <v>0</v>
      </c>
      <c r="P591" s="98">
        <f t="shared" si="1255"/>
        <v>0</v>
      </c>
      <c r="Q591" s="98">
        <f t="shared" si="1291"/>
        <v>0</v>
      </c>
      <c r="R591" s="98">
        <f t="shared" si="1291"/>
        <v>0</v>
      </c>
      <c r="S591" s="98">
        <f t="shared" si="1291"/>
        <v>0</v>
      </c>
      <c r="T591" s="98">
        <f t="shared" si="1274"/>
        <v>2000000</v>
      </c>
      <c r="U591" s="98">
        <f t="shared" si="1275"/>
        <v>0</v>
      </c>
      <c r="V591" s="98">
        <f t="shared" si="1276"/>
        <v>0</v>
      </c>
      <c r="W591" s="98">
        <f t="shared" si="1292"/>
        <v>-1200000</v>
      </c>
      <c r="X591" s="98">
        <f t="shared" si="1292"/>
        <v>0</v>
      </c>
      <c r="Y591" s="98">
        <f t="shared" si="1292"/>
        <v>0</v>
      </c>
      <c r="Z591" s="98">
        <f t="shared" si="1278"/>
        <v>800000</v>
      </c>
      <c r="AA591" s="98">
        <f t="shared" si="1279"/>
        <v>0</v>
      </c>
      <c r="AB591" s="98">
        <f t="shared" si="1280"/>
        <v>0</v>
      </c>
      <c r="AC591" s="98">
        <f t="shared" si="1293"/>
        <v>-800000</v>
      </c>
      <c r="AD591" s="98">
        <f t="shared" si="1293"/>
        <v>0</v>
      </c>
      <c r="AE591" s="98">
        <f t="shared" si="1293"/>
        <v>0</v>
      </c>
      <c r="AF591" s="98">
        <f t="shared" si="1282"/>
        <v>0</v>
      </c>
      <c r="AG591" s="98">
        <f t="shared" si="1283"/>
        <v>0</v>
      </c>
      <c r="AH591" s="98">
        <f t="shared" si="1284"/>
        <v>0</v>
      </c>
    </row>
    <row r="592" spans="1:34" ht="26.4">
      <c r="A592" s="123"/>
      <c r="B592" s="191" t="s">
        <v>34</v>
      </c>
      <c r="C592" s="35" t="s">
        <v>205</v>
      </c>
      <c r="D592" s="35" t="s">
        <v>21</v>
      </c>
      <c r="E592" s="35" t="s">
        <v>100</v>
      </c>
      <c r="F592" s="35" t="s">
        <v>275</v>
      </c>
      <c r="G592" s="36" t="s">
        <v>33</v>
      </c>
      <c r="H592" s="60">
        <v>2000000</v>
      </c>
      <c r="I592" s="60"/>
      <c r="J592" s="60"/>
      <c r="K592" s="60"/>
      <c r="L592" s="60"/>
      <c r="M592" s="60"/>
      <c r="N592" s="60">
        <f t="shared" si="1253"/>
        <v>2000000</v>
      </c>
      <c r="O592" s="60">
        <f t="shared" si="1254"/>
        <v>0</v>
      </c>
      <c r="P592" s="60">
        <f t="shared" si="1255"/>
        <v>0</v>
      </c>
      <c r="Q592" s="60"/>
      <c r="R592" s="60"/>
      <c r="S592" s="60"/>
      <c r="T592" s="60">
        <f t="shared" si="1274"/>
        <v>2000000</v>
      </c>
      <c r="U592" s="60">
        <f t="shared" si="1275"/>
        <v>0</v>
      </c>
      <c r="V592" s="60">
        <f t="shared" si="1276"/>
        <v>0</v>
      </c>
      <c r="W592" s="60">
        <v>-1200000</v>
      </c>
      <c r="X592" s="60"/>
      <c r="Y592" s="60"/>
      <c r="Z592" s="60">
        <f t="shared" si="1278"/>
        <v>800000</v>
      </c>
      <c r="AA592" s="60">
        <f t="shared" si="1279"/>
        <v>0</v>
      </c>
      <c r="AB592" s="60">
        <f t="shared" si="1280"/>
        <v>0</v>
      </c>
      <c r="AC592" s="60">
        <v>-800000</v>
      </c>
      <c r="AD592" s="60"/>
      <c r="AE592" s="60"/>
      <c r="AF592" s="60">
        <f t="shared" si="1282"/>
        <v>0</v>
      </c>
      <c r="AG592" s="60">
        <f t="shared" si="1283"/>
        <v>0</v>
      </c>
      <c r="AH592" s="60">
        <f t="shared" si="1284"/>
        <v>0</v>
      </c>
    </row>
    <row r="593" spans="1:34" ht="26.4">
      <c r="A593" s="264"/>
      <c r="B593" s="71" t="s">
        <v>425</v>
      </c>
      <c r="C593" s="35" t="s">
        <v>205</v>
      </c>
      <c r="D593" s="69" t="s">
        <v>21</v>
      </c>
      <c r="E593" s="69" t="s">
        <v>100</v>
      </c>
      <c r="F593" s="35" t="s">
        <v>260</v>
      </c>
      <c r="G593" s="36"/>
      <c r="H593" s="65">
        <f>H594</f>
        <v>8224532</v>
      </c>
      <c r="I593" s="65">
        <f t="shared" ref="I593:M594" si="1294">I594</f>
        <v>8224532</v>
      </c>
      <c r="J593" s="65">
        <f t="shared" si="1294"/>
        <v>8224532</v>
      </c>
      <c r="K593" s="65">
        <f t="shared" si="1294"/>
        <v>9000000</v>
      </c>
      <c r="L593" s="65">
        <f t="shared" si="1294"/>
        <v>0</v>
      </c>
      <c r="M593" s="65">
        <f t="shared" si="1294"/>
        <v>0</v>
      </c>
      <c r="N593" s="65">
        <f t="shared" si="1253"/>
        <v>17224532</v>
      </c>
      <c r="O593" s="65">
        <f t="shared" si="1254"/>
        <v>8224532</v>
      </c>
      <c r="P593" s="65">
        <f t="shared" si="1255"/>
        <v>8224532</v>
      </c>
      <c r="Q593" s="65">
        <f t="shared" ref="Q593:S594" si="1295">Q594</f>
        <v>0</v>
      </c>
      <c r="R593" s="65">
        <f t="shared" si="1295"/>
        <v>0</v>
      </c>
      <c r="S593" s="65">
        <f t="shared" si="1295"/>
        <v>0</v>
      </c>
      <c r="T593" s="65">
        <f t="shared" si="1274"/>
        <v>17224532</v>
      </c>
      <c r="U593" s="65">
        <f t="shared" si="1275"/>
        <v>8224532</v>
      </c>
      <c r="V593" s="65">
        <f t="shared" si="1276"/>
        <v>8224532</v>
      </c>
      <c r="W593" s="65">
        <f t="shared" ref="W593:Y594" si="1296">W594</f>
        <v>0</v>
      </c>
      <c r="X593" s="65">
        <f t="shared" si="1296"/>
        <v>0</v>
      </c>
      <c r="Y593" s="65">
        <f t="shared" si="1296"/>
        <v>0</v>
      </c>
      <c r="Z593" s="65">
        <f t="shared" si="1278"/>
        <v>17224532</v>
      </c>
      <c r="AA593" s="65">
        <f t="shared" si="1279"/>
        <v>8224532</v>
      </c>
      <c r="AB593" s="65">
        <f t="shared" si="1280"/>
        <v>8224532</v>
      </c>
      <c r="AC593" s="65">
        <f t="shared" ref="AC593:AE594" si="1297">AC594</f>
        <v>0</v>
      </c>
      <c r="AD593" s="65">
        <f t="shared" si="1297"/>
        <v>0</v>
      </c>
      <c r="AE593" s="65">
        <f t="shared" si="1297"/>
        <v>0</v>
      </c>
      <c r="AF593" s="65">
        <f t="shared" si="1282"/>
        <v>17224532</v>
      </c>
      <c r="AG593" s="65">
        <f t="shared" si="1283"/>
        <v>8224532</v>
      </c>
      <c r="AH593" s="65">
        <f t="shared" si="1284"/>
        <v>8224532</v>
      </c>
    </row>
    <row r="594" spans="1:34" ht="26.4">
      <c r="A594" s="265"/>
      <c r="B594" s="126" t="s">
        <v>186</v>
      </c>
      <c r="C594" s="35" t="s">
        <v>205</v>
      </c>
      <c r="D594" s="69" t="s">
        <v>21</v>
      </c>
      <c r="E594" s="69" t="s">
        <v>100</v>
      </c>
      <c r="F594" s="35" t="s">
        <v>260</v>
      </c>
      <c r="G594" s="36" t="s">
        <v>32</v>
      </c>
      <c r="H594" s="65">
        <f>H595</f>
        <v>8224532</v>
      </c>
      <c r="I594" s="65">
        <f t="shared" si="1294"/>
        <v>8224532</v>
      </c>
      <c r="J594" s="65">
        <f t="shared" si="1294"/>
        <v>8224532</v>
      </c>
      <c r="K594" s="65">
        <f t="shared" si="1294"/>
        <v>9000000</v>
      </c>
      <c r="L594" s="65">
        <f t="shared" si="1294"/>
        <v>0</v>
      </c>
      <c r="M594" s="65">
        <f t="shared" si="1294"/>
        <v>0</v>
      </c>
      <c r="N594" s="65">
        <f t="shared" si="1253"/>
        <v>17224532</v>
      </c>
      <c r="O594" s="65">
        <f t="shared" si="1254"/>
        <v>8224532</v>
      </c>
      <c r="P594" s="65">
        <f t="shared" si="1255"/>
        <v>8224532</v>
      </c>
      <c r="Q594" s="65">
        <f t="shared" si="1295"/>
        <v>0</v>
      </c>
      <c r="R594" s="65">
        <f t="shared" si="1295"/>
        <v>0</v>
      </c>
      <c r="S594" s="65">
        <f t="shared" si="1295"/>
        <v>0</v>
      </c>
      <c r="T594" s="65">
        <f t="shared" si="1274"/>
        <v>17224532</v>
      </c>
      <c r="U594" s="65">
        <f t="shared" si="1275"/>
        <v>8224532</v>
      </c>
      <c r="V594" s="65">
        <f t="shared" si="1276"/>
        <v>8224532</v>
      </c>
      <c r="W594" s="65">
        <f t="shared" si="1296"/>
        <v>0</v>
      </c>
      <c r="X594" s="65">
        <f t="shared" si="1296"/>
        <v>0</v>
      </c>
      <c r="Y594" s="65">
        <f t="shared" si="1296"/>
        <v>0</v>
      </c>
      <c r="Z594" s="65">
        <f t="shared" si="1278"/>
        <v>17224532</v>
      </c>
      <c r="AA594" s="65">
        <f t="shared" si="1279"/>
        <v>8224532</v>
      </c>
      <c r="AB594" s="65">
        <f t="shared" si="1280"/>
        <v>8224532</v>
      </c>
      <c r="AC594" s="65">
        <f t="shared" si="1297"/>
        <v>0</v>
      </c>
      <c r="AD594" s="65">
        <f t="shared" si="1297"/>
        <v>0</v>
      </c>
      <c r="AE594" s="65">
        <f t="shared" si="1297"/>
        <v>0</v>
      </c>
      <c r="AF594" s="65">
        <f t="shared" si="1282"/>
        <v>17224532</v>
      </c>
      <c r="AG594" s="65">
        <f t="shared" si="1283"/>
        <v>8224532</v>
      </c>
      <c r="AH594" s="65">
        <f t="shared" si="1284"/>
        <v>8224532</v>
      </c>
    </row>
    <row r="595" spans="1:34" ht="26.4">
      <c r="A595" s="265"/>
      <c r="B595" s="71" t="s">
        <v>34</v>
      </c>
      <c r="C595" s="35" t="s">
        <v>205</v>
      </c>
      <c r="D595" s="69" t="s">
        <v>21</v>
      </c>
      <c r="E595" s="69" t="s">
        <v>100</v>
      </c>
      <c r="F595" s="35" t="s">
        <v>260</v>
      </c>
      <c r="G595" s="36" t="s">
        <v>33</v>
      </c>
      <c r="H595" s="60">
        <v>8224532</v>
      </c>
      <c r="I595" s="60">
        <v>8224532</v>
      </c>
      <c r="J595" s="60">
        <v>8224532</v>
      </c>
      <c r="K595" s="60">
        <v>9000000</v>
      </c>
      <c r="L595" s="60"/>
      <c r="M595" s="60"/>
      <c r="N595" s="60">
        <f t="shared" si="1253"/>
        <v>17224532</v>
      </c>
      <c r="O595" s="60">
        <f t="shared" si="1254"/>
        <v>8224532</v>
      </c>
      <c r="P595" s="60">
        <f t="shared" si="1255"/>
        <v>8224532</v>
      </c>
      <c r="Q595" s="60"/>
      <c r="R595" s="60"/>
      <c r="S595" s="60"/>
      <c r="T595" s="60">
        <f t="shared" si="1274"/>
        <v>17224532</v>
      </c>
      <c r="U595" s="60">
        <f t="shared" si="1275"/>
        <v>8224532</v>
      </c>
      <c r="V595" s="60">
        <f t="shared" si="1276"/>
        <v>8224532</v>
      </c>
      <c r="W595" s="60"/>
      <c r="X595" s="60"/>
      <c r="Y595" s="60"/>
      <c r="Z595" s="60">
        <f t="shared" si="1278"/>
        <v>17224532</v>
      </c>
      <c r="AA595" s="60">
        <f t="shared" si="1279"/>
        <v>8224532</v>
      </c>
      <c r="AB595" s="60">
        <f t="shared" si="1280"/>
        <v>8224532</v>
      </c>
      <c r="AC595" s="60"/>
      <c r="AD595" s="60"/>
      <c r="AE595" s="60"/>
      <c r="AF595" s="60">
        <f t="shared" si="1282"/>
        <v>17224532</v>
      </c>
      <c r="AG595" s="60">
        <f t="shared" si="1283"/>
        <v>8224532</v>
      </c>
      <c r="AH595" s="60">
        <f t="shared" si="1284"/>
        <v>8224532</v>
      </c>
    </row>
    <row r="596" spans="1:34">
      <c r="A596" s="181"/>
      <c r="B596" s="71" t="s">
        <v>261</v>
      </c>
      <c r="C596" s="35" t="s">
        <v>205</v>
      </c>
      <c r="D596" s="35" t="s">
        <v>21</v>
      </c>
      <c r="E596" s="35" t="s">
        <v>100</v>
      </c>
      <c r="F596" s="35" t="s">
        <v>262</v>
      </c>
      <c r="G596" s="36"/>
      <c r="H596" s="65">
        <f>H597</f>
        <v>2250000</v>
      </c>
      <c r="I596" s="65">
        <f t="shared" ref="I596:M597" si="1298">I597</f>
        <v>2949968</v>
      </c>
      <c r="J596" s="65">
        <f t="shared" si="1298"/>
        <v>2949968</v>
      </c>
      <c r="K596" s="65">
        <f t="shared" si="1298"/>
        <v>8219620.4900000002</v>
      </c>
      <c r="L596" s="65">
        <f t="shared" si="1298"/>
        <v>0</v>
      </c>
      <c r="M596" s="65">
        <f t="shared" si="1298"/>
        <v>0</v>
      </c>
      <c r="N596" s="65">
        <f t="shared" si="1253"/>
        <v>10469620.49</v>
      </c>
      <c r="O596" s="65">
        <f t="shared" si="1254"/>
        <v>2949968</v>
      </c>
      <c r="P596" s="65">
        <f t="shared" si="1255"/>
        <v>2949968</v>
      </c>
      <c r="Q596" s="65">
        <f t="shared" ref="Q596:S597" si="1299">Q597</f>
        <v>0</v>
      </c>
      <c r="R596" s="65">
        <f t="shared" si="1299"/>
        <v>0</v>
      </c>
      <c r="S596" s="65">
        <f t="shared" si="1299"/>
        <v>0</v>
      </c>
      <c r="T596" s="65">
        <f t="shared" si="1274"/>
        <v>10469620.49</v>
      </c>
      <c r="U596" s="65">
        <f t="shared" si="1275"/>
        <v>2949968</v>
      </c>
      <c r="V596" s="65">
        <f t="shared" si="1276"/>
        <v>2949968</v>
      </c>
      <c r="W596" s="65">
        <f t="shared" ref="W596:Y597" si="1300">W597</f>
        <v>0</v>
      </c>
      <c r="X596" s="65">
        <f t="shared" si="1300"/>
        <v>0</v>
      </c>
      <c r="Y596" s="65">
        <f t="shared" si="1300"/>
        <v>0</v>
      </c>
      <c r="Z596" s="65">
        <f t="shared" si="1278"/>
        <v>10469620.49</v>
      </c>
      <c r="AA596" s="65">
        <f t="shared" si="1279"/>
        <v>2949968</v>
      </c>
      <c r="AB596" s="65">
        <f t="shared" si="1280"/>
        <v>2949968</v>
      </c>
      <c r="AC596" s="65">
        <f t="shared" ref="AC596:AE597" si="1301">AC597</f>
        <v>0</v>
      </c>
      <c r="AD596" s="65">
        <f t="shared" si="1301"/>
        <v>0</v>
      </c>
      <c r="AE596" s="65">
        <f t="shared" si="1301"/>
        <v>0</v>
      </c>
      <c r="AF596" s="65">
        <f t="shared" si="1282"/>
        <v>10469620.49</v>
      </c>
      <c r="AG596" s="65">
        <f t="shared" si="1283"/>
        <v>2949968</v>
      </c>
      <c r="AH596" s="65">
        <f t="shared" si="1284"/>
        <v>2949968</v>
      </c>
    </row>
    <row r="597" spans="1:34" ht="26.4">
      <c r="A597" s="181"/>
      <c r="B597" s="126" t="s">
        <v>186</v>
      </c>
      <c r="C597" s="35" t="s">
        <v>205</v>
      </c>
      <c r="D597" s="35" t="s">
        <v>21</v>
      </c>
      <c r="E597" s="35" t="s">
        <v>100</v>
      </c>
      <c r="F597" s="35" t="s">
        <v>262</v>
      </c>
      <c r="G597" s="36" t="s">
        <v>32</v>
      </c>
      <c r="H597" s="65">
        <f>H598</f>
        <v>2250000</v>
      </c>
      <c r="I597" s="65">
        <f t="shared" si="1298"/>
        <v>2949968</v>
      </c>
      <c r="J597" s="65">
        <f t="shared" si="1298"/>
        <v>2949968</v>
      </c>
      <c r="K597" s="65">
        <f t="shared" si="1298"/>
        <v>8219620.4900000002</v>
      </c>
      <c r="L597" s="65">
        <f t="shared" si="1298"/>
        <v>0</v>
      </c>
      <c r="M597" s="65">
        <f t="shared" si="1298"/>
        <v>0</v>
      </c>
      <c r="N597" s="65">
        <f t="shared" si="1253"/>
        <v>10469620.49</v>
      </c>
      <c r="O597" s="65">
        <f t="shared" si="1254"/>
        <v>2949968</v>
      </c>
      <c r="P597" s="65">
        <f t="shared" si="1255"/>
        <v>2949968</v>
      </c>
      <c r="Q597" s="65">
        <f t="shared" si="1299"/>
        <v>0</v>
      </c>
      <c r="R597" s="65">
        <f t="shared" si="1299"/>
        <v>0</v>
      </c>
      <c r="S597" s="65">
        <f t="shared" si="1299"/>
        <v>0</v>
      </c>
      <c r="T597" s="65">
        <f t="shared" si="1274"/>
        <v>10469620.49</v>
      </c>
      <c r="U597" s="65">
        <f t="shared" si="1275"/>
        <v>2949968</v>
      </c>
      <c r="V597" s="65">
        <f t="shared" si="1276"/>
        <v>2949968</v>
      </c>
      <c r="W597" s="65">
        <f t="shared" si="1300"/>
        <v>0</v>
      </c>
      <c r="X597" s="65">
        <f t="shared" si="1300"/>
        <v>0</v>
      </c>
      <c r="Y597" s="65">
        <f t="shared" si="1300"/>
        <v>0</v>
      </c>
      <c r="Z597" s="65">
        <f t="shared" si="1278"/>
        <v>10469620.49</v>
      </c>
      <c r="AA597" s="65">
        <f t="shared" si="1279"/>
        <v>2949968</v>
      </c>
      <c r="AB597" s="65">
        <f t="shared" si="1280"/>
        <v>2949968</v>
      </c>
      <c r="AC597" s="65">
        <f t="shared" si="1301"/>
        <v>0</v>
      </c>
      <c r="AD597" s="65">
        <f t="shared" si="1301"/>
        <v>0</v>
      </c>
      <c r="AE597" s="65">
        <f t="shared" si="1301"/>
        <v>0</v>
      </c>
      <c r="AF597" s="65">
        <f t="shared" si="1282"/>
        <v>10469620.49</v>
      </c>
      <c r="AG597" s="65">
        <f t="shared" si="1283"/>
        <v>2949968</v>
      </c>
      <c r="AH597" s="65">
        <f t="shared" si="1284"/>
        <v>2949968</v>
      </c>
    </row>
    <row r="598" spans="1:34" ht="26.4">
      <c r="A598" s="181"/>
      <c r="B598" s="71" t="s">
        <v>34</v>
      </c>
      <c r="C598" s="35" t="s">
        <v>205</v>
      </c>
      <c r="D598" s="35" t="s">
        <v>21</v>
      </c>
      <c r="E598" s="35" t="s">
        <v>100</v>
      </c>
      <c r="F598" s="35" t="s">
        <v>262</v>
      </c>
      <c r="G598" s="36" t="s">
        <v>33</v>
      </c>
      <c r="H598" s="60">
        <v>2250000</v>
      </c>
      <c r="I598" s="60">
        <v>2949968</v>
      </c>
      <c r="J598" s="60">
        <v>2949968</v>
      </c>
      <c r="K598" s="60">
        <v>8219620.4900000002</v>
      </c>
      <c r="L598" s="60"/>
      <c r="M598" s="60"/>
      <c r="N598" s="60">
        <f t="shared" si="1253"/>
        <v>10469620.49</v>
      </c>
      <c r="O598" s="60">
        <f t="shared" si="1254"/>
        <v>2949968</v>
      </c>
      <c r="P598" s="60">
        <f t="shared" si="1255"/>
        <v>2949968</v>
      </c>
      <c r="Q598" s="60"/>
      <c r="R598" s="60"/>
      <c r="S598" s="60"/>
      <c r="T598" s="60">
        <f t="shared" si="1274"/>
        <v>10469620.49</v>
      </c>
      <c r="U598" s="60">
        <f t="shared" si="1275"/>
        <v>2949968</v>
      </c>
      <c r="V598" s="60">
        <f t="shared" si="1276"/>
        <v>2949968</v>
      </c>
      <c r="W598" s="60"/>
      <c r="X598" s="60"/>
      <c r="Y598" s="60"/>
      <c r="Z598" s="60">
        <f t="shared" si="1278"/>
        <v>10469620.49</v>
      </c>
      <c r="AA598" s="60">
        <f t="shared" si="1279"/>
        <v>2949968</v>
      </c>
      <c r="AB598" s="60">
        <f t="shared" si="1280"/>
        <v>2949968</v>
      </c>
      <c r="AC598" s="60"/>
      <c r="AD598" s="60"/>
      <c r="AE598" s="60"/>
      <c r="AF598" s="60">
        <f t="shared" si="1282"/>
        <v>10469620.49</v>
      </c>
      <c r="AG598" s="60">
        <f t="shared" si="1283"/>
        <v>2949968</v>
      </c>
      <c r="AH598" s="60">
        <f t="shared" si="1284"/>
        <v>2949968</v>
      </c>
    </row>
    <row r="599" spans="1:34">
      <c r="A599" s="181"/>
      <c r="B599" s="71" t="s">
        <v>259</v>
      </c>
      <c r="C599" s="35" t="s">
        <v>205</v>
      </c>
      <c r="D599" s="35" t="s">
        <v>21</v>
      </c>
      <c r="E599" s="35" t="s">
        <v>100</v>
      </c>
      <c r="F599" s="35" t="s">
        <v>263</v>
      </c>
      <c r="G599" s="36"/>
      <c r="H599" s="148">
        <f>H600</f>
        <v>270000</v>
      </c>
      <c r="I599" s="148">
        <f t="shared" ref="I599:M599" si="1302">I600</f>
        <v>270000</v>
      </c>
      <c r="J599" s="148">
        <f t="shared" si="1302"/>
        <v>270000</v>
      </c>
      <c r="K599" s="148">
        <f t="shared" si="1302"/>
        <v>0</v>
      </c>
      <c r="L599" s="148">
        <f t="shared" si="1302"/>
        <v>0</v>
      </c>
      <c r="M599" s="148">
        <f t="shared" si="1302"/>
        <v>0</v>
      </c>
      <c r="N599" s="148">
        <f t="shared" si="1253"/>
        <v>270000</v>
      </c>
      <c r="O599" s="148">
        <f t="shared" si="1254"/>
        <v>270000</v>
      </c>
      <c r="P599" s="148">
        <f t="shared" si="1255"/>
        <v>270000</v>
      </c>
      <c r="Q599" s="148">
        <f t="shared" ref="Q599:S600" si="1303">Q600</f>
        <v>0</v>
      </c>
      <c r="R599" s="148">
        <f t="shared" si="1303"/>
        <v>0</v>
      </c>
      <c r="S599" s="148">
        <f t="shared" si="1303"/>
        <v>0</v>
      </c>
      <c r="T599" s="148">
        <f t="shared" si="1274"/>
        <v>270000</v>
      </c>
      <c r="U599" s="148">
        <f t="shared" si="1275"/>
        <v>270000</v>
      </c>
      <c r="V599" s="148">
        <f t="shared" si="1276"/>
        <v>270000</v>
      </c>
      <c r="W599" s="148">
        <f t="shared" ref="W599:Y600" si="1304">W600</f>
        <v>0</v>
      </c>
      <c r="X599" s="148">
        <f t="shared" si="1304"/>
        <v>0</v>
      </c>
      <c r="Y599" s="148">
        <f t="shared" si="1304"/>
        <v>0</v>
      </c>
      <c r="Z599" s="148">
        <f t="shared" si="1278"/>
        <v>270000</v>
      </c>
      <c r="AA599" s="148">
        <f t="shared" si="1279"/>
        <v>270000</v>
      </c>
      <c r="AB599" s="148">
        <f t="shared" si="1280"/>
        <v>270000</v>
      </c>
      <c r="AC599" s="148">
        <f t="shared" ref="AC599:AE600" si="1305">AC600</f>
        <v>260000</v>
      </c>
      <c r="AD599" s="148">
        <f t="shared" si="1305"/>
        <v>0</v>
      </c>
      <c r="AE599" s="148">
        <f t="shared" si="1305"/>
        <v>0</v>
      </c>
      <c r="AF599" s="148">
        <f t="shared" si="1282"/>
        <v>530000</v>
      </c>
      <c r="AG599" s="148">
        <f t="shared" si="1283"/>
        <v>270000</v>
      </c>
      <c r="AH599" s="148">
        <f t="shared" si="1284"/>
        <v>270000</v>
      </c>
    </row>
    <row r="600" spans="1:34" ht="26.4">
      <c r="A600" s="181"/>
      <c r="B600" s="126" t="s">
        <v>186</v>
      </c>
      <c r="C600" s="35" t="s">
        <v>205</v>
      </c>
      <c r="D600" s="35" t="s">
        <v>21</v>
      </c>
      <c r="E600" s="35" t="s">
        <v>100</v>
      </c>
      <c r="F600" s="35" t="s">
        <v>263</v>
      </c>
      <c r="G600" s="36" t="s">
        <v>32</v>
      </c>
      <c r="H600" s="148">
        <f>H601</f>
        <v>270000</v>
      </c>
      <c r="I600" s="148">
        <f t="shared" ref="I600:M600" si="1306">I601</f>
        <v>270000</v>
      </c>
      <c r="J600" s="148">
        <f t="shared" si="1306"/>
        <v>270000</v>
      </c>
      <c r="K600" s="148">
        <f t="shared" si="1306"/>
        <v>0</v>
      </c>
      <c r="L600" s="148">
        <f t="shared" si="1306"/>
        <v>0</v>
      </c>
      <c r="M600" s="148">
        <f t="shared" si="1306"/>
        <v>0</v>
      </c>
      <c r="N600" s="148">
        <f t="shared" si="1253"/>
        <v>270000</v>
      </c>
      <c r="O600" s="148">
        <f t="shared" si="1254"/>
        <v>270000</v>
      </c>
      <c r="P600" s="148">
        <f t="shared" si="1255"/>
        <v>270000</v>
      </c>
      <c r="Q600" s="148">
        <f t="shared" si="1303"/>
        <v>0</v>
      </c>
      <c r="R600" s="148">
        <f t="shared" si="1303"/>
        <v>0</v>
      </c>
      <c r="S600" s="148">
        <f t="shared" si="1303"/>
        <v>0</v>
      </c>
      <c r="T600" s="148">
        <f t="shared" si="1274"/>
        <v>270000</v>
      </c>
      <c r="U600" s="148">
        <f t="shared" si="1275"/>
        <v>270000</v>
      </c>
      <c r="V600" s="148">
        <f t="shared" si="1276"/>
        <v>270000</v>
      </c>
      <c r="W600" s="148">
        <f t="shared" si="1304"/>
        <v>0</v>
      </c>
      <c r="X600" s="148">
        <f t="shared" si="1304"/>
        <v>0</v>
      </c>
      <c r="Y600" s="148">
        <f t="shared" si="1304"/>
        <v>0</v>
      </c>
      <c r="Z600" s="148">
        <f t="shared" si="1278"/>
        <v>270000</v>
      </c>
      <c r="AA600" s="148">
        <f t="shared" si="1279"/>
        <v>270000</v>
      </c>
      <c r="AB600" s="148">
        <f t="shared" si="1280"/>
        <v>270000</v>
      </c>
      <c r="AC600" s="148">
        <f t="shared" si="1305"/>
        <v>260000</v>
      </c>
      <c r="AD600" s="148">
        <f t="shared" si="1305"/>
        <v>0</v>
      </c>
      <c r="AE600" s="148">
        <f t="shared" si="1305"/>
        <v>0</v>
      </c>
      <c r="AF600" s="148">
        <f t="shared" si="1282"/>
        <v>530000</v>
      </c>
      <c r="AG600" s="148">
        <f t="shared" si="1283"/>
        <v>270000</v>
      </c>
      <c r="AH600" s="148">
        <f t="shared" si="1284"/>
        <v>270000</v>
      </c>
    </row>
    <row r="601" spans="1:34" ht="26.4">
      <c r="A601" s="181"/>
      <c r="B601" s="71" t="s">
        <v>34</v>
      </c>
      <c r="C601" s="35" t="s">
        <v>205</v>
      </c>
      <c r="D601" s="35" t="s">
        <v>21</v>
      </c>
      <c r="E601" s="35" t="s">
        <v>100</v>
      </c>
      <c r="F601" s="35" t="s">
        <v>263</v>
      </c>
      <c r="G601" s="36" t="s">
        <v>33</v>
      </c>
      <c r="H601" s="60">
        <v>270000</v>
      </c>
      <c r="I601" s="60">
        <v>270000</v>
      </c>
      <c r="J601" s="60">
        <v>270000</v>
      </c>
      <c r="K601" s="60"/>
      <c r="L601" s="60"/>
      <c r="M601" s="60"/>
      <c r="N601" s="60">
        <f t="shared" si="1253"/>
        <v>270000</v>
      </c>
      <c r="O601" s="60">
        <f t="shared" si="1254"/>
        <v>270000</v>
      </c>
      <c r="P601" s="60">
        <f t="shared" si="1255"/>
        <v>270000</v>
      </c>
      <c r="Q601" s="60"/>
      <c r="R601" s="60"/>
      <c r="S601" s="60"/>
      <c r="T601" s="60">
        <f t="shared" si="1274"/>
        <v>270000</v>
      </c>
      <c r="U601" s="60">
        <f t="shared" si="1275"/>
        <v>270000</v>
      </c>
      <c r="V601" s="60">
        <f t="shared" si="1276"/>
        <v>270000</v>
      </c>
      <c r="W601" s="60"/>
      <c r="X601" s="60"/>
      <c r="Y601" s="60"/>
      <c r="Z601" s="60">
        <f t="shared" si="1278"/>
        <v>270000</v>
      </c>
      <c r="AA601" s="60">
        <f t="shared" si="1279"/>
        <v>270000</v>
      </c>
      <c r="AB601" s="60">
        <f t="shared" si="1280"/>
        <v>270000</v>
      </c>
      <c r="AC601" s="60">
        <v>260000</v>
      </c>
      <c r="AD601" s="60"/>
      <c r="AE601" s="60"/>
      <c r="AF601" s="60">
        <f t="shared" si="1282"/>
        <v>530000</v>
      </c>
      <c r="AG601" s="60">
        <f t="shared" si="1283"/>
        <v>270000</v>
      </c>
      <c r="AH601" s="60">
        <f t="shared" si="1284"/>
        <v>270000</v>
      </c>
    </row>
    <row r="602" spans="1:34">
      <c r="A602" s="181"/>
      <c r="B602" s="93" t="s">
        <v>417</v>
      </c>
      <c r="C602" s="35" t="s">
        <v>205</v>
      </c>
      <c r="D602" s="35" t="s">
        <v>21</v>
      </c>
      <c r="E602" s="35" t="s">
        <v>100</v>
      </c>
      <c r="F602" s="35" t="s">
        <v>418</v>
      </c>
      <c r="G602" s="36"/>
      <c r="H602" s="148"/>
      <c r="I602" s="148"/>
      <c r="J602" s="148"/>
      <c r="K602" s="148"/>
      <c r="L602" s="148"/>
      <c r="M602" s="148"/>
      <c r="N602" s="148"/>
      <c r="O602" s="148"/>
      <c r="P602" s="148"/>
      <c r="Q602" s="148">
        <f>Q603</f>
        <v>500000</v>
      </c>
      <c r="R602" s="148">
        <f t="shared" ref="R602:S603" si="1307">R603</f>
        <v>0</v>
      </c>
      <c r="S602" s="148">
        <f t="shared" si="1307"/>
        <v>0</v>
      </c>
      <c r="T602" s="60">
        <f t="shared" ref="T602:T604" si="1308">N602+Q602</f>
        <v>500000</v>
      </c>
      <c r="U602" s="60">
        <f t="shared" ref="U602:U604" si="1309">O602+R602</f>
        <v>0</v>
      </c>
      <c r="V602" s="60">
        <f t="shared" ref="V602:V604" si="1310">P602+S602</f>
        <v>0</v>
      </c>
      <c r="W602" s="148">
        <f>W603</f>
        <v>0</v>
      </c>
      <c r="X602" s="148">
        <f t="shared" ref="X602:Y603" si="1311">X603</f>
        <v>0</v>
      </c>
      <c r="Y602" s="148">
        <f t="shared" si="1311"/>
        <v>0</v>
      </c>
      <c r="Z602" s="60">
        <f t="shared" si="1278"/>
        <v>500000</v>
      </c>
      <c r="AA602" s="60">
        <f t="shared" si="1279"/>
        <v>0</v>
      </c>
      <c r="AB602" s="60">
        <f t="shared" si="1280"/>
        <v>0</v>
      </c>
      <c r="AC602" s="148">
        <f>AC603</f>
        <v>0</v>
      </c>
      <c r="AD602" s="148">
        <f t="shared" ref="AD602:AE603" si="1312">AD603</f>
        <v>0</v>
      </c>
      <c r="AE602" s="148">
        <f t="shared" si="1312"/>
        <v>0</v>
      </c>
      <c r="AF602" s="60">
        <f t="shared" si="1282"/>
        <v>500000</v>
      </c>
      <c r="AG602" s="60">
        <f t="shared" si="1283"/>
        <v>0</v>
      </c>
      <c r="AH602" s="60">
        <f t="shared" si="1284"/>
        <v>0</v>
      </c>
    </row>
    <row r="603" spans="1:34" ht="26.4">
      <c r="A603" s="181"/>
      <c r="B603" s="93" t="s">
        <v>186</v>
      </c>
      <c r="C603" s="35" t="s">
        <v>205</v>
      </c>
      <c r="D603" s="35" t="s">
        <v>21</v>
      </c>
      <c r="E603" s="35" t="s">
        <v>100</v>
      </c>
      <c r="F603" s="35" t="s">
        <v>418</v>
      </c>
      <c r="G603" s="36" t="s">
        <v>32</v>
      </c>
      <c r="H603" s="148"/>
      <c r="I603" s="148"/>
      <c r="J603" s="148"/>
      <c r="K603" s="148"/>
      <c r="L603" s="148"/>
      <c r="M603" s="148"/>
      <c r="N603" s="148"/>
      <c r="O603" s="148"/>
      <c r="P603" s="148"/>
      <c r="Q603" s="148">
        <f>Q604</f>
        <v>500000</v>
      </c>
      <c r="R603" s="148">
        <f t="shared" si="1307"/>
        <v>0</v>
      </c>
      <c r="S603" s="148">
        <f t="shared" si="1307"/>
        <v>0</v>
      </c>
      <c r="T603" s="60">
        <f t="shared" si="1308"/>
        <v>500000</v>
      </c>
      <c r="U603" s="60">
        <f t="shared" si="1309"/>
        <v>0</v>
      </c>
      <c r="V603" s="60">
        <f t="shared" si="1310"/>
        <v>0</v>
      </c>
      <c r="W603" s="148">
        <f>W604</f>
        <v>0</v>
      </c>
      <c r="X603" s="148">
        <f t="shared" si="1311"/>
        <v>0</v>
      </c>
      <c r="Y603" s="148">
        <f t="shared" si="1311"/>
        <v>0</v>
      </c>
      <c r="Z603" s="60">
        <f t="shared" si="1278"/>
        <v>500000</v>
      </c>
      <c r="AA603" s="60">
        <f t="shared" si="1279"/>
        <v>0</v>
      </c>
      <c r="AB603" s="60">
        <f t="shared" si="1280"/>
        <v>0</v>
      </c>
      <c r="AC603" s="148">
        <f>AC604</f>
        <v>0</v>
      </c>
      <c r="AD603" s="148">
        <f t="shared" si="1312"/>
        <v>0</v>
      </c>
      <c r="AE603" s="148">
        <f t="shared" si="1312"/>
        <v>0</v>
      </c>
      <c r="AF603" s="60">
        <f t="shared" si="1282"/>
        <v>500000</v>
      </c>
      <c r="AG603" s="60">
        <f t="shared" si="1283"/>
        <v>0</v>
      </c>
      <c r="AH603" s="60">
        <f t="shared" si="1284"/>
        <v>0</v>
      </c>
    </row>
    <row r="604" spans="1:34" ht="26.4">
      <c r="A604" s="181"/>
      <c r="B604" s="93" t="s">
        <v>34</v>
      </c>
      <c r="C604" s="35" t="s">
        <v>205</v>
      </c>
      <c r="D604" s="35" t="s">
        <v>21</v>
      </c>
      <c r="E604" s="35" t="s">
        <v>100</v>
      </c>
      <c r="F604" s="35" t="s">
        <v>418</v>
      </c>
      <c r="G604" s="36" t="s">
        <v>33</v>
      </c>
      <c r="H604" s="148"/>
      <c r="I604" s="148"/>
      <c r="J604" s="148"/>
      <c r="K604" s="148"/>
      <c r="L604" s="148"/>
      <c r="M604" s="148"/>
      <c r="N604" s="148"/>
      <c r="O604" s="148"/>
      <c r="P604" s="148"/>
      <c r="Q604" s="148">
        <v>500000</v>
      </c>
      <c r="R604" s="148"/>
      <c r="S604" s="148"/>
      <c r="T604" s="60">
        <f t="shared" si="1308"/>
        <v>500000</v>
      </c>
      <c r="U604" s="60">
        <f t="shared" si="1309"/>
        <v>0</v>
      </c>
      <c r="V604" s="60">
        <f t="shared" si="1310"/>
        <v>0</v>
      </c>
      <c r="W604" s="148"/>
      <c r="X604" s="148"/>
      <c r="Y604" s="148"/>
      <c r="Z604" s="60">
        <f t="shared" si="1278"/>
        <v>500000</v>
      </c>
      <c r="AA604" s="60">
        <f t="shared" si="1279"/>
        <v>0</v>
      </c>
      <c r="AB604" s="60">
        <f t="shared" si="1280"/>
        <v>0</v>
      </c>
      <c r="AC604" s="148"/>
      <c r="AD604" s="148"/>
      <c r="AE604" s="148"/>
      <c r="AF604" s="60">
        <f t="shared" si="1282"/>
        <v>500000</v>
      </c>
      <c r="AG604" s="60">
        <f t="shared" si="1283"/>
        <v>0</v>
      </c>
      <c r="AH604" s="60">
        <f t="shared" si="1284"/>
        <v>0</v>
      </c>
    </row>
    <row r="605" spans="1:34" s="42" customFormat="1">
      <c r="A605" s="185"/>
      <c r="B605" s="93"/>
      <c r="C605" s="34"/>
      <c r="D605" s="34"/>
      <c r="E605" s="34"/>
      <c r="F605" s="34"/>
      <c r="G605" s="37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65"/>
      <c r="S605" s="65"/>
      <c r="T605" s="65"/>
      <c r="U605" s="65"/>
      <c r="V605" s="65"/>
      <c r="W605" s="65"/>
      <c r="X605" s="65"/>
      <c r="Y605" s="65"/>
      <c r="Z605" s="65"/>
      <c r="AA605" s="65"/>
      <c r="AB605" s="65"/>
      <c r="AC605" s="65"/>
      <c r="AD605" s="65"/>
      <c r="AE605" s="65"/>
      <c r="AF605" s="65"/>
      <c r="AG605" s="65"/>
      <c r="AH605" s="65"/>
    </row>
    <row r="606" spans="1:34" s="136" customFormat="1" ht="39.75" customHeight="1">
      <c r="A606" s="84">
        <v>21</v>
      </c>
      <c r="B606" s="133" t="s">
        <v>306</v>
      </c>
      <c r="C606" s="140" t="s">
        <v>212</v>
      </c>
      <c r="D606" s="140" t="s">
        <v>21</v>
      </c>
      <c r="E606" s="140" t="s">
        <v>100</v>
      </c>
      <c r="F606" s="140" t="s">
        <v>101</v>
      </c>
      <c r="G606" s="141"/>
      <c r="H606" s="92">
        <f t="shared" ref="H606:M606" si="1313">H610</f>
        <v>100000</v>
      </c>
      <c r="I606" s="92">
        <f t="shared" si="1313"/>
        <v>0</v>
      </c>
      <c r="J606" s="92">
        <f t="shared" si="1313"/>
        <v>0</v>
      </c>
      <c r="K606" s="92">
        <f t="shared" si="1313"/>
        <v>0</v>
      </c>
      <c r="L606" s="92">
        <f t="shared" si="1313"/>
        <v>0</v>
      </c>
      <c r="M606" s="92">
        <f t="shared" si="1313"/>
        <v>0</v>
      </c>
      <c r="N606" s="92">
        <f t="shared" si="1253"/>
        <v>100000</v>
      </c>
      <c r="O606" s="92">
        <f t="shared" si="1254"/>
        <v>0</v>
      </c>
      <c r="P606" s="92">
        <f t="shared" si="1255"/>
        <v>0</v>
      </c>
      <c r="Q606" s="92">
        <f>Q610+Q613+Q616</f>
        <v>1648036.52</v>
      </c>
      <c r="R606" s="92">
        <f t="shared" ref="R606:S606" si="1314">R610+R613+R616</f>
        <v>3178.51</v>
      </c>
      <c r="S606" s="92">
        <f t="shared" si="1314"/>
        <v>3178.51</v>
      </c>
      <c r="T606" s="92">
        <f t="shared" ref="T606:T612" si="1315">N606+Q606</f>
        <v>1748036.52</v>
      </c>
      <c r="U606" s="92">
        <f t="shared" ref="U606:U612" si="1316">O606+R606</f>
        <v>3178.51</v>
      </c>
      <c r="V606" s="92">
        <f t="shared" ref="V606:V612" si="1317">P606+S606</f>
        <v>3178.51</v>
      </c>
      <c r="W606" s="92">
        <f>W610+W613+W616</f>
        <v>0</v>
      </c>
      <c r="X606" s="92">
        <f t="shared" ref="X606:Y606" si="1318">X610+X613+X616</f>
        <v>0</v>
      </c>
      <c r="Y606" s="92">
        <f t="shared" si="1318"/>
        <v>0</v>
      </c>
      <c r="Z606" s="92">
        <f t="shared" ref="Z606:Z618" si="1319">T606+W606</f>
        <v>1748036.52</v>
      </c>
      <c r="AA606" s="92">
        <f t="shared" ref="AA606:AA618" si="1320">U606+X606</f>
        <v>3178.51</v>
      </c>
      <c r="AB606" s="92">
        <f t="shared" ref="AB606:AB618" si="1321">V606+Y606</f>
        <v>3178.51</v>
      </c>
      <c r="AC606" s="92">
        <f>AC610+AC613+AC616+AC607</f>
        <v>0</v>
      </c>
      <c r="AD606" s="92">
        <f t="shared" ref="AD606:AE606" si="1322">AD610+AD613+AD616+AD607</f>
        <v>3600000</v>
      </c>
      <c r="AE606" s="92">
        <f t="shared" si="1322"/>
        <v>0</v>
      </c>
      <c r="AF606" s="92">
        <f t="shared" ref="AF606:AF618" si="1323">Z606+AC606</f>
        <v>1748036.52</v>
      </c>
      <c r="AG606" s="92">
        <f t="shared" ref="AG606:AG618" si="1324">AA606+AD606</f>
        <v>3603178.51</v>
      </c>
      <c r="AH606" s="92">
        <f t="shared" ref="AH606:AH618" si="1325">AB606+AE606</f>
        <v>3178.51</v>
      </c>
    </row>
    <row r="607" spans="1:34">
      <c r="A607" s="263"/>
      <c r="B607" s="71" t="s">
        <v>466</v>
      </c>
      <c r="C607" s="34" t="s">
        <v>212</v>
      </c>
      <c r="D607" s="34" t="s">
        <v>21</v>
      </c>
      <c r="E607" s="34" t="s">
        <v>100</v>
      </c>
      <c r="F607" s="34" t="s">
        <v>465</v>
      </c>
      <c r="G607" s="37"/>
      <c r="H607" s="98"/>
      <c r="I607" s="98"/>
      <c r="J607" s="98"/>
      <c r="K607" s="98"/>
      <c r="L607" s="98"/>
      <c r="M607" s="98"/>
      <c r="N607" s="98"/>
      <c r="O607" s="98"/>
      <c r="P607" s="98"/>
      <c r="Q607" s="98"/>
      <c r="R607" s="98"/>
      <c r="S607" s="98"/>
      <c r="T607" s="98"/>
      <c r="U607" s="98"/>
      <c r="V607" s="98"/>
      <c r="W607" s="98"/>
      <c r="X607" s="98"/>
      <c r="Y607" s="98"/>
      <c r="Z607" s="98"/>
      <c r="AA607" s="98"/>
      <c r="AB607" s="98"/>
      <c r="AC607" s="98">
        <f>AC608</f>
        <v>0</v>
      </c>
      <c r="AD607" s="98">
        <f t="shared" ref="AD607:AE608" si="1326">AD608</f>
        <v>3600000</v>
      </c>
      <c r="AE607" s="98">
        <f t="shared" si="1326"/>
        <v>0</v>
      </c>
      <c r="AF607" s="65">
        <f t="shared" ref="AF607:AF609" si="1327">Z607+AC607</f>
        <v>0</v>
      </c>
      <c r="AG607" s="65">
        <f t="shared" ref="AG607:AG609" si="1328">AA607+AD607</f>
        <v>3600000</v>
      </c>
      <c r="AH607" s="65">
        <f t="shared" ref="AH607:AH609" si="1329">AB607+AE607</f>
        <v>0</v>
      </c>
    </row>
    <row r="608" spans="1:34" ht="26.4">
      <c r="A608" s="263"/>
      <c r="B608" s="194" t="s">
        <v>186</v>
      </c>
      <c r="C608" s="34" t="s">
        <v>212</v>
      </c>
      <c r="D608" s="34" t="s">
        <v>21</v>
      </c>
      <c r="E608" s="34" t="s">
        <v>100</v>
      </c>
      <c r="F608" s="34" t="s">
        <v>465</v>
      </c>
      <c r="G608" s="37" t="s">
        <v>32</v>
      </c>
      <c r="H608" s="98"/>
      <c r="I608" s="98"/>
      <c r="J608" s="98"/>
      <c r="K608" s="98"/>
      <c r="L608" s="98"/>
      <c r="M608" s="98"/>
      <c r="N608" s="98"/>
      <c r="O608" s="98"/>
      <c r="P608" s="98"/>
      <c r="Q608" s="98"/>
      <c r="R608" s="98"/>
      <c r="S608" s="98"/>
      <c r="T608" s="98"/>
      <c r="U608" s="98"/>
      <c r="V608" s="98"/>
      <c r="W608" s="98"/>
      <c r="X608" s="98"/>
      <c r="Y608" s="98"/>
      <c r="Z608" s="98"/>
      <c r="AA608" s="98"/>
      <c r="AB608" s="98"/>
      <c r="AC608" s="98">
        <f>AC609</f>
        <v>0</v>
      </c>
      <c r="AD608" s="98">
        <f t="shared" si="1326"/>
        <v>3600000</v>
      </c>
      <c r="AE608" s="98">
        <f t="shared" si="1326"/>
        <v>0</v>
      </c>
      <c r="AF608" s="65">
        <f t="shared" si="1327"/>
        <v>0</v>
      </c>
      <c r="AG608" s="65">
        <f t="shared" si="1328"/>
        <v>3600000</v>
      </c>
      <c r="AH608" s="65">
        <f t="shared" si="1329"/>
        <v>0</v>
      </c>
    </row>
    <row r="609" spans="1:34" ht="26.4">
      <c r="A609" s="263"/>
      <c r="B609" s="191" t="s">
        <v>34</v>
      </c>
      <c r="C609" s="34" t="s">
        <v>212</v>
      </c>
      <c r="D609" s="34" t="s">
        <v>21</v>
      </c>
      <c r="E609" s="34" t="s">
        <v>100</v>
      </c>
      <c r="F609" s="34" t="s">
        <v>465</v>
      </c>
      <c r="G609" s="37" t="s">
        <v>33</v>
      </c>
      <c r="H609" s="98"/>
      <c r="I609" s="98"/>
      <c r="J609" s="98"/>
      <c r="K609" s="98"/>
      <c r="L609" s="98"/>
      <c r="M609" s="98"/>
      <c r="N609" s="98"/>
      <c r="O609" s="98"/>
      <c r="P609" s="98"/>
      <c r="Q609" s="98"/>
      <c r="R609" s="98"/>
      <c r="S609" s="98"/>
      <c r="T609" s="98"/>
      <c r="U609" s="98"/>
      <c r="V609" s="98"/>
      <c r="W609" s="98"/>
      <c r="X609" s="98"/>
      <c r="Y609" s="98"/>
      <c r="Z609" s="98"/>
      <c r="AA609" s="98"/>
      <c r="AB609" s="98"/>
      <c r="AC609" s="98"/>
      <c r="AD609" s="98">
        <v>3600000</v>
      </c>
      <c r="AE609" s="98"/>
      <c r="AF609" s="65">
        <f t="shared" si="1327"/>
        <v>0</v>
      </c>
      <c r="AG609" s="65">
        <f t="shared" si="1328"/>
        <v>3600000</v>
      </c>
      <c r="AH609" s="65">
        <f t="shared" si="1329"/>
        <v>0</v>
      </c>
    </row>
    <row r="610" spans="1:34" s="42" customFormat="1">
      <c r="A610" s="185"/>
      <c r="B610" s="195" t="s">
        <v>273</v>
      </c>
      <c r="C610" s="35" t="s">
        <v>212</v>
      </c>
      <c r="D610" s="35" t="s">
        <v>21</v>
      </c>
      <c r="E610" s="35" t="s">
        <v>100</v>
      </c>
      <c r="F610" s="35" t="s">
        <v>274</v>
      </c>
      <c r="G610" s="36"/>
      <c r="H610" s="65">
        <f>H611</f>
        <v>100000</v>
      </c>
      <c r="I610" s="65">
        <f t="shared" ref="I610:M610" si="1330">I611</f>
        <v>0</v>
      </c>
      <c r="J610" s="65">
        <f t="shared" si="1330"/>
        <v>0</v>
      </c>
      <c r="K610" s="65">
        <f t="shared" si="1330"/>
        <v>0</v>
      </c>
      <c r="L610" s="65">
        <f t="shared" si="1330"/>
        <v>0</v>
      </c>
      <c r="M610" s="65">
        <f t="shared" si="1330"/>
        <v>0</v>
      </c>
      <c r="N610" s="65">
        <f t="shared" si="1253"/>
        <v>100000</v>
      </c>
      <c r="O610" s="65">
        <f t="shared" si="1254"/>
        <v>0</v>
      </c>
      <c r="P610" s="65">
        <f t="shared" si="1255"/>
        <v>0</v>
      </c>
      <c r="Q610" s="65">
        <f t="shared" ref="Q610:S611" si="1331">Q611</f>
        <v>-32872.730000000003</v>
      </c>
      <c r="R610" s="65">
        <f t="shared" si="1331"/>
        <v>0</v>
      </c>
      <c r="S610" s="65">
        <f t="shared" si="1331"/>
        <v>0</v>
      </c>
      <c r="T610" s="65">
        <f t="shared" si="1315"/>
        <v>67127.26999999999</v>
      </c>
      <c r="U610" s="65">
        <f t="shared" si="1316"/>
        <v>0</v>
      </c>
      <c r="V610" s="65">
        <f t="shared" si="1317"/>
        <v>0</v>
      </c>
      <c r="W610" s="65">
        <f t="shared" ref="W610:Y611" si="1332">W611</f>
        <v>0</v>
      </c>
      <c r="X610" s="65">
        <f t="shared" si="1332"/>
        <v>0</v>
      </c>
      <c r="Y610" s="65">
        <f t="shared" si="1332"/>
        <v>0</v>
      </c>
      <c r="Z610" s="65">
        <f t="shared" si="1319"/>
        <v>67127.26999999999</v>
      </c>
      <c r="AA610" s="65">
        <f t="shared" si="1320"/>
        <v>0</v>
      </c>
      <c r="AB610" s="65">
        <f t="shared" si="1321"/>
        <v>0</v>
      </c>
      <c r="AC610" s="65">
        <f t="shared" ref="AC610:AE611" si="1333">AC611</f>
        <v>0</v>
      </c>
      <c r="AD610" s="65">
        <f t="shared" si="1333"/>
        <v>0</v>
      </c>
      <c r="AE610" s="65">
        <f t="shared" si="1333"/>
        <v>0</v>
      </c>
      <c r="AF610" s="65">
        <f t="shared" si="1323"/>
        <v>67127.26999999999</v>
      </c>
      <c r="AG610" s="65">
        <f t="shared" si="1324"/>
        <v>0</v>
      </c>
      <c r="AH610" s="65">
        <f t="shared" si="1325"/>
        <v>0</v>
      </c>
    </row>
    <row r="611" spans="1:34" s="42" customFormat="1" ht="26.4">
      <c r="A611" s="185"/>
      <c r="B611" s="194" t="s">
        <v>186</v>
      </c>
      <c r="C611" s="35" t="s">
        <v>212</v>
      </c>
      <c r="D611" s="35" t="s">
        <v>21</v>
      </c>
      <c r="E611" s="35" t="s">
        <v>100</v>
      </c>
      <c r="F611" s="35" t="s">
        <v>274</v>
      </c>
      <c r="G611" s="36" t="s">
        <v>32</v>
      </c>
      <c r="H611" s="65">
        <f>H612</f>
        <v>100000</v>
      </c>
      <c r="I611" s="65">
        <f t="shared" ref="I611:M611" si="1334">I612</f>
        <v>0</v>
      </c>
      <c r="J611" s="65">
        <f t="shared" si="1334"/>
        <v>0</v>
      </c>
      <c r="K611" s="65">
        <f t="shared" si="1334"/>
        <v>0</v>
      </c>
      <c r="L611" s="65">
        <f t="shared" si="1334"/>
        <v>0</v>
      </c>
      <c r="M611" s="65">
        <f t="shared" si="1334"/>
        <v>0</v>
      </c>
      <c r="N611" s="65">
        <f t="shared" si="1253"/>
        <v>100000</v>
      </c>
      <c r="O611" s="65">
        <f t="shared" si="1254"/>
        <v>0</v>
      </c>
      <c r="P611" s="65">
        <f t="shared" si="1255"/>
        <v>0</v>
      </c>
      <c r="Q611" s="65">
        <f t="shared" si="1331"/>
        <v>-32872.730000000003</v>
      </c>
      <c r="R611" s="65">
        <f t="shared" si="1331"/>
        <v>0</v>
      </c>
      <c r="S611" s="65">
        <f t="shared" si="1331"/>
        <v>0</v>
      </c>
      <c r="T611" s="65">
        <f t="shared" si="1315"/>
        <v>67127.26999999999</v>
      </c>
      <c r="U611" s="65">
        <f t="shared" si="1316"/>
        <v>0</v>
      </c>
      <c r="V611" s="65">
        <f t="shared" si="1317"/>
        <v>0</v>
      </c>
      <c r="W611" s="65">
        <f t="shared" si="1332"/>
        <v>0</v>
      </c>
      <c r="X611" s="65">
        <f t="shared" si="1332"/>
        <v>0</v>
      </c>
      <c r="Y611" s="65">
        <f t="shared" si="1332"/>
        <v>0</v>
      </c>
      <c r="Z611" s="65">
        <f t="shared" si="1319"/>
        <v>67127.26999999999</v>
      </c>
      <c r="AA611" s="65">
        <f t="shared" si="1320"/>
        <v>0</v>
      </c>
      <c r="AB611" s="65">
        <f t="shared" si="1321"/>
        <v>0</v>
      </c>
      <c r="AC611" s="65">
        <f t="shared" si="1333"/>
        <v>0</v>
      </c>
      <c r="AD611" s="65">
        <f t="shared" si="1333"/>
        <v>0</v>
      </c>
      <c r="AE611" s="65">
        <f t="shared" si="1333"/>
        <v>0</v>
      </c>
      <c r="AF611" s="65">
        <f t="shared" si="1323"/>
        <v>67127.26999999999</v>
      </c>
      <c r="AG611" s="65">
        <f t="shared" si="1324"/>
        <v>0</v>
      </c>
      <c r="AH611" s="65">
        <f t="shared" si="1325"/>
        <v>0</v>
      </c>
    </row>
    <row r="612" spans="1:34" s="42" customFormat="1" ht="26.4">
      <c r="A612" s="185"/>
      <c r="B612" s="191" t="s">
        <v>34</v>
      </c>
      <c r="C612" s="35" t="s">
        <v>212</v>
      </c>
      <c r="D612" s="35" t="s">
        <v>21</v>
      </c>
      <c r="E612" s="35" t="s">
        <v>100</v>
      </c>
      <c r="F612" s="35" t="s">
        <v>274</v>
      </c>
      <c r="G612" s="36" t="s">
        <v>33</v>
      </c>
      <c r="H612" s="60">
        <v>100000</v>
      </c>
      <c r="I612" s="60"/>
      <c r="J612" s="60"/>
      <c r="K612" s="60"/>
      <c r="L612" s="60"/>
      <c r="M612" s="60"/>
      <c r="N612" s="60">
        <f t="shared" si="1253"/>
        <v>100000</v>
      </c>
      <c r="O612" s="60">
        <f t="shared" si="1254"/>
        <v>0</v>
      </c>
      <c r="P612" s="60">
        <f t="shared" si="1255"/>
        <v>0</v>
      </c>
      <c r="Q612" s="60">
        <v>-32872.730000000003</v>
      </c>
      <c r="R612" s="60"/>
      <c r="S612" s="60"/>
      <c r="T612" s="60">
        <f t="shared" si="1315"/>
        <v>67127.26999999999</v>
      </c>
      <c r="U612" s="60">
        <f t="shared" si="1316"/>
        <v>0</v>
      </c>
      <c r="V612" s="60">
        <f t="shared" si="1317"/>
        <v>0</v>
      </c>
      <c r="W612" s="60"/>
      <c r="X612" s="60"/>
      <c r="Y612" s="60"/>
      <c r="Z612" s="60">
        <f t="shared" si="1319"/>
        <v>67127.26999999999</v>
      </c>
      <c r="AA612" s="60">
        <f t="shared" si="1320"/>
        <v>0</v>
      </c>
      <c r="AB612" s="60">
        <f t="shared" si="1321"/>
        <v>0</v>
      </c>
      <c r="AC612" s="60"/>
      <c r="AD612" s="60"/>
      <c r="AE612" s="60"/>
      <c r="AF612" s="60">
        <f t="shared" si="1323"/>
        <v>67127.26999999999</v>
      </c>
      <c r="AG612" s="60">
        <f t="shared" si="1324"/>
        <v>0</v>
      </c>
      <c r="AH612" s="60">
        <f t="shared" si="1325"/>
        <v>0</v>
      </c>
    </row>
    <row r="613" spans="1:34" s="42" customFormat="1" ht="39.6">
      <c r="A613" s="185"/>
      <c r="B613" s="219" t="s">
        <v>419</v>
      </c>
      <c r="C613" s="35" t="s">
        <v>212</v>
      </c>
      <c r="D613" s="35" t="s">
        <v>21</v>
      </c>
      <c r="E613" s="35" t="s">
        <v>100</v>
      </c>
      <c r="F613" s="35" t="s">
        <v>421</v>
      </c>
      <c r="G613" s="36"/>
      <c r="H613" s="148"/>
      <c r="I613" s="148"/>
      <c r="J613" s="148"/>
      <c r="K613" s="148"/>
      <c r="L613" s="148"/>
      <c r="M613" s="148"/>
      <c r="N613" s="148"/>
      <c r="O613" s="148"/>
      <c r="P613" s="148"/>
      <c r="Q613" s="148">
        <f>Q614</f>
        <v>4400</v>
      </c>
      <c r="R613" s="148">
        <f t="shared" ref="R613:S614" si="1335">R614</f>
        <v>3178.51</v>
      </c>
      <c r="S613" s="148">
        <f t="shared" si="1335"/>
        <v>3178.51</v>
      </c>
      <c r="T613" s="60">
        <f t="shared" ref="T613:T618" si="1336">N613+Q613</f>
        <v>4400</v>
      </c>
      <c r="U613" s="60">
        <f t="shared" ref="U613:U618" si="1337">O613+R613</f>
        <v>3178.51</v>
      </c>
      <c r="V613" s="60">
        <f t="shared" ref="V613:V618" si="1338">P613+S613</f>
        <v>3178.51</v>
      </c>
      <c r="W613" s="148">
        <f>W614</f>
        <v>0</v>
      </c>
      <c r="X613" s="148">
        <f t="shared" ref="X613:Y614" si="1339">X614</f>
        <v>0</v>
      </c>
      <c r="Y613" s="148">
        <f t="shared" si="1339"/>
        <v>0</v>
      </c>
      <c r="Z613" s="60">
        <f t="shared" si="1319"/>
        <v>4400</v>
      </c>
      <c r="AA613" s="60">
        <f t="shared" si="1320"/>
        <v>3178.51</v>
      </c>
      <c r="AB613" s="60">
        <f t="shared" si="1321"/>
        <v>3178.51</v>
      </c>
      <c r="AC613" s="148">
        <f>AC614</f>
        <v>0</v>
      </c>
      <c r="AD613" s="148">
        <f t="shared" ref="AD613:AE614" si="1340">AD614</f>
        <v>0</v>
      </c>
      <c r="AE613" s="148">
        <f t="shared" si="1340"/>
        <v>0</v>
      </c>
      <c r="AF613" s="60">
        <f t="shared" si="1323"/>
        <v>4400</v>
      </c>
      <c r="AG613" s="60">
        <f t="shared" si="1324"/>
        <v>3178.51</v>
      </c>
      <c r="AH613" s="60">
        <f t="shared" si="1325"/>
        <v>3178.51</v>
      </c>
    </row>
    <row r="614" spans="1:34" s="42" customFormat="1" ht="26.4">
      <c r="A614" s="185"/>
      <c r="B614" s="217" t="s">
        <v>186</v>
      </c>
      <c r="C614" s="35" t="s">
        <v>212</v>
      </c>
      <c r="D614" s="35" t="s">
        <v>21</v>
      </c>
      <c r="E614" s="35" t="s">
        <v>100</v>
      </c>
      <c r="F614" s="35" t="s">
        <v>421</v>
      </c>
      <c r="G614" s="36" t="s">
        <v>32</v>
      </c>
      <c r="H614" s="148"/>
      <c r="I614" s="148"/>
      <c r="J614" s="148"/>
      <c r="K614" s="148"/>
      <c r="L614" s="148"/>
      <c r="M614" s="148"/>
      <c r="N614" s="148"/>
      <c r="O614" s="148"/>
      <c r="P614" s="148"/>
      <c r="Q614" s="148">
        <f>Q615</f>
        <v>4400</v>
      </c>
      <c r="R614" s="148">
        <f t="shared" si="1335"/>
        <v>3178.51</v>
      </c>
      <c r="S614" s="148">
        <f t="shared" si="1335"/>
        <v>3178.51</v>
      </c>
      <c r="T614" s="60">
        <f t="shared" si="1336"/>
        <v>4400</v>
      </c>
      <c r="U614" s="60">
        <f t="shared" si="1337"/>
        <v>3178.51</v>
      </c>
      <c r="V614" s="60">
        <f t="shared" si="1338"/>
        <v>3178.51</v>
      </c>
      <c r="W614" s="148">
        <f>W615</f>
        <v>0</v>
      </c>
      <c r="X614" s="148">
        <f t="shared" si="1339"/>
        <v>0</v>
      </c>
      <c r="Y614" s="148">
        <f t="shared" si="1339"/>
        <v>0</v>
      </c>
      <c r="Z614" s="60">
        <f t="shared" si="1319"/>
        <v>4400</v>
      </c>
      <c r="AA614" s="60">
        <f t="shared" si="1320"/>
        <v>3178.51</v>
      </c>
      <c r="AB614" s="60">
        <f t="shared" si="1321"/>
        <v>3178.51</v>
      </c>
      <c r="AC614" s="148">
        <f>AC615</f>
        <v>0</v>
      </c>
      <c r="AD614" s="148">
        <f t="shared" si="1340"/>
        <v>0</v>
      </c>
      <c r="AE614" s="148">
        <f t="shared" si="1340"/>
        <v>0</v>
      </c>
      <c r="AF614" s="60">
        <f t="shared" si="1323"/>
        <v>4400</v>
      </c>
      <c r="AG614" s="60">
        <f t="shared" si="1324"/>
        <v>3178.51</v>
      </c>
      <c r="AH614" s="60">
        <f t="shared" si="1325"/>
        <v>3178.51</v>
      </c>
    </row>
    <row r="615" spans="1:34" s="42" customFormat="1" ht="26.4">
      <c r="A615" s="185"/>
      <c r="B615" s="217" t="s">
        <v>34</v>
      </c>
      <c r="C615" s="35" t="s">
        <v>212</v>
      </c>
      <c r="D615" s="35" t="s">
        <v>21</v>
      </c>
      <c r="E615" s="35" t="s">
        <v>100</v>
      </c>
      <c r="F615" s="35" t="s">
        <v>421</v>
      </c>
      <c r="G615" s="36" t="s">
        <v>33</v>
      </c>
      <c r="H615" s="148"/>
      <c r="I615" s="148"/>
      <c r="J615" s="148"/>
      <c r="K615" s="148"/>
      <c r="L615" s="148"/>
      <c r="M615" s="148"/>
      <c r="N615" s="148"/>
      <c r="O615" s="148"/>
      <c r="P615" s="148"/>
      <c r="Q615" s="148">
        <v>4400</v>
      </c>
      <c r="R615" s="148">
        <v>3178.51</v>
      </c>
      <c r="S615" s="148">
        <v>3178.51</v>
      </c>
      <c r="T615" s="60">
        <f t="shared" si="1336"/>
        <v>4400</v>
      </c>
      <c r="U615" s="60">
        <f t="shared" si="1337"/>
        <v>3178.51</v>
      </c>
      <c r="V615" s="60">
        <f t="shared" si="1338"/>
        <v>3178.51</v>
      </c>
      <c r="W615" s="148"/>
      <c r="X615" s="148"/>
      <c r="Y615" s="148"/>
      <c r="Z615" s="60">
        <f t="shared" si="1319"/>
        <v>4400</v>
      </c>
      <c r="AA615" s="60">
        <f t="shared" si="1320"/>
        <v>3178.51</v>
      </c>
      <c r="AB615" s="60">
        <f t="shared" si="1321"/>
        <v>3178.51</v>
      </c>
      <c r="AC615" s="148"/>
      <c r="AD615" s="148"/>
      <c r="AE615" s="148"/>
      <c r="AF615" s="60">
        <f t="shared" si="1323"/>
        <v>4400</v>
      </c>
      <c r="AG615" s="60">
        <f t="shared" si="1324"/>
        <v>3178.51</v>
      </c>
      <c r="AH615" s="60">
        <f t="shared" si="1325"/>
        <v>3178.51</v>
      </c>
    </row>
    <row r="616" spans="1:34" s="42" customFormat="1" ht="26.4">
      <c r="A616" s="185"/>
      <c r="B616" s="217" t="s">
        <v>420</v>
      </c>
      <c r="C616" s="35" t="s">
        <v>212</v>
      </c>
      <c r="D616" s="35" t="s">
        <v>21</v>
      </c>
      <c r="E616" s="35" t="s">
        <v>422</v>
      </c>
      <c r="F616" s="35" t="s">
        <v>423</v>
      </c>
      <c r="G616" s="36"/>
      <c r="H616" s="148"/>
      <c r="I616" s="148"/>
      <c r="J616" s="148"/>
      <c r="K616" s="148"/>
      <c r="L616" s="148"/>
      <c r="M616" s="148"/>
      <c r="N616" s="148"/>
      <c r="O616" s="148"/>
      <c r="P616" s="148"/>
      <c r="Q616" s="148">
        <f>Q617</f>
        <v>1676509.25</v>
      </c>
      <c r="R616" s="148">
        <f t="shared" ref="R616:S617" si="1341">R617</f>
        <v>0</v>
      </c>
      <c r="S616" s="148">
        <f t="shared" si="1341"/>
        <v>0</v>
      </c>
      <c r="T616" s="60">
        <f t="shared" si="1336"/>
        <v>1676509.25</v>
      </c>
      <c r="U616" s="60">
        <f t="shared" si="1337"/>
        <v>0</v>
      </c>
      <c r="V616" s="60">
        <f t="shared" si="1338"/>
        <v>0</v>
      </c>
      <c r="W616" s="148">
        <f>W617</f>
        <v>0</v>
      </c>
      <c r="X616" s="148">
        <f t="shared" ref="X616:Y617" si="1342">X617</f>
        <v>0</v>
      </c>
      <c r="Y616" s="148">
        <f t="shared" si="1342"/>
        <v>0</v>
      </c>
      <c r="Z616" s="60">
        <f t="shared" si="1319"/>
        <v>1676509.25</v>
      </c>
      <c r="AA616" s="60">
        <f t="shared" si="1320"/>
        <v>0</v>
      </c>
      <c r="AB616" s="60">
        <f t="shared" si="1321"/>
        <v>0</v>
      </c>
      <c r="AC616" s="148">
        <f>AC617</f>
        <v>0</v>
      </c>
      <c r="AD616" s="148">
        <f t="shared" ref="AD616:AE617" si="1343">AD617</f>
        <v>0</v>
      </c>
      <c r="AE616" s="148">
        <f t="shared" si="1343"/>
        <v>0</v>
      </c>
      <c r="AF616" s="60">
        <f t="shared" si="1323"/>
        <v>1676509.25</v>
      </c>
      <c r="AG616" s="60">
        <f t="shared" si="1324"/>
        <v>0</v>
      </c>
      <c r="AH616" s="60">
        <f t="shared" si="1325"/>
        <v>0</v>
      </c>
    </row>
    <row r="617" spans="1:34" s="42" customFormat="1" ht="26.4">
      <c r="A617" s="185"/>
      <c r="B617" s="217" t="s">
        <v>186</v>
      </c>
      <c r="C617" s="35" t="s">
        <v>212</v>
      </c>
      <c r="D617" s="35" t="s">
        <v>21</v>
      </c>
      <c r="E617" s="35" t="s">
        <v>422</v>
      </c>
      <c r="F617" s="35" t="s">
        <v>423</v>
      </c>
      <c r="G617" s="36" t="s">
        <v>32</v>
      </c>
      <c r="H617" s="148"/>
      <c r="I617" s="148"/>
      <c r="J617" s="148"/>
      <c r="K617" s="148"/>
      <c r="L617" s="148"/>
      <c r="M617" s="148"/>
      <c r="N617" s="148"/>
      <c r="O617" s="148"/>
      <c r="P617" s="148"/>
      <c r="Q617" s="148">
        <f>Q618</f>
        <v>1676509.25</v>
      </c>
      <c r="R617" s="148">
        <f t="shared" si="1341"/>
        <v>0</v>
      </c>
      <c r="S617" s="148">
        <f t="shared" si="1341"/>
        <v>0</v>
      </c>
      <c r="T617" s="60">
        <f t="shared" si="1336"/>
        <v>1676509.25</v>
      </c>
      <c r="U617" s="60">
        <f t="shared" si="1337"/>
        <v>0</v>
      </c>
      <c r="V617" s="60">
        <f t="shared" si="1338"/>
        <v>0</v>
      </c>
      <c r="W617" s="148">
        <f>W618</f>
        <v>0</v>
      </c>
      <c r="X617" s="148">
        <f t="shared" si="1342"/>
        <v>0</v>
      </c>
      <c r="Y617" s="148">
        <f t="shared" si="1342"/>
        <v>0</v>
      </c>
      <c r="Z617" s="60">
        <f t="shared" si="1319"/>
        <v>1676509.25</v>
      </c>
      <c r="AA617" s="60">
        <f t="shared" si="1320"/>
        <v>0</v>
      </c>
      <c r="AB617" s="60">
        <f t="shared" si="1321"/>
        <v>0</v>
      </c>
      <c r="AC617" s="148">
        <f>AC618</f>
        <v>0</v>
      </c>
      <c r="AD617" s="148">
        <f t="shared" si="1343"/>
        <v>0</v>
      </c>
      <c r="AE617" s="148">
        <f t="shared" si="1343"/>
        <v>0</v>
      </c>
      <c r="AF617" s="60">
        <f t="shared" si="1323"/>
        <v>1676509.25</v>
      </c>
      <c r="AG617" s="60">
        <f t="shared" si="1324"/>
        <v>0</v>
      </c>
      <c r="AH617" s="60">
        <f t="shared" si="1325"/>
        <v>0</v>
      </c>
    </row>
    <row r="618" spans="1:34" s="42" customFormat="1" ht="26.4">
      <c r="A618" s="185"/>
      <c r="B618" s="217" t="s">
        <v>34</v>
      </c>
      <c r="C618" s="35" t="s">
        <v>212</v>
      </c>
      <c r="D618" s="35" t="s">
        <v>21</v>
      </c>
      <c r="E618" s="35" t="s">
        <v>422</v>
      </c>
      <c r="F618" s="35" t="s">
        <v>423</v>
      </c>
      <c r="G618" s="36" t="s">
        <v>33</v>
      </c>
      <c r="H618" s="148"/>
      <c r="I618" s="148"/>
      <c r="J618" s="148"/>
      <c r="K618" s="148"/>
      <c r="L618" s="148"/>
      <c r="M618" s="148"/>
      <c r="N618" s="148"/>
      <c r="O618" s="148"/>
      <c r="P618" s="148"/>
      <c r="Q618" s="148">
        <v>1676509.25</v>
      </c>
      <c r="R618" s="148"/>
      <c r="S618" s="148"/>
      <c r="T618" s="60">
        <f t="shared" si="1336"/>
        <v>1676509.25</v>
      </c>
      <c r="U618" s="60">
        <f t="shared" si="1337"/>
        <v>0</v>
      </c>
      <c r="V618" s="60">
        <f t="shared" si="1338"/>
        <v>0</v>
      </c>
      <c r="W618" s="148"/>
      <c r="X618" s="148"/>
      <c r="Y618" s="148"/>
      <c r="Z618" s="60">
        <f t="shared" si="1319"/>
        <v>1676509.25</v>
      </c>
      <c r="AA618" s="60">
        <f t="shared" si="1320"/>
        <v>0</v>
      </c>
      <c r="AB618" s="60">
        <f t="shared" si="1321"/>
        <v>0</v>
      </c>
      <c r="AC618" s="148"/>
      <c r="AD618" s="148"/>
      <c r="AE618" s="148"/>
      <c r="AF618" s="60">
        <f t="shared" si="1323"/>
        <v>1676509.25</v>
      </c>
      <c r="AG618" s="60">
        <f t="shared" si="1324"/>
        <v>0</v>
      </c>
      <c r="AH618" s="60">
        <f t="shared" si="1325"/>
        <v>0</v>
      </c>
    </row>
    <row r="619" spans="1:34" s="42" customFormat="1">
      <c r="A619" s="185"/>
      <c r="B619" s="93"/>
      <c r="C619" s="34"/>
      <c r="D619" s="34"/>
      <c r="E619" s="34"/>
      <c r="F619" s="34"/>
      <c r="G619" s="37"/>
      <c r="H619" s="148"/>
      <c r="I619" s="148"/>
      <c r="J619" s="148"/>
      <c r="K619" s="148"/>
      <c r="L619" s="148"/>
      <c r="M619" s="148"/>
      <c r="N619" s="148"/>
      <c r="O619" s="148"/>
      <c r="P619" s="148"/>
      <c r="Q619" s="148"/>
      <c r="R619" s="148"/>
      <c r="S619" s="148"/>
      <c r="T619" s="148"/>
      <c r="U619" s="148"/>
      <c r="V619" s="148"/>
      <c r="W619" s="148"/>
      <c r="X619" s="148"/>
      <c r="Y619" s="148"/>
      <c r="Z619" s="148"/>
      <c r="AA619" s="148"/>
      <c r="AB619" s="148"/>
      <c r="AC619" s="148"/>
      <c r="AD619" s="148"/>
      <c r="AE619" s="148"/>
      <c r="AF619" s="148"/>
      <c r="AG619" s="148"/>
      <c r="AH619" s="148"/>
    </row>
    <row r="620" spans="1:34" s="136" customFormat="1" ht="41.4">
      <c r="A620" s="84">
        <v>22</v>
      </c>
      <c r="B620" s="177" t="s">
        <v>308</v>
      </c>
      <c r="C620" s="140" t="s">
        <v>307</v>
      </c>
      <c r="D620" s="140" t="s">
        <v>21</v>
      </c>
      <c r="E620" s="140" t="s">
        <v>100</v>
      </c>
      <c r="F620" s="140" t="s">
        <v>101</v>
      </c>
      <c r="G620" s="141"/>
      <c r="H620" s="178">
        <f>H621+H624</f>
        <v>1250000</v>
      </c>
      <c r="I620" s="178">
        <f t="shared" ref="I620:J620" si="1344">I621+I624</f>
        <v>0</v>
      </c>
      <c r="J620" s="178">
        <f t="shared" si="1344"/>
        <v>0</v>
      </c>
      <c r="K620" s="178">
        <f t="shared" ref="K620:M620" si="1345">K621+K624</f>
        <v>0</v>
      </c>
      <c r="L620" s="178">
        <f t="shared" si="1345"/>
        <v>0</v>
      </c>
      <c r="M620" s="178">
        <f t="shared" si="1345"/>
        <v>0</v>
      </c>
      <c r="N620" s="178">
        <f t="shared" si="1253"/>
        <v>1250000</v>
      </c>
      <c r="O620" s="178">
        <f t="shared" si="1254"/>
        <v>0</v>
      </c>
      <c r="P620" s="178">
        <f t="shared" si="1255"/>
        <v>0</v>
      </c>
      <c r="Q620" s="178">
        <f t="shared" ref="Q620:S620" si="1346">Q621+Q624</f>
        <v>0</v>
      </c>
      <c r="R620" s="178">
        <f t="shared" si="1346"/>
        <v>0</v>
      </c>
      <c r="S620" s="178">
        <f t="shared" si="1346"/>
        <v>0</v>
      </c>
      <c r="T620" s="178">
        <f t="shared" ref="T620:T626" si="1347">N620+Q620</f>
        <v>1250000</v>
      </c>
      <c r="U620" s="178">
        <f t="shared" ref="U620:U626" si="1348">O620+R620</f>
        <v>0</v>
      </c>
      <c r="V620" s="178">
        <f t="shared" ref="V620:V626" si="1349">P620+S620</f>
        <v>0</v>
      </c>
      <c r="W620" s="178">
        <f t="shared" ref="W620:Y620" si="1350">W621+W624</f>
        <v>0</v>
      </c>
      <c r="X620" s="178">
        <f t="shared" si="1350"/>
        <v>0</v>
      </c>
      <c r="Y620" s="178">
        <f t="shared" si="1350"/>
        <v>0</v>
      </c>
      <c r="Z620" s="178">
        <f t="shared" ref="Z620:Z626" si="1351">T620+W620</f>
        <v>1250000</v>
      </c>
      <c r="AA620" s="178">
        <f t="shared" ref="AA620:AA626" si="1352">U620+X620</f>
        <v>0</v>
      </c>
      <c r="AB620" s="178">
        <f t="shared" ref="AB620:AB626" si="1353">V620+Y620</f>
        <v>0</v>
      </c>
      <c r="AC620" s="178">
        <f>AC621+AC624+AC627</f>
        <v>-885000</v>
      </c>
      <c r="AD620" s="178">
        <f t="shared" ref="AD620:AE620" si="1354">AD621+AD624+AD627</f>
        <v>0</v>
      </c>
      <c r="AE620" s="178">
        <f t="shared" si="1354"/>
        <v>0</v>
      </c>
      <c r="AF620" s="178">
        <f t="shared" ref="AF620:AF626" si="1355">Z620+AC620</f>
        <v>365000</v>
      </c>
      <c r="AG620" s="178">
        <f t="shared" ref="AG620:AG626" si="1356">AA620+AD620</f>
        <v>0</v>
      </c>
      <c r="AH620" s="178">
        <f t="shared" ref="AH620:AH626" si="1357">AB620+AE620</f>
        <v>0</v>
      </c>
    </row>
    <row r="621" spans="1:34" s="42" customFormat="1">
      <c r="A621" s="185"/>
      <c r="B621" s="188" t="s">
        <v>328</v>
      </c>
      <c r="C621" s="35" t="s">
        <v>307</v>
      </c>
      <c r="D621" s="35" t="s">
        <v>21</v>
      </c>
      <c r="E621" s="35" t="s">
        <v>100</v>
      </c>
      <c r="F621" s="35" t="s">
        <v>329</v>
      </c>
      <c r="G621" s="36"/>
      <c r="H621" s="148">
        <f>H622</f>
        <v>250000</v>
      </c>
      <c r="I621" s="148">
        <f t="shared" ref="I621:M622" si="1358">I622</f>
        <v>0</v>
      </c>
      <c r="J621" s="148">
        <f t="shared" si="1358"/>
        <v>0</v>
      </c>
      <c r="K621" s="148">
        <f t="shared" si="1358"/>
        <v>0</v>
      </c>
      <c r="L621" s="148">
        <f t="shared" si="1358"/>
        <v>0</v>
      </c>
      <c r="M621" s="148">
        <f t="shared" si="1358"/>
        <v>0</v>
      </c>
      <c r="N621" s="148">
        <f t="shared" si="1253"/>
        <v>250000</v>
      </c>
      <c r="O621" s="148">
        <f t="shared" si="1254"/>
        <v>0</v>
      </c>
      <c r="P621" s="148">
        <f t="shared" si="1255"/>
        <v>0</v>
      </c>
      <c r="Q621" s="148">
        <f t="shared" ref="Q621:S622" si="1359">Q622</f>
        <v>0</v>
      </c>
      <c r="R621" s="148">
        <f t="shared" si="1359"/>
        <v>0</v>
      </c>
      <c r="S621" s="148">
        <f t="shared" si="1359"/>
        <v>0</v>
      </c>
      <c r="T621" s="148">
        <f t="shared" si="1347"/>
        <v>250000</v>
      </c>
      <c r="U621" s="148">
        <f t="shared" si="1348"/>
        <v>0</v>
      </c>
      <c r="V621" s="148">
        <f t="shared" si="1349"/>
        <v>0</v>
      </c>
      <c r="W621" s="148">
        <f t="shared" ref="W621:Y622" si="1360">W622</f>
        <v>0</v>
      </c>
      <c r="X621" s="148">
        <f t="shared" si="1360"/>
        <v>0</v>
      </c>
      <c r="Y621" s="148">
        <f t="shared" si="1360"/>
        <v>0</v>
      </c>
      <c r="Z621" s="148">
        <f t="shared" si="1351"/>
        <v>250000</v>
      </c>
      <c r="AA621" s="148">
        <f t="shared" si="1352"/>
        <v>0</v>
      </c>
      <c r="AB621" s="148">
        <f t="shared" si="1353"/>
        <v>0</v>
      </c>
      <c r="AC621" s="148">
        <f t="shared" ref="AC621:AE622" si="1361">AC622</f>
        <v>0</v>
      </c>
      <c r="AD621" s="148">
        <f t="shared" si="1361"/>
        <v>0</v>
      </c>
      <c r="AE621" s="148">
        <f t="shared" si="1361"/>
        <v>0</v>
      </c>
      <c r="AF621" s="148">
        <f t="shared" si="1355"/>
        <v>250000</v>
      </c>
      <c r="AG621" s="148">
        <f t="shared" si="1356"/>
        <v>0</v>
      </c>
      <c r="AH621" s="148">
        <f t="shared" si="1357"/>
        <v>0</v>
      </c>
    </row>
    <row r="622" spans="1:34" s="42" customFormat="1" ht="26.4">
      <c r="A622" s="185"/>
      <c r="B622" s="194" t="s">
        <v>186</v>
      </c>
      <c r="C622" s="35" t="s">
        <v>307</v>
      </c>
      <c r="D622" s="35" t="s">
        <v>21</v>
      </c>
      <c r="E622" s="35" t="s">
        <v>100</v>
      </c>
      <c r="F622" s="35" t="s">
        <v>329</v>
      </c>
      <c r="G622" s="36" t="s">
        <v>32</v>
      </c>
      <c r="H622" s="148">
        <f>H623</f>
        <v>250000</v>
      </c>
      <c r="I622" s="148">
        <f t="shared" si="1358"/>
        <v>0</v>
      </c>
      <c r="J622" s="148">
        <f t="shared" si="1358"/>
        <v>0</v>
      </c>
      <c r="K622" s="148">
        <f t="shared" si="1358"/>
        <v>0</v>
      </c>
      <c r="L622" s="148">
        <f t="shared" si="1358"/>
        <v>0</v>
      </c>
      <c r="M622" s="148">
        <f t="shared" si="1358"/>
        <v>0</v>
      </c>
      <c r="N622" s="148">
        <f t="shared" si="1253"/>
        <v>250000</v>
      </c>
      <c r="O622" s="148">
        <f t="shared" si="1254"/>
        <v>0</v>
      </c>
      <c r="P622" s="148">
        <f t="shared" si="1255"/>
        <v>0</v>
      </c>
      <c r="Q622" s="148">
        <f t="shared" si="1359"/>
        <v>0</v>
      </c>
      <c r="R622" s="148">
        <f t="shared" si="1359"/>
        <v>0</v>
      </c>
      <c r="S622" s="148">
        <f t="shared" si="1359"/>
        <v>0</v>
      </c>
      <c r="T622" s="148">
        <f t="shared" si="1347"/>
        <v>250000</v>
      </c>
      <c r="U622" s="148">
        <f t="shared" si="1348"/>
        <v>0</v>
      </c>
      <c r="V622" s="148">
        <f t="shared" si="1349"/>
        <v>0</v>
      </c>
      <c r="W622" s="148">
        <f t="shared" si="1360"/>
        <v>0</v>
      </c>
      <c r="X622" s="148">
        <f t="shared" si="1360"/>
        <v>0</v>
      </c>
      <c r="Y622" s="148">
        <f t="shared" si="1360"/>
        <v>0</v>
      </c>
      <c r="Z622" s="148">
        <f t="shared" si="1351"/>
        <v>250000</v>
      </c>
      <c r="AA622" s="148">
        <f t="shared" si="1352"/>
        <v>0</v>
      </c>
      <c r="AB622" s="148">
        <f t="shared" si="1353"/>
        <v>0</v>
      </c>
      <c r="AC622" s="148">
        <f t="shared" si="1361"/>
        <v>0</v>
      </c>
      <c r="AD622" s="148">
        <f t="shared" si="1361"/>
        <v>0</v>
      </c>
      <c r="AE622" s="148">
        <f t="shared" si="1361"/>
        <v>0</v>
      </c>
      <c r="AF622" s="148">
        <f t="shared" si="1355"/>
        <v>250000</v>
      </c>
      <c r="AG622" s="148">
        <f t="shared" si="1356"/>
        <v>0</v>
      </c>
      <c r="AH622" s="148">
        <f t="shared" si="1357"/>
        <v>0</v>
      </c>
    </row>
    <row r="623" spans="1:34" s="42" customFormat="1" ht="26.4">
      <c r="A623" s="185"/>
      <c r="B623" s="191" t="s">
        <v>34</v>
      </c>
      <c r="C623" s="35" t="s">
        <v>307</v>
      </c>
      <c r="D623" s="35" t="s">
        <v>21</v>
      </c>
      <c r="E623" s="35" t="s">
        <v>100</v>
      </c>
      <c r="F623" s="35" t="s">
        <v>329</v>
      </c>
      <c r="G623" s="36" t="s">
        <v>33</v>
      </c>
      <c r="H623" s="148">
        <v>250000</v>
      </c>
      <c r="I623" s="148"/>
      <c r="J623" s="148"/>
      <c r="K623" s="148"/>
      <c r="L623" s="148"/>
      <c r="M623" s="148"/>
      <c r="N623" s="148">
        <f t="shared" si="1253"/>
        <v>250000</v>
      </c>
      <c r="O623" s="148">
        <f t="shared" si="1254"/>
        <v>0</v>
      </c>
      <c r="P623" s="148">
        <f t="shared" si="1255"/>
        <v>0</v>
      </c>
      <c r="Q623" s="148"/>
      <c r="R623" s="148"/>
      <c r="S623" s="148"/>
      <c r="T623" s="148">
        <f t="shared" si="1347"/>
        <v>250000</v>
      </c>
      <c r="U623" s="148">
        <f t="shared" si="1348"/>
        <v>0</v>
      </c>
      <c r="V623" s="148">
        <f t="shared" si="1349"/>
        <v>0</v>
      </c>
      <c r="W623" s="148"/>
      <c r="X623" s="148"/>
      <c r="Y623" s="148"/>
      <c r="Z623" s="148">
        <f t="shared" si="1351"/>
        <v>250000</v>
      </c>
      <c r="AA623" s="148">
        <f t="shared" si="1352"/>
        <v>0</v>
      </c>
      <c r="AB623" s="148">
        <f t="shared" si="1353"/>
        <v>0</v>
      </c>
      <c r="AC623" s="148"/>
      <c r="AD623" s="148"/>
      <c r="AE623" s="148"/>
      <c r="AF623" s="148">
        <f t="shared" si="1355"/>
        <v>250000</v>
      </c>
      <c r="AG623" s="148">
        <f t="shared" si="1356"/>
        <v>0</v>
      </c>
      <c r="AH623" s="148">
        <f t="shared" si="1357"/>
        <v>0</v>
      </c>
    </row>
    <row r="624" spans="1:34" s="42" customFormat="1" ht="26.4">
      <c r="A624" s="185"/>
      <c r="B624" s="188" t="s">
        <v>330</v>
      </c>
      <c r="C624" s="35" t="s">
        <v>307</v>
      </c>
      <c r="D624" s="35" t="s">
        <v>21</v>
      </c>
      <c r="E624" s="35" t="s">
        <v>100</v>
      </c>
      <c r="F624" s="35" t="s">
        <v>331</v>
      </c>
      <c r="G624" s="36"/>
      <c r="H624" s="148">
        <f>H625</f>
        <v>1000000</v>
      </c>
      <c r="I624" s="148">
        <f t="shared" ref="I624:M625" si="1362">I625</f>
        <v>0</v>
      </c>
      <c r="J624" s="148">
        <f t="shared" si="1362"/>
        <v>0</v>
      </c>
      <c r="K624" s="148">
        <f t="shared" si="1362"/>
        <v>0</v>
      </c>
      <c r="L624" s="148">
        <f t="shared" si="1362"/>
        <v>0</v>
      </c>
      <c r="M624" s="148">
        <f t="shared" si="1362"/>
        <v>0</v>
      </c>
      <c r="N624" s="148">
        <f t="shared" si="1253"/>
        <v>1000000</v>
      </c>
      <c r="O624" s="148">
        <f t="shared" si="1254"/>
        <v>0</v>
      </c>
      <c r="P624" s="148">
        <f t="shared" si="1255"/>
        <v>0</v>
      </c>
      <c r="Q624" s="148">
        <f t="shared" ref="Q624:S625" si="1363">Q625</f>
        <v>0</v>
      </c>
      <c r="R624" s="148">
        <f t="shared" si="1363"/>
        <v>0</v>
      </c>
      <c r="S624" s="148">
        <f t="shared" si="1363"/>
        <v>0</v>
      </c>
      <c r="T624" s="148">
        <f t="shared" si="1347"/>
        <v>1000000</v>
      </c>
      <c r="U624" s="148">
        <f t="shared" si="1348"/>
        <v>0</v>
      </c>
      <c r="V624" s="148">
        <f t="shared" si="1349"/>
        <v>0</v>
      </c>
      <c r="W624" s="148">
        <f t="shared" ref="W624:Y625" si="1364">W625</f>
        <v>0</v>
      </c>
      <c r="X624" s="148">
        <f t="shared" si="1364"/>
        <v>0</v>
      </c>
      <c r="Y624" s="148">
        <f t="shared" si="1364"/>
        <v>0</v>
      </c>
      <c r="Z624" s="148">
        <f t="shared" si="1351"/>
        <v>1000000</v>
      </c>
      <c r="AA624" s="148">
        <f t="shared" si="1352"/>
        <v>0</v>
      </c>
      <c r="AB624" s="148">
        <f t="shared" si="1353"/>
        <v>0</v>
      </c>
      <c r="AC624" s="148">
        <f t="shared" ref="AC624:AE625" si="1365">AC625</f>
        <v>-1000000</v>
      </c>
      <c r="AD624" s="148">
        <f t="shared" si="1365"/>
        <v>0</v>
      </c>
      <c r="AE624" s="148">
        <f t="shared" si="1365"/>
        <v>0</v>
      </c>
      <c r="AF624" s="148">
        <f t="shared" si="1355"/>
        <v>0</v>
      </c>
      <c r="AG624" s="148">
        <f t="shared" si="1356"/>
        <v>0</v>
      </c>
      <c r="AH624" s="148">
        <f t="shared" si="1357"/>
        <v>0</v>
      </c>
    </row>
    <row r="625" spans="1:34" s="42" customFormat="1" ht="26.4">
      <c r="A625" s="185"/>
      <c r="B625" s="194" t="s">
        <v>186</v>
      </c>
      <c r="C625" s="35" t="s">
        <v>307</v>
      </c>
      <c r="D625" s="35" t="s">
        <v>21</v>
      </c>
      <c r="E625" s="35" t="s">
        <v>100</v>
      </c>
      <c r="F625" s="35" t="s">
        <v>331</v>
      </c>
      <c r="G625" s="36" t="s">
        <v>32</v>
      </c>
      <c r="H625" s="148">
        <f>H626</f>
        <v>1000000</v>
      </c>
      <c r="I625" s="148">
        <f t="shared" si="1362"/>
        <v>0</v>
      </c>
      <c r="J625" s="148">
        <f t="shared" si="1362"/>
        <v>0</v>
      </c>
      <c r="K625" s="148">
        <f t="shared" si="1362"/>
        <v>0</v>
      </c>
      <c r="L625" s="148">
        <f t="shared" si="1362"/>
        <v>0</v>
      </c>
      <c r="M625" s="148">
        <f t="shared" si="1362"/>
        <v>0</v>
      </c>
      <c r="N625" s="148">
        <f t="shared" si="1253"/>
        <v>1000000</v>
      </c>
      <c r="O625" s="148">
        <f t="shared" si="1254"/>
        <v>0</v>
      </c>
      <c r="P625" s="148">
        <f t="shared" si="1255"/>
        <v>0</v>
      </c>
      <c r="Q625" s="148">
        <f t="shared" si="1363"/>
        <v>0</v>
      </c>
      <c r="R625" s="148">
        <f t="shared" si="1363"/>
        <v>0</v>
      </c>
      <c r="S625" s="148">
        <f t="shared" si="1363"/>
        <v>0</v>
      </c>
      <c r="T625" s="148">
        <f t="shared" si="1347"/>
        <v>1000000</v>
      </c>
      <c r="U625" s="148">
        <f t="shared" si="1348"/>
        <v>0</v>
      </c>
      <c r="V625" s="148">
        <f t="shared" si="1349"/>
        <v>0</v>
      </c>
      <c r="W625" s="148">
        <f t="shared" si="1364"/>
        <v>0</v>
      </c>
      <c r="X625" s="148">
        <f t="shared" si="1364"/>
        <v>0</v>
      </c>
      <c r="Y625" s="148">
        <f t="shared" si="1364"/>
        <v>0</v>
      </c>
      <c r="Z625" s="148">
        <f t="shared" si="1351"/>
        <v>1000000</v>
      </c>
      <c r="AA625" s="148">
        <f t="shared" si="1352"/>
        <v>0</v>
      </c>
      <c r="AB625" s="148">
        <f t="shared" si="1353"/>
        <v>0</v>
      </c>
      <c r="AC625" s="148">
        <f t="shared" si="1365"/>
        <v>-1000000</v>
      </c>
      <c r="AD625" s="148">
        <f t="shared" si="1365"/>
        <v>0</v>
      </c>
      <c r="AE625" s="148">
        <f t="shared" si="1365"/>
        <v>0</v>
      </c>
      <c r="AF625" s="148">
        <f t="shared" si="1355"/>
        <v>0</v>
      </c>
      <c r="AG625" s="148">
        <f t="shared" si="1356"/>
        <v>0</v>
      </c>
      <c r="AH625" s="148">
        <f t="shared" si="1357"/>
        <v>0</v>
      </c>
    </row>
    <row r="626" spans="1:34" s="42" customFormat="1" ht="26.4">
      <c r="A626" s="185"/>
      <c r="B626" s="191" t="s">
        <v>34</v>
      </c>
      <c r="C626" s="35" t="s">
        <v>307</v>
      </c>
      <c r="D626" s="35" t="s">
        <v>21</v>
      </c>
      <c r="E626" s="35" t="s">
        <v>100</v>
      </c>
      <c r="F626" s="35" t="s">
        <v>331</v>
      </c>
      <c r="G626" s="36" t="s">
        <v>33</v>
      </c>
      <c r="H626" s="148">
        <v>1000000</v>
      </c>
      <c r="I626" s="148"/>
      <c r="J626" s="148"/>
      <c r="K626" s="148"/>
      <c r="L626" s="148"/>
      <c r="M626" s="148"/>
      <c r="N626" s="148">
        <f t="shared" si="1253"/>
        <v>1000000</v>
      </c>
      <c r="O626" s="148">
        <f t="shared" si="1254"/>
        <v>0</v>
      </c>
      <c r="P626" s="148">
        <f t="shared" si="1255"/>
        <v>0</v>
      </c>
      <c r="Q626" s="148"/>
      <c r="R626" s="148"/>
      <c r="S626" s="148"/>
      <c r="T626" s="148">
        <f t="shared" si="1347"/>
        <v>1000000</v>
      </c>
      <c r="U626" s="148">
        <f t="shared" si="1348"/>
        <v>0</v>
      </c>
      <c r="V626" s="148">
        <f t="shared" si="1349"/>
        <v>0</v>
      </c>
      <c r="W626" s="148"/>
      <c r="X626" s="148"/>
      <c r="Y626" s="148"/>
      <c r="Z626" s="148">
        <f t="shared" si="1351"/>
        <v>1000000</v>
      </c>
      <c r="AA626" s="148">
        <f t="shared" si="1352"/>
        <v>0</v>
      </c>
      <c r="AB626" s="148">
        <f t="shared" si="1353"/>
        <v>0</v>
      </c>
      <c r="AC626" s="148">
        <v>-1000000</v>
      </c>
      <c r="AD626" s="148"/>
      <c r="AE626" s="148"/>
      <c r="AF626" s="148">
        <f t="shared" si="1355"/>
        <v>0</v>
      </c>
      <c r="AG626" s="148">
        <f t="shared" si="1356"/>
        <v>0</v>
      </c>
      <c r="AH626" s="148">
        <f t="shared" si="1357"/>
        <v>0</v>
      </c>
    </row>
    <row r="627" spans="1:34" s="42" customFormat="1">
      <c r="A627" s="236"/>
      <c r="B627" s="244" t="s">
        <v>253</v>
      </c>
      <c r="C627" s="241" t="s">
        <v>307</v>
      </c>
      <c r="D627" s="241" t="s">
        <v>21</v>
      </c>
      <c r="E627" s="241" t="s">
        <v>100</v>
      </c>
      <c r="F627" s="241" t="s">
        <v>126</v>
      </c>
      <c r="G627" s="242"/>
      <c r="H627" s="148"/>
      <c r="I627" s="148"/>
      <c r="J627" s="148"/>
      <c r="K627" s="148"/>
      <c r="L627" s="148"/>
      <c r="M627" s="148"/>
      <c r="N627" s="148"/>
      <c r="O627" s="148"/>
      <c r="P627" s="148"/>
      <c r="Q627" s="148"/>
      <c r="R627" s="148"/>
      <c r="S627" s="148"/>
      <c r="T627" s="148"/>
      <c r="U627" s="148"/>
      <c r="V627" s="148"/>
      <c r="W627" s="148"/>
      <c r="X627" s="148"/>
      <c r="Y627" s="148"/>
      <c r="Z627" s="148"/>
      <c r="AA627" s="148"/>
      <c r="AB627" s="148"/>
      <c r="AC627" s="148">
        <f>AC628</f>
        <v>115000</v>
      </c>
      <c r="AD627" s="148">
        <f t="shared" ref="AD627:AE628" si="1366">AD628</f>
        <v>0</v>
      </c>
      <c r="AE627" s="148">
        <f t="shared" si="1366"/>
        <v>0</v>
      </c>
      <c r="AF627" s="148">
        <f t="shared" ref="AF627:AF629" si="1367">Z627+AC627</f>
        <v>115000</v>
      </c>
      <c r="AG627" s="148">
        <f t="shared" ref="AG627:AG629" si="1368">AA627+AD627</f>
        <v>0</v>
      </c>
      <c r="AH627" s="148">
        <f t="shared" ref="AH627:AH629" si="1369">AB627+AE627</f>
        <v>0</v>
      </c>
    </row>
    <row r="628" spans="1:34" s="42" customFormat="1" ht="26.4">
      <c r="A628" s="236"/>
      <c r="B628" s="239" t="s">
        <v>186</v>
      </c>
      <c r="C628" s="241" t="s">
        <v>307</v>
      </c>
      <c r="D628" s="241" t="s">
        <v>21</v>
      </c>
      <c r="E628" s="241" t="s">
        <v>100</v>
      </c>
      <c r="F628" s="241" t="s">
        <v>126</v>
      </c>
      <c r="G628" s="242" t="s">
        <v>32</v>
      </c>
      <c r="H628" s="148"/>
      <c r="I628" s="148"/>
      <c r="J628" s="148"/>
      <c r="K628" s="148"/>
      <c r="L628" s="148"/>
      <c r="M628" s="148"/>
      <c r="N628" s="148"/>
      <c r="O628" s="148"/>
      <c r="P628" s="148"/>
      <c r="Q628" s="148"/>
      <c r="R628" s="148"/>
      <c r="S628" s="148"/>
      <c r="T628" s="148"/>
      <c r="U628" s="148"/>
      <c r="V628" s="148"/>
      <c r="W628" s="148"/>
      <c r="X628" s="148"/>
      <c r="Y628" s="148"/>
      <c r="Z628" s="148"/>
      <c r="AA628" s="148"/>
      <c r="AB628" s="148"/>
      <c r="AC628" s="148">
        <f>AC629</f>
        <v>115000</v>
      </c>
      <c r="AD628" s="148">
        <f t="shared" si="1366"/>
        <v>0</v>
      </c>
      <c r="AE628" s="148">
        <f t="shared" si="1366"/>
        <v>0</v>
      </c>
      <c r="AF628" s="148">
        <f t="shared" si="1367"/>
        <v>115000</v>
      </c>
      <c r="AG628" s="148">
        <f t="shared" si="1368"/>
        <v>0</v>
      </c>
      <c r="AH628" s="148">
        <f t="shared" si="1369"/>
        <v>0</v>
      </c>
    </row>
    <row r="629" spans="1:34" s="42" customFormat="1" ht="26.4">
      <c r="A629" s="236"/>
      <c r="B629" s="240" t="s">
        <v>34</v>
      </c>
      <c r="C629" s="241" t="s">
        <v>307</v>
      </c>
      <c r="D629" s="241" t="s">
        <v>21</v>
      </c>
      <c r="E629" s="241" t="s">
        <v>100</v>
      </c>
      <c r="F629" s="241" t="s">
        <v>126</v>
      </c>
      <c r="G629" s="242" t="s">
        <v>33</v>
      </c>
      <c r="H629" s="148"/>
      <c r="I629" s="148"/>
      <c r="J629" s="148"/>
      <c r="K629" s="148"/>
      <c r="L629" s="148"/>
      <c r="M629" s="148"/>
      <c r="N629" s="148"/>
      <c r="O629" s="148"/>
      <c r="P629" s="148"/>
      <c r="Q629" s="148"/>
      <c r="R629" s="148"/>
      <c r="S629" s="148"/>
      <c r="T629" s="148"/>
      <c r="U629" s="148"/>
      <c r="V629" s="148"/>
      <c r="W629" s="148"/>
      <c r="X629" s="148"/>
      <c r="Y629" s="148"/>
      <c r="Z629" s="148"/>
      <c r="AA629" s="148"/>
      <c r="AB629" s="148"/>
      <c r="AC629" s="148">
        <v>115000</v>
      </c>
      <c r="AD629" s="148"/>
      <c r="AE629" s="148"/>
      <c r="AF629" s="148">
        <f t="shared" si="1367"/>
        <v>115000</v>
      </c>
      <c r="AG629" s="148">
        <f t="shared" si="1368"/>
        <v>0</v>
      </c>
      <c r="AH629" s="148">
        <f t="shared" si="1369"/>
        <v>0</v>
      </c>
    </row>
    <row r="630" spans="1:34" s="42" customFormat="1">
      <c r="A630" s="185"/>
      <c r="B630" s="93"/>
      <c r="C630" s="34"/>
      <c r="D630" s="34"/>
      <c r="E630" s="34"/>
      <c r="F630" s="34"/>
      <c r="G630" s="37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  <c r="Z630" s="148"/>
      <c r="AA630" s="148"/>
      <c r="AB630" s="148"/>
      <c r="AC630" s="148"/>
      <c r="AD630" s="148"/>
      <c r="AE630" s="148"/>
      <c r="AF630" s="148"/>
      <c r="AG630" s="148"/>
      <c r="AH630" s="148"/>
    </row>
    <row r="631" spans="1:34" s="136" customFormat="1" ht="41.4">
      <c r="A631" s="84">
        <v>23</v>
      </c>
      <c r="B631" s="177" t="s">
        <v>309</v>
      </c>
      <c r="C631" s="140" t="s">
        <v>310</v>
      </c>
      <c r="D631" s="140" t="s">
        <v>21</v>
      </c>
      <c r="E631" s="140" t="s">
        <v>100</v>
      </c>
      <c r="F631" s="140" t="s">
        <v>101</v>
      </c>
      <c r="G631" s="141"/>
      <c r="H631" s="178">
        <f>H632</f>
        <v>600000</v>
      </c>
      <c r="I631" s="178">
        <f t="shared" ref="I631:M633" si="1370">I632</f>
        <v>0</v>
      </c>
      <c r="J631" s="178">
        <f t="shared" si="1370"/>
        <v>0</v>
      </c>
      <c r="K631" s="178">
        <f>K632+K652</f>
        <v>7197869.1500000004</v>
      </c>
      <c r="L631" s="178">
        <f t="shared" ref="L631:M631" si="1371">L632+L652</f>
        <v>0</v>
      </c>
      <c r="M631" s="178">
        <f t="shared" si="1371"/>
        <v>0</v>
      </c>
      <c r="N631" s="178">
        <f t="shared" si="1253"/>
        <v>7797869.1500000004</v>
      </c>
      <c r="O631" s="178">
        <f t="shared" si="1254"/>
        <v>0</v>
      </c>
      <c r="P631" s="178">
        <f t="shared" si="1255"/>
        <v>0</v>
      </c>
      <c r="Q631" s="178">
        <f>Q632+Q652</f>
        <v>0</v>
      </c>
      <c r="R631" s="178">
        <f t="shared" ref="R631:S631" si="1372">R632+R652</f>
        <v>0</v>
      </c>
      <c r="S631" s="178">
        <f t="shared" si="1372"/>
        <v>0</v>
      </c>
      <c r="T631" s="178">
        <f t="shared" ref="T631:T669" si="1373">N631+Q631</f>
        <v>7797869.1500000004</v>
      </c>
      <c r="U631" s="178">
        <f t="shared" ref="U631:U669" si="1374">O631+R631</f>
        <v>0</v>
      </c>
      <c r="V631" s="178">
        <f t="shared" ref="V631:V669" si="1375">P631+S631</f>
        <v>0</v>
      </c>
      <c r="W631" s="178">
        <f>W632+W652</f>
        <v>0</v>
      </c>
      <c r="X631" s="178">
        <f t="shared" ref="X631:Y631" si="1376">X632+X652</f>
        <v>0</v>
      </c>
      <c r="Y631" s="178">
        <f t="shared" si="1376"/>
        <v>0</v>
      </c>
      <c r="Z631" s="178">
        <f t="shared" ref="Z631:Z669" si="1377">T631+W631</f>
        <v>7797869.1500000004</v>
      </c>
      <c r="AA631" s="178">
        <f t="shared" ref="AA631:AA669" si="1378">U631+X631</f>
        <v>0</v>
      </c>
      <c r="AB631" s="178">
        <f t="shared" ref="AB631:AB669" si="1379">V631+Y631</f>
        <v>0</v>
      </c>
      <c r="AC631" s="178">
        <f>AC632+AC652</f>
        <v>0</v>
      </c>
      <c r="AD631" s="178">
        <f t="shared" ref="AD631:AE631" si="1380">AD632+AD652</f>
        <v>0</v>
      </c>
      <c r="AE631" s="178">
        <f t="shared" si="1380"/>
        <v>0</v>
      </c>
      <c r="AF631" s="178">
        <f t="shared" ref="AF631:AF669" si="1381">Z631+AC631</f>
        <v>7797869.1500000004</v>
      </c>
      <c r="AG631" s="178">
        <f t="shared" ref="AG631:AG669" si="1382">AA631+AD631</f>
        <v>0</v>
      </c>
      <c r="AH631" s="178">
        <f t="shared" ref="AH631:AH669" si="1383">AB631+AE631</f>
        <v>0</v>
      </c>
    </row>
    <row r="632" spans="1:34" s="42" customFormat="1" ht="26.4">
      <c r="A632" s="185"/>
      <c r="B632" s="71" t="s">
        <v>332</v>
      </c>
      <c r="C632" s="35" t="s">
        <v>310</v>
      </c>
      <c r="D632" s="35" t="s">
        <v>21</v>
      </c>
      <c r="E632" s="35" t="s">
        <v>100</v>
      </c>
      <c r="F632" s="35" t="s">
        <v>333</v>
      </c>
      <c r="G632" s="36"/>
      <c r="H632" s="148">
        <f>H633</f>
        <v>600000</v>
      </c>
      <c r="I632" s="148">
        <f t="shared" si="1370"/>
        <v>0</v>
      </c>
      <c r="J632" s="148">
        <f t="shared" si="1370"/>
        <v>0</v>
      </c>
      <c r="K632" s="148">
        <f>K633+K635+K638+K641+K644+K647</f>
        <v>857926.14999999991</v>
      </c>
      <c r="L632" s="148">
        <f t="shared" ref="L632:M632" si="1384">L633+L635+L638+L641+L644+L647</f>
        <v>0</v>
      </c>
      <c r="M632" s="148">
        <f t="shared" si="1384"/>
        <v>0</v>
      </c>
      <c r="N632" s="148">
        <f t="shared" si="1253"/>
        <v>1457926.15</v>
      </c>
      <c r="O632" s="148">
        <f t="shared" si="1254"/>
        <v>0</v>
      </c>
      <c r="P632" s="148">
        <f t="shared" si="1255"/>
        <v>0</v>
      </c>
      <c r="Q632" s="148">
        <f>Q633+Q635+Q638+Q641+Q644+Q647</f>
        <v>0</v>
      </c>
      <c r="R632" s="148">
        <f t="shared" ref="R632:S632" si="1385">R633+R635+R638+R641+R644+R647</f>
        <v>0</v>
      </c>
      <c r="S632" s="148">
        <f t="shared" si="1385"/>
        <v>0</v>
      </c>
      <c r="T632" s="148">
        <f t="shared" si="1373"/>
        <v>1457926.15</v>
      </c>
      <c r="U632" s="148">
        <f t="shared" si="1374"/>
        <v>0</v>
      </c>
      <c r="V632" s="148">
        <f t="shared" si="1375"/>
        <v>0</v>
      </c>
      <c r="W632" s="148">
        <f>W633+W635+W638+W641+W644+W647</f>
        <v>0</v>
      </c>
      <c r="X632" s="148">
        <f t="shared" ref="X632:Y632" si="1386">X633+X635+X638+X641+X644+X647</f>
        <v>0</v>
      </c>
      <c r="Y632" s="148">
        <f t="shared" si="1386"/>
        <v>0</v>
      </c>
      <c r="Z632" s="148">
        <f t="shared" si="1377"/>
        <v>1457926.15</v>
      </c>
      <c r="AA632" s="148">
        <f t="shared" si="1378"/>
        <v>0</v>
      </c>
      <c r="AB632" s="148">
        <f t="shared" si="1379"/>
        <v>0</v>
      </c>
      <c r="AC632" s="148">
        <f>AC633+AC635+AC638+AC641+AC644+AC647</f>
        <v>0</v>
      </c>
      <c r="AD632" s="148">
        <f t="shared" ref="AD632:AE632" si="1387">AD633+AD635+AD638+AD641+AD644+AD647</f>
        <v>0</v>
      </c>
      <c r="AE632" s="148">
        <f t="shared" si="1387"/>
        <v>0</v>
      </c>
      <c r="AF632" s="148">
        <f t="shared" si="1381"/>
        <v>1457926.15</v>
      </c>
      <c r="AG632" s="148">
        <f t="shared" si="1382"/>
        <v>0</v>
      </c>
      <c r="AH632" s="148">
        <f t="shared" si="1383"/>
        <v>0</v>
      </c>
    </row>
    <row r="633" spans="1:34" s="42" customFormat="1" ht="26.4">
      <c r="A633" s="185"/>
      <c r="B633" s="126" t="s">
        <v>186</v>
      </c>
      <c r="C633" s="35" t="s">
        <v>310</v>
      </c>
      <c r="D633" s="35" t="s">
        <v>21</v>
      </c>
      <c r="E633" s="35" t="s">
        <v>100</v>
      </c>
      <c r="F633" s="35" t="s">
        <v>333</v>
      </c>
      <c r="G633" s="36" t="s">
        <v>32</v>
      </c>
      <c r="H633" s="148">
        <f>H634</f>
        <v>600000</v>
      </c>
      <c r="I633" s="148">
        <f t="shared" si="1370"/>
        <v>0</v>
      </c>
      <c r="J633" s="148">
        <f t="shared" si="1370"/>
        <v>0</v>
      </c>
      <c r="K633" s="148">
        <f t="shared" si="1370"/>
        <v>-600000</v>
      </c>
      <c r="L633" s="148">
        <f t="shared" si="1370"/>
        <v>0</v>
      </c>
      <c r="M633" s="148">
        <f t="shared" si="1370"/>
        <v>0</v>
      </c>
      <c r="N633" s="148">
        <f t="shared" si="1253"/>
        <v>0</v>
      </c>
      <c r="O633" s="148">
        <f t="shared" si="1254"/>
        <v>0</v>
      </c>
      <c r="P633" s="148">
        <f t="shared" si="1255"/>
        <v>0</v>
      </c>
      <c r="Q633" s="148">
        <f t="shared" ref="Q633:S633" si="1388">Q634</f>
        <v>0</v>
      </c>
      <c r="R633" s="148">
        <f t="shared" si="1388"/>
        <v>0</v>
      </c>
      <c r="S633" s="148">
        <f t="shared" si="1388"/>
        <v>0</v>
      </c>
      <c r="T633" s="148">
        <f t="shared" si="1373"/>
        <v>0</v>
      </c>
      <c r="U633" s="148">
        <f t="shared" si="1374"/>
        <v>0</v>
      </c>
      <c r="V633" s="148">
        <f t="shared" si="1375"/>
        <v>0</v>
      </c>
      <c r="W633" s="148">
        <f t="shared" ref="W633:Y633" si="1389">W634</f>
        <v>0</v>
      </c>
      <c r="X633" s="148">
        <f t="shared" si="1389"/>
        <v>0</v>
      </c>
      <c r="Y633" s="148">
        <f t="shared" si="1389"/>
        <v>0</v>
      </c>
      <c r="Z633" s="148">
        <f t="shared" si="1377"/>
        <v>0</v>
      </c>
      <c r="AA633" s="148">
        <f t="shared" si="1378"/>
        <v>0</v>
      </c>
      <c r="AB633" s="148">
        <f t="shared" si="1379"/>
        <v>0</v>
      </c>
      <c r="AC633" s="148">
        <f t="shared" ref="AC633:AE633" si="1390">AC634</f>
        <v>0</v>
      </c>
      <c r="AD633" s="148">
        <f t="shared" si="1390"/>
        <v>0</v>
      </c>
      <c r="AE633" s="148">
        <f t="shared" si="1390"/>
        <v>0</v>
      </c>
      <c r="AF633" s="148">
        <f t="shared" si="1381"/>
        <v>0</v>
      </c>
      <c r="AG633" s="148">
        <f t="shared" si="1382"/>
        <v>0</v>
      </c>
      <c r="AH633" s="148">
        <f t="shared" si="1383"/>
        <v>0</v>
      </c>
    </row>
    <row r="634" spans="1:34" s="42" customFormat="1" ht="26.4">
      <c r="A634" s="185"/>
      <c r="B634" s="71" t="s">
        <v>34</v>
      </c>
      <c r="C634" s="35" t="s">
        <v>310</v>
      </c>
      <c r="D634" s="35" t="s">
        <v>21</v>
      </c>
      <c r="E634" s="35" t="s">
        <v>100</v>
      </c>
      <c r="F634" s="35" t="s">
        <v>333</v>
      </c>
      <c r="G634" s="36" t="s">
        <v>33</v>
      </c>
      <c r="H634" s="148">
        <v>600000</v>
      </c>
      <c r="I634" s="148"/>
      <c r="J634" s="148"/>
      <c r="K634" s="148">
        <v>-600000</v>
      </c>
      <c r="L634" s="148"/>
      <c r="M634" s="148"/>
      <c r="N634" s="148">
        <f t="shared" si="1253"/>
        <v>0</v>
      </c>
      <c r="O634" s="148">
        <f t="shared" si="1254"/>
        <v>0</v>
      </c>
      <c r="P634" s="148">
        <f t="shared" si="1255"/>
        <v>0</v>
      </c>
      <c r="Q634" s="148"/>
      <c r="R634" s="148"/>
      <c r="S634" s="148"/>
      <c r="T634" s="148">
        <f t="shared" si="1373"/>
        <v>0</v>
      </c>
      <c r="U634" s="148">
        <f t="shared" si="1374"/>
        <v>0</v>
      </c>
      <c r="V634" s="148">
        <f t="shared" si="1375"/>
        <v>0</v>
      </c>
      <c r="W634" s="148"/>
      <c r="X634" s="148"/>
      <c r="Y634" s="148"/>
      <c r="Z634" s="148">
        <f t="shared" si="1377"/>
        <v>0</v>
      </c>
      <c r="AA634" s="148">
        <f t="shared" si="1378"/>
        <v>0</v>
      </c>
      <c r="AB634" s="148">
        <f t="shared" si="1379"/>
        <v>0</v>
      </c>
      <c r="AC634" s="148"/>
      <c r="AD634" s="148"/>
      <c r="AE634" s="148"/>
      <c r="AF634" s="148">
        <f t="shared" si="1381"/>
        <v>0</v>
      </c>
      <c r="AG634" s="148">
        <f t="shared" si="1382"/>
        <v>0</v>
      </c>
      <c r="AH634" s="148">
        <f t="shared" si="1383"/>
        <v>0</v>
      </c>
    </row>
    <row r="635" spans="1:34" s="42" customFormat="1">
      <c r="A635" s="185"/>
      <c r="B635" s="93" t="s">
        <v>375</v>
      </c>
      <c r="C635" s="35" t="s">
        <v>310</v>
      </c>
      <c r="D635" s="35" t="s">
        <v>21</v>
      </c>
      <c r="E635" s="35" t="s">
        <v>100</v>
      </c>
      <c r="F635" s="35" t="s">
        <v>374</v>
      </c>
      <c r="G635" s="36"/>
      <c r="H635" s="148"/>
      <c r="I635" s="148"/>
      <c r="J635" s="148"/>
      <c r="K635" s="148">
        <f>K636</f>
        <v>283335.34000000003</v>
      </c>
      <c r="L635" s="148">
        <f t="shared" ref="L635:M636" si="1391">L636</f>
        <v>0</v>
      </c>
      <c r="M635" s="148">
        <f t="shared" si="1391"/>
        <v>0</v>
      </c>
      <c r="N635" s="148">
        <f t="shared" ref="N635:N651" si="1392">H635+K635</f>
        <v>283335.34000000003</v>
      </c>
      <c r="O635" s="148">
        <f t="shared" ref="O635:O651" si="1393">I635+L635</f>
        <v>0</v>
      </c>
      <c r="P635" s="148">
        <f t="shared" ref="P635:P651" si="1394">J635+M635</f>
        <v>0</v>
      </c>
      <c r="Q635" s="148">
        <f>Q636</f>
        <v>0</v>
      </c>
      <c r="R635" s="148">
        <f t="shared" ref="R635:S636" si="1395">R636</f>
        <v>0</v>
      </c>
      <c r="S635" s="148">
        <f t="shared" si="1395"/>
        <v>0</v>
      </c>
      <c r="T635" s="148">
        <f t="shared" si="1373"/>
        <v>283335.34000000003</v>
      </c>
      <c r="U635" s="148">
        <f t="shared" si="1374"/>
        <v>0</v>
      </c>
      <c r="V635" s="148">
        <f t="shared" si="1375"/>
        <v>0</v>
      </c>
      <c r="W635" s="148">
        <f>W636</f>
        <v>0</v>
      </c>
      <c r="X635" s="148">
        <f t="shared" ref="X635:Y636" si="1396">X636</f>
        <v>0</v>
      </c>
      <c r="Y635" s="148">
        <f t="shared" si="1396"/>
        <v>0</v>
      </c>
      <c r="Z635" s="148">
        <f t="shared" si="1377"/>
        <v>283335.34000000003</v>
      </c>
      <c r="AA635" s="148">
        <f t="shared" si="1378"/>
        <v>0</v>
      </c>
      <c r="AB635" s="148">
        <f t="shared" si="1379"/>
        <v>0</v>
      </c>
      <c r="AC635" s="148">
        <f>AC636</f>
        <v>0</v>
      </c>
      <c r="AD635" s="148">
        <f t="shared" ref="AD635:AE636" si="1397">AD636</f>
        <v>0</v>
      </c>
      <c r="AE635" s="148">
        <f t="shared" si="1397"/>
        <v>0</v>
      </c>
      <c r="AF635" s="148">
        <f t="shared" si="1381"/>
        <v>283335.34000000003</v>
      </c>
      <c r="AG635" s="148">
        <f t="shared" si="1382"/>
        <v>0</v>
      </c>
      <c r="AH635" s="148">
        <f t="shared" si="1383"/>
        <v>0</v>
      </c>
    </row>
    <row r="636" spans="1:34" s="42" customFormat="1" ht="26.4">
      <c r="A636" s="185"/>
      <c r="B636" s="126" t="s">
        <v>186</v>
      </c>
      <c r="C636" s="35" t="s">
        <v>310</v>
      </c>
      <c r="D636" s="35" t="s">
        <v>21</v>
      </c>
      <c r="E636" s="35" t="s">
        <v>100</v>
      </c>
      <c r="F636" s="35" t="s">
        <v>374</v>
      </c>
      <c r="G636" s="36" t="s">
        <v>32</v>
      </c>
      <c r="H636" s="148"/>
      <c r="I636" s="148"/>
      <c r="J636" s="148"/>
      <c r="K636" s="148">
        <f>K637</f>
        <v>283335.34000000003</v>
      </c>
      <c r="L636" s="148">
        <f t="shared" si="1391"/>
        <v>0</v>
      </c>
      <c r="M636" s="148">
        <f t="shared" si="1391"/>
        <v>0</v>
      </c>
      <c r="N636" s="148">
        <f t="shared" si="1392"/>
        <v>283335.34000000003</v>
      </c>
      <c r="O636" s="148">
        <f t="shared" si="1393"/>
        <v>0</v>
      </c>
      <c r="P636" s="148">
        <f t="shared" si="1394"/>
        <v>0</v>
      </c>
      <c r="Q636" s="148">
        <f>Q637</f>
        <v>0</v>
      </c>
      <c r="R636" s="148">
        <f t="shared" si="1395"/>
        <v>0</v>
      </c>
      <c r="S636" s="148">
        <f t="shared" si="1395"/>
        <v>0</v>
      </c>
      <c r="T636" s="148">
        <f t="shared" si="1373"/>
        <v>283335.34000000003</v>
      </c>
      <c r="U636" s="148">
        <f t="shared" si="1374"/>
        <v>0</v>
      </c>
      <c r="V636" s="148">
        <f t="shared" si="1375"/>
        <v>0</v>
      </c>
      <c r="W636" s="148">
        <f>W637</f>
        <v>0</v>
      </c>
      <c r="X636" s="148">
        <f t="shared" si="1396"/>
        <v>0</v>
      </c>
      <c r="Y636" s="148">
        <f t="shared" si="1396"/>
        <v>0</v>
      </c>
      <c r="Z636" s="148">
        <f t="shared" si="1377"/>
        <v>283335.34000000003</v>
      </c>
      <c r="AA636" s="148">
        <f t="shared" si="1378"/>
        <v>0</v>
      </c>
      <c r="AB636" s="148">
        <f t="shared" si="1379"/>
        <v>0</v>
      </c>
      <c r="AC636" s="148">
        <f>AC637</f>
        <v>0</v>
      </c>
      <c r="AD636" s="148">
        <f t="shared" si="1397"/>
        <v>0</v>
      </c>
      <c r="AE636" s="148">
        <f t="shared" si="1397"/>
        <v>0</v>
      </c>
      <c r="AF636" s="148">
        <f t="shared" si="1381"/>
        <v>283335.34000000003</v>
      </c>
      <c r="AG636" s="148">
        <f t="shared" si="1382"/>
        <v>0</v>
      </c>
      <c r="AH636" s="148">
        <f t="shared" si="1383"/>
        <v>0</v>
      </c>
    </row>
    <row r="637" spans="1:34" s="42" customFormat="1" ht="26.4">
      <c r="A637" s="185"/>
      <c r="B637" s="71" t="s">
        <v>34</v>
      </c>
      <c r="C637" s="35" t="s">
        <v>310</v>
      </c>
      <c r="D637" s="35" t="s">
        <v>21</v>
      </c>
      <c r="E637" s="35" t="s">
        <v>100</v>
      </c>
      <c r="F637" s="35" t="s">
        <v>374</v>
      </c>
      <c r="G637" s="36" t="s">
        <v>33</v>
      </c>
      <c r="H637" s="148"/>
      <c r="I637" s="148"/>
      <c r="J637" s="148"/>
      <c r="K637" s="148">
        <v>283335.34000000003</v>
      </c>
      <c r="L637" s="148"/>
      <c r="M637" s="148"/>
      <c r="N637" s="148">
        <f t="shared" si="1392"/>
        <v>283335.34000000003</v>
      </c>
      <c r="O637" s="148">
        <f t="shared" si="1393"/>
        <v>0</v>
      </c>
      <c r="P637" s="148">
        <f t="shared" si="1394"/>
        <v>0</v>
      </c>
      <c r="Q637" s="148"/>
      <c r="R637" s="148"/>
      <c r="S637" s="148"/>
      <c r="T637" s="148">
        <f t="shared" si="1373"/>
        <v>283335.34000000003</v>
      </c>
      <c r="U637" s="148">
        <f t="shared" si="1374"/>
        <v>0</v>
      </c>
      <c r="V637" s="148">
        <f t="shared" si="1375"/>
        <v>0</v>
      </c>
      <c r="W637" s="148"/>
      <c r="X637" s="148"/>
      <c r="Y637" s="148"/>
      <c r="Z637" s="148">
        <f t="shared" si="1377"/>
        <v>283335.34000000003</v>
      </c>
      <c r="AA637" s="148">
        <f t="shared" si="1378"/>
        <v>0</v>
      </c>
      <c r="AB637" s="148">
        <f t="shared" si="1379"/>
        <v>0</v>
      </c>
      <c r="AC637" s="148"/>
      <c r="AD637" s="148"/>
      <c r="AE637" s="148"/>
      <c r="AF637" s="148">
        <f t="shared" si="1381"/>
        <v>283335.34000000003</v>
      </c>
      <c r="AG637" s="148">
        <f t="shared" si="1382"/>
        <v>0</v>
      </c>
      <c r="AH637" s="148">
        <f t="shared" si="1383"/>
        <v>0</v>
      </c>
    </row>
    <row r="638" spans="1:34" s="42" customFormat="1">
      <c r="A638" s="185"/>
      <c r="B638" s="93" t="s">
        <v>377</v>
      </c>
      <c r="C638" s="35" t="s">
        <v>310</v>
      </c>
      <c r="D638" s="35" t="s">
        <v>21</v>
      </c>
      <c r="E638" s="35" t="s">
        <v>100</v>
      </c>
      <c r="F638" s="35" t="s">
        <v>376</v>
      </c>
      <c r="G638" s="36"/>
      <c r="H638" s="148"/>
      <c r="I638" s="148"/>
      <c r="J638" s="148"/>
      <c r="K638" s="148">
        <f>K639</f>
        <v>30008.6</v>
      </c>
      <c r="L638" s="148">
        <f t="shared" ref="L638:M639" si="1398">L639</f>
        <v>0</v>
      </c>
      <c r="M638" s="148">
        <f t="shared" si="1398"/>
        <v>0</v>
      </c>
      <c r="N638" s="148">
        <f t="shared" si="1392"/>
        <v>30008.6</v>
      </c>
      <c r="O638" s="148">
        <f t="shared" si="1393"/>
        <v>0</v>
      </c>
      <c r="P638" s="148">
        <f t="shared" si="1394"/>
        <v>0</v>
      </c>
      <c r="Q638" s="148">
        <f>Q639</f>
        <v>0</v>
      </c>
      <c r="R638" s="148">
        <f t="shared" ref="R638:S639" si="1399">R639</f>
        <v>0</v>
      </c>
      <c r="S638" s="148">
        <f t="shared" si="1399"/>
        <v>0</v>
      </c>
      <c r="T638" s="148">
        <f t="shared" si="1373"/>
        <v>30008.6</v>
      </c>
      <c r="U638" s="148">
        <f t="shared" si="1374"/>
        <v>0</v>
      </c>
      <c r="V638" s="148">
        <f t="shared" si="1375"/>
        <v>0</v>
      </c>
      <c r="W638" s="148">
        <f>W639</f>
        <v>0</v>
      </c>
      <c r="X638" s="148">
        <f t="shared" ref="X638:Y639" si="1400">X639</f>
        <v>0</v>
      </c>
      <c r="Y638" s="148">
        <f t="shared" si="1400"/>
        <v>0</v>
      </c>
      <c r="Z638" s="148">
        <f t="shared" si="1377"/>
        <v>30008.6</v>
      </c>
      <c r="AA638" s="148">
        <f t="shared" si="1378"/>
        <v>0</v>
      </c>
      <c r="AB638" s="148">
        <f t="shared" si="1379"/>
        <v>0</v>
      </c>
      <c r="AC638" s="148">
        <f>AC639</f>
        <v>0</v>
      </c>
      <c r="AD638" s="148">
        <f t="shared" ref="AD638:AE639" si="1401">AD639</f>
        <v>0</v>
      </c>
      <c r="AE638" s="148">
        <f t="shared" si="1401"/>
        <v>0</v>
      </c>
      <c r="AF638" s="148">
        <f t="shared" si="1381"/>
        <v>30008.6</v>
      </c>
      <c r="AG638" s="148">
        <f t="shared" si="1382"/>
        <v>0</v>
      </c>
      <c r="AH638" s="148">
        <f t="shared" si="1383"/>
        <v>0</v>
      </c>
    </row>
    <row r="639" spans="1:34" s="42" customFormat="1" ht="26.4">
      <c r="A639" s="185"/>
      <c r="B639" s="126" t="s">
        <v>186</v>
      </c>
      <c r="C639" s="35" t="s">
        <v>310</v>
      </c>
      <c r="D639" s="35" t="s">
        <v>21</v>
      </c>
      <c r="E639" s="35" t="s">
        <v>100</v>
      </c>
      <c r="F639" s="35" t="s">
        <v>376</v>
      </c>
      <c r="G639" s="36" t="s">
        <v>32</v>
      </c>
      <c r="H639" s="148"/>
      <c r="I639" s="148"/>
      <c r="J639" s="148"/>
      <c r="K639" s="148">
        <f>K640</f>
        <v>30008.6</v>
      </c>
      <c r="L639" s="148">
        <f t="shared" si="1398"/>
        <v>0</v>
      </c>
      <c r="M639" s="148">
        <f t="shared" si="1398"/>
        <v>0</v>
      </c>
      <c r="N639" s="148">
        <f t="shared" si="1392"/>
        <v>30008.6</v>
      </c>
      <c r="O639" s="148">
        <f t="shared" si="1393"/>
        <v>0</v>
      </c>
      <c r="P639" s="148">
        <f t="shared" si="1394"/>
        <v>0</v>
      </c>
      <c r="Q639" s="148">
        <f>Q640</f>
        <v>0</v>
      </c>
      <c r="R639" s="148">
        <f t="shared" si="1399"/>
        <v>0</v>
      </c>
      <c r="S639" s="148">
        <f t="shared" si="1399"/>
        <v>0</v>
      </c>
      <c r="T639" s="148">
        <f t="shared" si="1373"/>
        <v>30008.6</v>
      </c>
      <c r="U639" s="148">
        <f t="shared" si="1374"/>
        <v>0</v>
      </c>
      <c r="V639" s="148">
        <f t="shared" si="1375"/>
        <v>0</v>
      </c>
      <c r="W639" s="148">
        <f>W640</f>
        <v>0</v>
      </c>
      <c r="X639" s="148">
        <f t="shared" si="1400"/>
        <v>0</v>
      </c>
      <c r="Y639" s="148">
        <f t="shared" si="1400"/>
        <v>0</v>
      </c>
      <c r="Z639" s="148">
        <f t="shared" si="1377"/>
        <v>30008.6</v>
      </c>
      <c r="AA639" s="148">
        <f t="shared" si="1378"/>
        <v>0</v>
      </c>
      <c r="AB639" s="148">
        <f t="shared" si="1379"/>
        <v>0</v>
      </c>
      <c r="AC639" s="148">
        <f>AC640</f>
        <v>0</v>
      </c>
      <c r="AD639" s="148">
        <f t="shared" si="1401"/>
        <v>0</v>
      </c>
      <c r="AE639" s="148">
        <f t="shared" si="1401"/>
        <v>0</v>
      </c>
      <c r="AF639" s="148">
        <f t="shared" si="1381"/>
        <v>30008.6</v>
      </c>
      <c r="AG639" s="148">
        <f t="shared" si="1382"/>
        <v>0</v>
      </c>
      <c r="AH639" s="148">
        <f t="shared" si="1383"/>
        <v>0</v>
      </c>
    </row>
    <row r="640" spans="1:34" s="42" customFormat="1" ht="26.4">
      <c r="A640" s="185"/>
      <c r="B640" s="71" t="s">
        <v>34</v>
      </c>
      <c r="C640" s="35" t="s">
        <v>310</v>
      </c>
      <c r="D640" s="35" t="s">
        <v>21</v>
      </c>
      <c r="E640" s="35" t="s">
        <v>100</v>
      </c>
      <c r="F640" s="35" t="s">
        <v>376</v>
      </c>
      <c r="G640" s="36" t="s">
        <v>33</v>
      </c>
      <c r="H640" s="148"/>
      <c r="I640" s="148"/>
      <c r="J640" s="148"/>
      <c r="K640" s="148">
        <v>30008.6</v>
      </c>
      <c r="L640" s="148"/>
      <c r="M640" s="148"/>
      <c r="N640" s="148">
        <f t="shared" si="1392"/>
        <v>30008.6</v>
      </c>
      <c r="O640" s="148">
        <f t="shared" si="1393"/>
        <v>0</v>
      </c>
      <c r="P640" s="148">
        <f t="shared" si="1394"/>
        <v>0</v>
      </c>
      <c r="Q640" s="148"/>
      <c r="R640" s="148"/>
      <c r="S640" s="148"/>
      <c r="T640" s="148">
        <f t="shared" si="1373"/>
        <v>30008.6</v>
      </c>
      <c r="U640" s="148">
        <f t="shared" si="1374"/>
        <v>0</v>
      </c>
      <c r="V640" s="148">
        <f t="shared" si="1375"/>
        <v>0</v>
      </c>
      <c r="W640" s="148"/>
      <c r="X640" s="148"/>
      <c r="Y640" s="148"/>
      <c r="Z640" s="148">
        <f t="shared" si="1377"/>
        <v>30008.6</v>
      </c>
      <c r="AA640" s="148">
        <f t="shared" si="1378"/>
        <v>0</v>
      </c>
      <c r="AB640" s="148">
        <f t="shared" si="1379"/>
        <v>0</v>
      </c>
      <c r="AC640" s="148"/>
      <c r="AD640" s="148"/>
      <c r="AE640" s="148"/>
      <c r="AF640" s="148">
        <f t="shared" si="1381"/>
        <v>30008.6</v>
      </c>
      <c r="AG640" s="148">
        <f t="shared" si="1382"/>
        <v>0</v>
      </c>
      <c r="AH640" s="148">
        <f t="shared" si="1383"/>
        <v>0</v>
      </c>
    </row>
    <row r="641" spans="1:34" s="42" customFormat="1">
      <c r="A641" s="185"/>
      <c r="B641" s="93" t="s">
        <v>379</v>
      </c>
      <c r="C641" s="35" t="s">
        <v>310</v>
      </c>
      <c r="D641" s="35" t="s">
        <v>21</v>
      </c>
      <c r="E641" s="35" t="s">
        <v>100</v>
      </c>
      <c r="F641" s="35" t="s">
        <v>378</v>
      </c>
      <c r="G641" s="36"/>
      <c r="H641" s="148"/>
      <c r="I641" s="148"/>
      <c r="J641" s="148"/>
      <c r="K641" s="148">
        <f>K642</f>
        <v>131800</v>
      </c>
      <c r="L641" s="148">
        <f t="shared" ref="L641:M642" si="1402">L642</f>
        <v>0</v>
      </c>
      <c r="M641" s="148">
        <f t="shared" si="1402"/>
        <v>0</v>
      </c>
      <c r="N641" s="148">
        <f t="shared" si="1392"/>
        <v>131800</v>
      </c>
      <c r="O641" s="148">
        <f t="shared" si="1393"/>
        <v>0</v>
      </c>
      <c r="P641" s="148">
        <f t="shared" si="1394"/>
        <v>0</v>
      </c>
      <c r="Q641" s="148">
        <f>Q642</f>
        <v>0</v>
      </c>
      <c r="R641" s="148">
        <f t="shared" ref="R641:S642" si="1403">R642</f>
        <v>0</v>
      </c>
      <c r="S641" s="148">
        <f t="shared" si="1403"/>
        <v>0</v>
      </c>
      <c r="T641" s="148">
        <f t="shared" si="1373"/>
        <v>131800</v>
      </c>
      <c r="U641" s="148">
        <f t="shared" si="1374"/>
        <v>0</v>
      </c>
      <c r="V641" s="148">
        <f t="shared" si="1375"/>
        <v>0</v>
      </c>
      <c r="W641" s="148">
        <f>W642</f>
        <v>0</v>
      </c>
      <c r="X641" s="148">
        <f t="shared" ref="X641:Y642" si="1404">X642</f>
        <v>0</v>
      </c>
      <c r="Y641" s="148">
        <f t="shared" si="1404"/>
        <v>0</v>
      </c>
      <c r="Z641" s="148">
        <f t="shared" si="1377"/>
        <v>131800</v>
      </c>
      <c r="AA641" s="148">
        <f t="shared" si="1378"/>
        <v>0</v>
      </c>
      <c r="AB641" s="148">
        <f t="shared" si="1379"/>
        <v>0</v>
      </c>
      <c r="AC641" s="148">
        <f>AC642</f>
        <v>0</v>
      </c>
      <c r="AD641" s="148">
        <f t="shared" ref="AD641:AE642" si="1405">AD642</f>
        <v>0</v>
      </c>
      <c r="AE641" s="148">
        <f t="shared" si="1405"/>
        <v>0</v>
      </c>
      <c r="AF641" s="148">
        <f t="shared" si="1381"/>
        <v>131800</v>
      </c>
      <c r="AG641" s="148">
        <f t="shared" si="1382"/>
        <v>0</v>
      </c>
      <c r="AH641" s="148">
        <f t="shared" si="1383"/>
        <v>0</v>
      </c>
    </row>
    <row r="642" spans="1:34" s="42" customFormat="1" ht="26.4">
      <c r="A642" s="185"/>
      <c r="B642" s="27" t="s">
        <v>41</v>
      </c>
      <c r="C642" s="35" t="s">
        <v>310</v>
      </c>
      <c r="D642" s="35" t="s">
        <v>21</v>
      </c>
      <c r="E642" s="35" t="s">
        <v>100</v>
      </c>
      <c r="F642" s="35" t="s">
        <v>378</v>
      </c>
      <c r="G642" s="36" t="s">
        <v>39</v>
      </c>
      <c r="H642" s="148"/>
      <c r="I642" s="148"/>
      <c r="J642" s="148"/>
      <c r="K642" s="148">
        <f>K643</f>
        <v>131800</v>
      </c>
      <c r="L642" s="148">
        <f t="shared" si="1402"/>
        <v>0</v>
      </c>
      <c r="M642" s="148">
        <f t="shared" si="1402"/>
        <v>0</v>
      </c>
      <c r="N642" s="148">
        <f t="shared" si="1392"/>
        <v>131800</v>
      </c>
      <c r="O642" s="148">
        <f t="shared" si="1393"/>
        <v>0</v>
      </c>
      <c r="P642" s="148">
        <f t="shared" si="1394"/>
        <v>0</v>
      </c>
      <c r="Q642" s="148">
        <f>Q643</f>
        <v>0</v>
      </c>
      <c r="R642" s="148">
        <f t="shared" si="1403"/>
        <v>0</v>
      </c>
      <c r="S642" s="148">
        <f t="shared" si="1403"/>
        <v>0</v>
      </c>
      <c r="T642" s="148">
        <f t="shared" si="1373"/>
        <v>131800</v>
      </c>
      <c r="U642" s="148">
        <f t="shared" si="1374"/>
        <v>0</v>
      </c>
      <c r="V642" s="148">
        <f t="shared" si="1375"/>
        <v>0</v>
      </c>
      <c r="W642" s="148">
        <f>W643</f>
        <v>0</v>
      </c>
      <c r="X642" s="148">
        <f t="shared" si="1404"/>
        <v>0</v>
      </c>
      <c r="Y642" s="148">
        <f t="shared" si="1404"/>
        <v>0</v>
      </c>
      <c r="Z642" s="148">
        <f t="shared" si="1377"/>
        <v>131800</v>
      </c>
      <c r="AA642" s="148">
        <f t="shared" si="1378"/>
        <v>0</v>
      </c>
      <c r="AB642" s="148">
        <f t="shared" si="1379"/>
        <v>0</v>
      </c>
      <c r="AC642" s="148">
        <f>AC643</f>
        <v>0</v>
      </c>
      <c r="AD642" s="148">
        <f t="shared" si="1405"/>
        <v>0</v>
      </c>
      <c r="AE642" s="148">
        <f t="shared" si="1405"/>
        <v>0</v>
      </c>
      <c r="AF642" s="148">
        <f t="shared" si="1381"/>
        <v>131800</v>
      </c>
      <c r="AG642" s="148">
        <f t="shared" si="1382"/>
        <v>0</v>
      </c>
      <c r="AH642" s="148">
        <f t="shared" si="1383"/>
        <v>0</v>
      </c>
    </row>
    <row r="643" spans="1:34" s="42" customFormat="1">
      <c r="A643" s="185"/>
      <c r="B643" s="26" t="s">
        <v>42</v>
      </c>
      <c r="C643" s="35" t="s">
        <v>310</v>
      </c>
      <c r="D643" s="35" t="s">
        <v>21</v>
      </c>
      <c r="E643" s="35" t="s">
        <v>100</v>
      </c>
      <c r="F643" s="35" t="s">
        <v>378</v>
      </c>
      <c r="G643" s="36" t="s">
        <v>40</v>
      </c>
      <c r="H643" s="148"/>
      <c r="I643" s="148"/>
      <c r="J643" s="148"/>
      <c r="K643" s="60">
        <f>65900+65900</f>
        <v>131800</v>
      </c>
      <c r="L643" s="148"/>
      <c r="M643" s="148"/>
      <c r="N643" s="148">
        <f t="shared" si="1392"/>
        <v>131800</v>
      </c>
      <c r="O643" s="148">
        <f t="shared" si="1393"/>
        <v>0</v>
      </c>
      <c r="P643" s="148">
        <f t="shared" si="1394"/>
        <v>0</v>
      </c>
      <c r="Q643" s="60"/>
      <c r="R643" s="148"/>
      <c r="S643" s="148"/>
      <c r="T643" s="148">
        <f t="shared" si="1373"/>
        <v>131800</v>
      </c>
      <c r="U643" s="148">
        <f t="shared" si="1374"/>
        <v>0</v>
      </c>
      <c r="V643" s="148">
        <f t="shared" si="1375"/>
        <v>0</v>
      </c>
      <c r="W643" s="60"/>
      <c r="X643" s="148"/>
      <c r="Y643" s="148"/>
      <c r="Z643" s="148">
        <f t="shared" si="1377"/>
        <v>131800</v>
      </c>
      <c r="AA643" s="148">
        <f t="shared" si="1378"/>
        <v>0</v>
      </c>
      <c r="AB643" s="148">
        <f t="shared" si="1379"/>
        <v>0</v>
      </c>
      <c r="AC643" s="60"/>
      <c r="AD643" s="148"/>
      <c r="AE643" s="148"/>
      <c r="AF643" s="148">
        <f t="shared" si="1381"/>
        <v>131800</v>
      </c>
      <c r="AG643" s="148">
        <f t="shared" si="1382"/>
        <v>0</v>
      </c>
      <c r="AH643" s="148">
        <f t="shared" si="1383"/>
        <v>0</v>
      </c>
    </row>
    <row r="644" spans="1:34" s="42" customFormat="1">
      <c r="A644" s="185"/>
      <c r="B644" s="93" t="s">
        <v>381</v>
      </c>
      <c r="C644" s="35" t="s">
        <v>310</v>
      </c>
      <c r="D644" s="35" t="s">
        <v>21</v>
      </c>
      <c r="E644" s="35" t="s">
        <v>100</v>
      </c>
      <c r="F644" s="35" t="s">
        <v>380</v>
      </c>
      <c r="G644" s="36"/>
      <c r="H644" s="148"/>
      <c r="I644" s="148"/>
      <c r="J644" s="148"/>
      <c r="K644" s="148">
        <f>K645</f>
        <v>93902.7</v>
      </c>
      <c r="L644" s="148">
        <f t="shared" ref="L644:M645" si="1406">L645</f>
        <v>0</v>
      </c>
      <c r="M644" s="148">
        <f t="shared" si="1406"/>
        <v>0</v>
      </c>
      <c r="N644" s="148">
        <f t="shared" si="1392"/>
        <v>93902.7</v>
      </c>
      <c r="O644" s="148">
        <f t="shared" si="1393"/>
        <v>0</v>
      </c>
      <c r="P644" s="148">
        <f t="shared" si="1394"/>
        <v>0</v>
      </c>
      <c r="Q644" s="148">
        <f>Q645</f>
        <v>0</v>
      </c>
      <c r="R644" s="148">
        <f t="shared" ref="R644:S645" si="1407">R645</f>
        <v>0</v>
      </c>
      <c r="S644" s="148">
        <f t="shared" si="1407"/>
        <v>0</v>
      </c>
      <c r="T644" s="148">
        <f t="shared" si="1373"/>
        <v>93902.7</v>
      </c>
      <c r="U644" s="148">
        <f t="shared" si="1374"/>
        <v>0</v>
      </c>
      <c r="V644" s="148">
        <f t="shared" si="1375"/>
        <v>0</v>
      </c>
      <c r="W644" s="148">
        <f>W645</f>
        <v>0</v>
      </c>
      <c r="X644" s="148">
        <f t="shared" ref="X644:Y645" si="1408">X645</f>
        <v>0</v>
      </c>
      <c r="Y644" s="148">
        <f t="shared" si="1408"/>
        <v>0</v>
      </c>
      <c r="Z644" s="148">
        <f t="shared" si="1377"/>
        <v>93902.7</v>
      </c>
      <c r="AA644" s="148">
        <f t="shared" si="1378"/>
        <v>0</v>
      </c>
      <c r="AB644" s="148">
        <f t="shared" si="1379"/>
        <v>0</v>
      </c>
      <c r="AC644" s="148">
        <f>AC645</f>
        <v>0</v>
      </c>
      <c r="AD644" s="148">
        <f t="shared" ref="AD644:AE645" si="1409">AD645</f>
        <v>0</v>
      </c>
      <c r="AE644" s="148">
        <f t="shared" si="1409"/>
        <v>0</v>
      </c>
      <c r="AF644" s="148">
        <f t="shared" si="1381"/>
        <v>93902.7</v>
      </c>
      <c r="AG644" s="148">
        <f t="shared" si="1382"/>
        <v>0</v>
      </c>
      <c r="AH644" s="148">
        <f t="shared" si="1383"/>
        <v>0</v>
      </c>
    </row>
    <row r="645" spans="1:34" s="42" customFormat="1" ht="26.4">
      <c r="A645" s="185"/>
      <c r="B645" s="27" t="s">
        <v>41</v>
      </c>
      <c r="C645" s="35" t="s">
        <v>310</v>
      </c>
      <c r="D645" s="35" t="s">
        <v>21</v>
      </c>
      <c r="E645" s="35" t="s">
        <v>100</v>
      </c>
      <c r="F645" s="35" t="s">
        <v>380</v>
      </c>
      <c r="G645" s="36" t="s">
        <v>39</v>
      </c>
      <c r="H645" s="148"/>
      <c r="I645" s="148"/>
      <c r="J645" s="148"/>
      <c r="K645" s="148">
        <f>K646</f>
        <v>93902.7</v>
      </c>
      <c r="L645" s="148">
        <f t="shared" si="1406"/>
        <v>0</v>
      </c>
      <c r="M645" s="148">
        <f t="shared" si="1406"/>
        <v>0</v>
      </c>
      <c r="N645" s="148">
        <f t="shared" si="1392"/>
        <v>93902.7</v>
      </c>
      <c r="O645" s="148">
        <f t="shared" si="1393"/>
        <v>0</v>
      </c>
      <c r="P645" s="148">
        <f t="shared" si="1394"/>
        <v>0</v>
      </c>
      <c r="Q645" s="148">
        <f>Q646</f>
        <v>0</v>
      </c>
      <c r="R645" s="148">
        <f t="shared" si="1407"/>
        <v>0</v>
      </c>
      <c r="S645" s="148">
        <f t="shared" si="1407"/>
        <v>0</v>
      </c>
      <c r="T645" s="148">
        <f t="shared" si="1373"/>
        <v>93902.7</v>
      </c>
      <c r="U645" s="148">
        <f t="shared" si="1374"/>
        <v>0</v>
      </c>
      <c r="V645" s="148">
        <f t="shared" si="1375"/>
        <v>0</v>
      </c>
      <c r="W645" s="148">
        <f>W646</f>
        <v>0</v>
      </c>
      <c r="X645" s="148">
        <f t="shared" si="1408"/>
        <v>0</v>
      </c>
      <c r="Y645" s="148">
        <f t="shared" si="1408"/>
        <v>0</v>
      </c>
      <c r="Z645" s="148">
        <f t="shared" si="1377"/>
        <v>93902.7</v>
      </c>
      <c r="AA645" s="148">
        <f t="shared" si="1378"/>
        <v>0</v>
      </c>
      <c r="AB645" s="148">
        <f t="shared" si="1379"/>
        <v>0</v>
      </c>
      <c r="AC645" s="148">
        <f>AC646</f>
        <v>0</v>
      </c>
      <c r="AD645" s="148">
        <f t="shared" si="1409"/>
        <v>0</v>
      </c>
      <c r="AE645" s="148">
        <f t="shared" si="1409"/>
        <v>0</v>
      </c>
      <c r="AF645" s="148">
        <f t="shared" si="1381"/>
        <v>93902.7</v>
      </c>
      <c r="AG645" s="148">
        <f t="shared" si="1382"/>
        <v>0</v>
      </c>
      <c r="AH645" s="148">
        <f t="shared" si="1383"/>
        <v>0</v>
      </c>
    </row>
    <row r="646" spans="1:34" s="42" customFormat="1">
      <c r="A646" s="185"/>
      <c r="B646" s="26" t="s">
        <v>42</v>
      </c>
      <c r="C646" s="35" t="s">
        <v>310</v>
      </c>
      <c r="D646" s="35" t="s">
        <v>21</v>
      </c>
      <c r="E646" s="35" t="s">
        <v>100</v>
      </c>
      <c r="F646" s="35" t="s">
        <v>380</v>
      </c>
      <c r="G646" s="36" t="s">
        <v>40</v>
      </c>
      <c r="H646" s="148"/>
      <c r="I646" s="148"/>
      <c r="J646" s="148"/>
      <c r="K646" s="60">
        <f>46951.35+46951.35</f>
        <v>93902.7</v>
      </c>
      <c r="L646" s="148"/>
      <c r="M646" s="148"/>
      <c r="N646" s="148">
        <f t="shared" si="1392"/>
        <v>93902.7</v>
      </c>
      <c r="O646" s="148">
        <f t="shared" si="1393"/>
        <v>0</v>
      </c>
      <c r="P646" s="148">
        <f t="shared" si="1394"/>
        <v>0</v>
      </c>
      <c r="Q646" s="60"/>
      <c r="R646" s="148"/>
      <c r="S646" s="148"/>
      <c r="T646" s="148">
        <f t="shared" si="1373"/>
        <v>93902.7</v>
      </c>
      <c r="U646" s="148">
        <f t="shared" si="1374"/>
        <v>0</v>
      </c>
      <c r="V646" s="148">
        <f t="shared" si="1375"/>
        <v>0</v>
      </c>
      <c r="W646" s="60"/>
      <c r="X646" s="148"/>
      <c r="Y646" s="148"/>
      <c r="Z646" s="148">
        <f t="shared" si="1377"/>
        <v>93902.7</v>
      </c>
      <c r="AA646" s="148">
        <f t="shared" si="1378"/>
        <v>0</v>
      </c>
      <c r="AB646" s="148">
        <f t="shared" si="1379"/>
        <v>0</v>
      </c>
      <c r="AC646" s="60"/>
      <c r="AD646" s="148"/>
      <c r="AE646" s="148"/>
      <c r="AF646" s="148">
        <f t="shared" si="1381"/>
        <v>93902.7</v>
      </c>
      <c r="AG646" s="148">
        <f t="shared" si="1382"/>
        <v>0</v>
      </c>
      <c r="AH646" s="148">
        <f t="shared" si="1383"/>
        <v>0</v>
      </c>
    </row>
    <row r="647" spans="1:34" s="42" customFormat="1">
      <c r="A647" s="185"/>
      <c r="B647" s="93" t="s">
        <v>383</v>
      </c>
      <c r="C647" s="35" t="s">
        <v>310</v>
      </c>
      <c r="D647" s="35" t="s">
        <v>21</v>
      </c>
      <c r="E647" s="35" t="s">
        <v>100</v>
      </c>
      <c r="F647" s="35" t="s">
        <v>382</v>
      </c>
      <c r="G647" s="36"/>
      <c r="H647" s="148"/>
      <c r="I647" s="148"/>
      <c r="J647" s="148"/>
      <c r="K647" s="148">
        <f>K648+K650</f>
        <v>918879.50999999989</v>
      </c>
      <c r="L647" s="148">
        <f t="shared" ref="L647:M647" si="1410">L648+L650</f>
        <v>0</v>
      </c>
      <c r="M647" s="148">
        <f t="shared" si="1410"/>
        <v>0</v>
      </c>
      <c r="N647" s="148">
        <f t="shared" si="1392"/>
        <v>918879.50999999989</v>
      </c>
      <c r="O647" s="148">
        <f t="shared" si="1393"/>
        <v>0</v>
      </c>
      <c r="P647" s="148">
        <f t="shared" si="1394"/>
        <v>0</v>
      </c>
      <c r="Q647" s="148">
        <f>Q648+Q650</f>
        <v>0</v>
      </c>
      <c r="R647" s="148">
        <f t="shared" ref="R647:S647" si="1411">R648+R650</f>
        <v>0</v>
      </c>
      <c r="S647" s="148">
        <f t="shared" si="1411"/>
        <v>0</v>
      </c>
      <c r="T647" s="148">
        <f t="shared" si="1373"/>
        <v>918879.50999999989</v>
      </c>
      <c r="U647" s="148">
        <f t="shared" si="1374"/>
        <v>0</v>
      </c>
      <c r="V647" s="148">
        <f t="shared" si="1375"/>
        <v>0</v>
      </c>
      <c r="W647" s="148">
        <f>W648+W650</f>
        <v>0</v>
      </c>
      <c r="X647" s="148">
        <f t="shared" ref="X647:Y647" si="1412">X648+X650</f>
        <v>0</v>
      </c>
      <c r="Y647" s="148">
        <f t="shared" si="1412"/>
        <v>0</v>
      </c>
      <c r="Z647" s="148">
        <f t="shared" si="1377"/>
        <v>918879.50999999989</v>
      </c>
      <c r="AA647" s="148">
        <f t="shared" si="1378"/>
        <v>0</v>
      </c>
      <c r="AB647" s="148">
        <f t="shared" si="1379"/>
        <v>0</v>
      </c>
      <c r="AC647" s="148">
        <f>AC648+AC650</f>
        <v>0</v>
      </c>
      <c r="AD647" s="148">
        <f t="shared" ref="AD647:AE647" si="1413">AD648+AD650</f>
        <v>0</v>
      </c>
      <c r="AE647" s="148">
        <f t="shared" si="1413"/>
        <v>0</v>
      </c>
      <c r="AF647" s="148">
        <f t="shared" si="1381"/>
        <v>918879.50999999989</v>
      </c>
      <c r="AG647" s="148">
        <f t="shared" si="1382"/>
        <v>0</v>
      </c>
      <c r="AH647" s="148">
        <f t="shared" si="1383"/>
        <v>0</v>
      </c>
    </row>
    <row r="648" spans="1:34" s="42" customFormat="1" ht="26.4">
      <c r="A648" s="185"/>
      <c r="B648" s="126" t="s">
        <v>186</v>
      </c>
      <c r="C648" s="35" t="s">
        <v>310</v>
      </c>
      <c r="D648" s="35" t="s">
        <v>21</v>
      </c>
      <c r="E648" s="35" t="s">
        <v>100</v>
      </c>
      <c r="F648" s="35" t="s">
        <v>382</v>
      </c>
      <c r="G648" s="36" t="s">
        <v>32</v>
      </c>
      <c r="H648" s="148"/>
      <c r="I648" s="148"/>
      <c r="J648" s="148"/>
      <c r="K648" s="148">
        <f>K649</f>
        <v>808058.42999999993</v>
      </c>
      <c r="L648" s="148">
        <f t="shared" ref="L648:M648" si="1414">L649</f>
        <v>0</v>
      </c>
      <c r="M648" s="148">
        <f t="shared" si="1414"/>
        <v>0</v>
      </c>
      <c r="N648" s="148">
        <f t="shared" si="1392"/>
        <v>808058.42999999993</v>
      </c>
      <c r="O648" s="148">
        <f t="shared" si="1393"/>
        <v>0</v>
      </c>
      <c r="P648" s="148">
        <f t="shared" si="1394"/>
        <v>0</v>
      </c>
      <c r="Q648" s="148">
        <f>Q649</f>
        <v>0</v>
      </c>
      <c r="R648" s="148">
        <f t="shared" ref="R648:S648" si="1415">R649</f>
        <v>0</v>
      </c>
      <c r="S648" s="148">
        <f t="shared" si="1415"/>
        <v>0</v>
      </c>
      <c r="T648" s="148">
        <f t="shared" si="1373"/>
        <v>808058.42999999993</v>
      </c>
      <c r="U648" s="148">
        <f t="shared" si="1374"/>
        <v>0</v>
      </c>
      <c r="V648" s="148">
        <f t="shared" si="1375"/>
        <v>0</v>
      </c>
      <c r="W648" s="148">
        <f>W649</f>
        <v>0</v>
      </c>
      <c r="X648" s="148">
        <f t="shared" ref="X648:Y648" si="1416">X649</f>
        <v>0</v>
      </c>
      <c r="Y648" s="148">
        <f t="shared" si="1416"/>
        <v>0</v>
      </c>
      <c r="Z648" s="148">
        <f t="shared" si="1377"/>
        <v>808058.42999999993</v>
      </c>
      <c r="AA648" s="148">
        <f t="shared" si="1378"/>
        <v>0</v>
      </c>
      <c r="AB648" s="148">
        <f t="shared" si="1379"/>
        <v>0</v>
      </c>
      <c r="AC648" s="148">
        <f>AC649</f>
        <v>0</v>
      </c>
      <c r="AD648" s="148">
        <f t="shared" ref="AD648:AE648" si="1417">AD649</f>
        <v>0</v>
      </c>
      <c r="AE648" s="148">
        <f t="shared" si="1417"/>
        <v>0</v>
      </c>
      <c r="AF648" s="148">
        <f t="shared" si="1381"/>
        <v>808058.42999999993</v>
      </c>
      <c r="AG648" s="148">
        <f t="shared" si="1382"/>
        <v>0</v>
      </c>
      <c r="AH648" s="148">
        <f t="shared" si="1383"/>
        <v>0</v>
      </c>
    </row>
    <row r="649" spans="1:34" s="42" customFormat="1" ht="26.4">
      <c r="A649" s="185"/>
      <c r="B649" s="71" t="s">
        <v>34</v>
      </c>
      <c r="C649" s="35" t="s">
        <v>310</v>
      </c>
      <c r="D649" s="35" t="s">
        <v>21</v>
      </c>
      <c r="E649" s="35" t="s">
        <v>100</v>
      </c>
      <c r="F649" s="35" t="s">
        <v>382</v>
      </c>
      <c r="G649" s="36" t="s">
        <v>33</v>
      </c>
      <c r="H649" s="148"/>
      <c r="I649" s="148"/>
      <c r="J649" s="148"/>
      <c r="K649" s="148">
        <v>808058.42999999993</v>
      </c>
      <c r="L649" s="148"/>
      <c r="M649" s="148"/>
      <c r="N649" s="148">
        <f t="shared" si="1392"/>
        <v>808058.42999999993</v>
      </c>
      <c r="O649" s="148">
        <f t="shared" si="1393"/>
        <v>0</v>
      </c>
      <c r="P649" s="148">
        <f t="shared" si="1394"/>
        <v>0</v>
      </c>
      <c r="Q649" s="148"/>
      <c r="R649" s="148"/>
      <c r="S649" s="148"/>
      <c r="T649" s="148">
        <f t="shared" si="1373"/>
        <v>808058.42999999993</v>
      </c>
      <c r="U649" s="148">
        <f t="shared" si="1374"/>
        <v>0</v>
      </c>
      <c r="V649" s="148">
        <f t="shared" si="1375"/>
        <v>0</v>
      </c>
      <c r="W649" s="148"/>
      <c r="X649" s="148"/>
      <c r="Y649" s="148"/>
      <c r="Z649" s="148">
        <f t="shared" si="1377"/>
        <v>808058.42999999993</v>
      </c>
      <c r="AA649" s="148">
        <f t="shared" si="1378"/>
        <v>0</v>
      </c>
      <c r="AB649" s="148">
        <f t="shared" si="1379"/>
        <v>0</v>
      </c>
      <c r="AC649" s="148"/>
      <c r="AD649" s="148"/>
      <c r="AE649" s="148"/>
      <c r="AF649" s="148">
        <f t="shared" si="1381"/>
        <v>808058.42999999993</v>
      </c>
      <c r="AG649" s="148">
        <f t="shared" si="1382"/>
        <v>0</v>
      </c>
      <c r="AH649" s="148">
        <f t="shared" si="1383"/>
        <v>0</v>
      </c>
    </row>
    <row r="650" spans="1:34" s="42" customFormat="1" ht="26.4">
      <c r="A650" s="185"/>
      <c r="B650" s="27" t="s">
        <v>41</v>
      </c>
      <c r="C650" s="35" t="s">
        <v>310</v>
      </c>
      <c r="D650" s="35" t="s">
        <v>21</v>
      </c>
      <c r="E650" s="35" t="s">
        <v>100</v>
      </c>
      <c r="F650" s="35" t="s">
        <v>382</v>
      </c>
      <c r="G650" s="37" t="s">
        <v>39</v>
      </c>
      <c r="H650" s="148"/>
      <c r="I650" s="148"/>
      <c r="J650" s="148"/>
      <c r="K650" s="148">
        <f>K651</f>
        <v>110821.08</v>
      </c>
      <c r="L650" s="148">
        <f t="shared" ref="L650:M650" si="1418">L651</f>
        <v>0</v>
      </c>
      <c r="M650" s="148">
        <f t="shared" si="1418"/>
        <v>0</v>
      </c>
      <c r="N650" s="148">
        <f t="shared" si="1392"/>
        <v>110821.08</v>
      </c>
      <c r="O650" s="148">
        <f t="shared" si="1393"/>
        <v>0</v>
      </c>
      <c r="P650" s="148">
        <f t="shared" si="1394"/>
        <v>0</v>
      </c>
      <c r="Q650" s="148">
        <f>Q651</f>
        <v>0</v>
      </c>
      <c r="R650" s="148">
        <f t="shared" ref="R650:S650" si="1419">R651</f>
        <v>0</v>
      </c>
      <c r="S650" s="148">
        <f t="shared" si="1419"/>
        <v>0</v>
      </c>
      <c r="T650" s="148">
        <f t="shared" si="1373"/>
        <v>110821.08</v>
      </c>
      <c r="U650" s="148">
        <f t="shared" si="1374"/>
        <v>0</v>
      </c>
      <c r="V650" s="148">
        <f t="shared" si="1375"/>
        <v>0</v>
      </c>
      <c r="W650" s="148">
        <f>W651</f>
        <v>0</v>
      </c>
      <c r="X650" s="148">
        <f t="shared" ref="X650:Y650" si="1420">X651</f>
        <v>0</v>
      </c>
      <c r="Y650" s="148">
        <f t="shared" si="1420"/>
        <v>0</v>
      </c>
      <c r="Z650" s="148">
        <f t="shared" si="1377"/>
        <v>110821.08</v>
      </c>
      <c r="AA650" s="148">
        <f t="shared" si="1378"/>
        <v>0</v>
      </c>
      <c r="AB650" s="148">
        <f t="shared" si="1379"/>
        <v>0</v>
      </c>
      <c r="AC650" s="148">
        <f>AC651</f>
        <v>0</v>
      </c>
      <c r="AD650" s="148">
        <f t="shared" ref="AD650:AE650" si="1421">AD651</f>
        <v>0</v>
      </c>
      <c r="AE650" s="148">
        <f t="shared" si="1421"/>
        <v>0</v>
      </c>
      <c r="AF650" s="148">
        <f t="shared" si="1381"/>
        <v>110821.08</v>
      </c>
      <c r="AG650" s="148">
        <f t="shared" si="1382"/>
        <v>0</v>
      </c>
      <c r="AH650" s="148">
        <f t="shared" si="1383"/>
        <v>0</v>
      </c>
    </row>
    <row r="651" spans="1:34" s="42" customFormat="1">
      <c r="A651" s="185"/>
      <c r="B651" s="26" t="s">
        <v>42</v>
      </c>
      <c r="C651" s="35" t="s">
        <v>310</v>
      </c>
      <c r="D651" s="35" t="s">
        <v>21</v>
      </c>
      <c r="E651" s="35" t="s">
        <v>100</v>
      </c>
      <c r="F651" s="35" t="s">
        <v>382</v>
      </c>
      <c r="G651" s="37" t="s">
        <v>40</v>
      </c>
      <c r="H651" s="148"/>
      <c r="I651" s="148"/>
      <c r="J651" s="148"/>
      <c r="K651" s="148">
        <v>110821.08</v>
      </c>
      <c r="L651" s="148"/>
      <c r="M651" s="148"/>
      <c r="N651" s="148">
        <f t="shared" si="1392"/>
        <v>110821.08</v>
      </c>
      <c r="O651" s="148">
        <f t="shared" si="1393"/>
        <v>0</v>
      </c>
      <c r="P651" s="148">
        <f t="shared" si="1394"/>
        <v>0</v>
      </c>
      <c r="Q651" s="148"/>
      <c r="R651" s="148"/>
      <c r="S651" s="148"/>
      <c r="T651" s="148">
        <f t="shared" si="1373"/>
        <v>110821.08</v>
      </c>
      <c r="U651" s="148">
        <f t="shared" si="1374"/>
        <v>0</v>
      </c>
      <c r="V651" s="148">
        <f t="shared" si="1375"/>
        <v>0</v>
      </c>
      <c r="W651" s="148"/>
      <c r="X651" s="148"/>
      <c r="Y651" s="148"/>
      <c r="Z651" s="148">
        <f t="shared" si="1377"/>
        <v>110821.08</v>
      </c>
      <c r="AA651" s="148">
        <f t="shared" si="1378"/>
        <v>0</v>
      </c>
      <c r="AB651" s="148">
        <f t="shared" si="1379"/>
        <v>0</v>
      </c>
      <c r="AC651" s="148"/>
      <c r="AD651" s="148"/>
      <c r="AE651" s="148"/>
      <c r="AF651" s="148">
        <f t="shared" si="1381"/>
        <v>110821.08</v>
      </c>
      <c r="AG651" s="148">
        <f t="shared" si="1382"/>
        <v>0</v>
      </c>
      <c r="AH651" s="148">
        <f t="shared" si="1383"/>
        <v>0</v>
      </c>
    </row>
    <row r="652" spans="1:34" s="42" customFormat="1" ht="26.4">
      <c r="A652" s="185"/>
      <c r="B652" s="208" t="s">
        <v>385</v>
      </c>
      <c r="C652" s="73" t="s">
        <v>310</v>
      </c>
      <c r="D652" s="73" t="s">
        <v>21</v>
      </c>
      <c r="E652" s="73" t="s">
        <v>100</v>
      </c>
      <c r="F652" s="73" t="s">
        <v>384</v>
      </c>
      <c r="G652" s="37"/>
      <c r="H652" s="148"/>
      <c r="I652" s="148"/>
      <c r="J652" s="148"/>
      <c r="K652" s="148">
        <f>K653+K656+K659+K662+K665</f>
        <v>6339943</v>
      </c>
      <c r="L652" s="148">
        <f t="shared" ref="L652:M652" si="1422">L653+L656+L659+L662+L665</f>
        <v>0</v>
      </c>
      <c r="M652" s="148">
        <f t="shared" si="1422"/>
        <v>0</v>
      </c>
      <c r="N652" s="148">
        <f t="shared" ref="N652:N669" si="1423">H652+K652</f>
        <v>6339943</v>
      </c>
      <c r="O652" s="148">
        <f t="shared" ref="O652:O669" si="1424">I652+L652</f>
        <v>0</v>
      </c>
      <c r="P652" s="148">
        <f t="shared" ref="P652:P669" si="1425">J652+M652</f>
        <v>0</v>
      </c>
      <c r="Q652" s="148">
        <f>Q653+Q656+Q659+Q662+Q665</f>
        <v>0</v>
      </c>
      <c r="R652" s="148">
        <f t="shared" ref="R652:S652" si="1426">R653+R656+R659+R662+R665</f>
        <v>0</v>
      </c>
      <c r="S652" s="148">
        <f t="shared" si="1426"/>
        <v>0</v>
      </c>
      <c r="T652" s="148">
        <f t="shared" si="1373"/>
        <v>6339943</v>
      </c>
      <c r="U652" s="148">
        <f t="shared" si="1374"/>
        <v>0</v>
      </c>
      <c r="V652" s="148">
        <f t="shared" si="1375"/>
        <v>0</v>
      </c>
      <c r="W652" s="148">
        <f>W653+W656+W659+W662+W665</f>
        <v>0</v>
      </c>
      <c r="X652" s="148">
        <f t="shared" ref="X652:Y652" si="1427">X653+X656+X659+X662+X665</f>
        <v>0</v>
      </c>
      <c r="Y652" s="148">
        <f t="shared" si="1427"/>
        <v>0</v>
      </c>
      <c r="Z652" s="148">
        <f t="shared" si="1377"/>
        <v>6339943</v>
      </c>
      <c r="AA652" s="148">
        <f t="shared" si="1378"/>
        <v>0</v>
      </c>
      <c r="AB652" s="148">
        <f t="shared" si="1379"/>
        <v>0</v>
      </c>
      <c r="AC652" s="148">
        <f>AC653+AC656+AC659+AC662+AC665</f>
        <v>0</v>
      </c>
      <c r="AD652" s="148">
        <f t="shared" ref="AD652:AE652" si="1428">AD653+AD656+AD659+AD662+AD665</f>
        <v>0</v>
      </c>
      <c r="AE652" s="148">
        <f t="shared" si="1428"/>
        <v>0</v>
      </c>
      <c r="AF652" s="148">
        <f t="shared" si="1381"/>
        <v>6339943</v>
      </c>
      <c r="AG652" s="148">
        <f t="shared" si="1382"/>
        <v>0</v>
      </c>
      <c r="AH652" s="148">
        <f t="shared" si="1383"/>
        <v>0</v>
      </c>
    </row>
    <row r="653" spans="1:34" s="42" customFormat="1">
      <c r="A653" s="185"/>
      <c r="B653" s="207" t="s">
        <v>375</v>
      </c>
      <c r="C653" s="73" t="s">
        <v>310</v>
      </c>
      <c r="D653" s="73" t="s">
        <v>21</v>
      </c>
      <c r="E653" s="73" t="s">
        <v>100</v>
      </c>
      <c r="F653" s="73" t="s">
        <v>386</v>
      </c>
      <c r="G653" s="101"/>
      <c r="H653" s="148"/>
      <c r="I653" s="148"/>
      <c r="J653" s="148"/>
      <c r="K653" s="148">
        <f>K654</f>
        <v>2550018.14</v>
      </c>
      <c r="L653" s="148">
        <f t="shared" ref="L653:M653" si="1429">L654</f>
        <v>0</v>
      </c>
      <c r="M653" s="148">
        <f t="shared" si="1429"/>
        <v>0</v>
      </c>
      <c r="N653" s="148">
        <f t="shared" si="1423"/>
        <v>2550018.14</v>
      </c>
      <c r="O653" s="148">
        <f t="shared" si="1424"/>
        <v>0</v>
      </c>
      <c r="P653" s="148">
        <f t="shared" si="1425"/>
        <v>0</v>
      </c>
      <c r="Q653" s="148">
        <f>Q654</f>
        <v>0</v>
      </c>
      <c r="R653" s="148">
        <f t="shared" ref="R653:S653" si="1430">R654</f>
        <v>0</v>
      </c>
      <c r="S653" s="148">
        <f t="shared" si="1430"/>
        <v>0</v>
      </c>
      <c r="T653" s="148">
        <f t="shared" si="1373"/>
        <v>2550018.14</v>
      </c>
      <c r="U653" s="148">
        <f t="shared" si="1374"/>
        <v>0</v>
      </c>
      <c r="V653" s="148">
        <f t="shared" si="1375"/>
        <v>0</v>
      </c>
      <c r="W653" s="148">
        <f>W654</f>
        <v>0</v>
      </c>
      <c r="X653" s="148">
        <f t="shared" ref="X653:Y653" si="1431">X654</f>
        <v>0</v>
      </c>
      <c r="Y653" s="148">
        <f t="shared" si="1431"/>
        <v>0</v>
      </c>
      <c r="Z653" s="148">
        <f t="shared" si="1377"/>
        <v>2550018.14</v>
      </c>
      <c r="AA653" s="148">
        <f t="shared" si="1378"/>
        <v>0</v>
      </c>
      <c r="AB653" s="148">
        <f t="shared" si="1379"/>
        <v>0</v>
      </c>
      <c r="AC653" s="148">
        <f>AC654</f>
        <v>0</v>
      </c>
      <c r="AD653" s="148">
        <f t="shared" ref="AD653:AE653" si="1432">AD654</f>
        <v>0</v>
      </c>
      <c r="AE653" s="148">
        <f t="shared" si="1432"/>
        <v>0</v>
      </c>
      <c r="AF653" s="148">
        <f t="shared" si="1381"/>
        <v>2550018.14</v>
      </c>
      <c r="AG653" s="148">
        <f t="shared" si="1382"/>
        <v>0</v>
      </c>
      <c r="AH653" s="148">
        <f t="shared" si="1383"/>
        <v>0</v>
      </c>
    </row>
    <row r="654" spans="1:34" s="42" customFormat="1" ht="26.4">
      <c r="A654" s="185"/>
      <c r="B654" s="207" t="s">
        <v>186</v>
      </c>
      <c r="C654" s="73" t="s">
        <v>310</v>
      </c>
      <c r="D654" s="73" t="s">
        <v>21</v>
      </c>
      <c r="E654" s="73" t="s">
        <v>100</v>
      </c>
      <c r="F654" s="73" t="s">
        <v>386</v>
      </c>
      <c r="G654" s="101" t="s">
        <v>32</v>
      </c>
      <c r="H654" s="148"/>
      <c r="I654" s="148"/>
      <c r="J654" s="148"/>
      <c r="K654" s="148">
        <f>K655</f>
        <v>2550018.14</v>
      </c>
      <c r="L654" s="148"/>
      <c r="M654" s="148"/>
      <c r="N654" s="148">
        <f t="shared" si="1423"/>
        <v>2550018.14</v>
      </c>
      <c r="O654" s="148">
        <f t="shared" si="1424"/>
        <v>0</v>
      </c>
      <c r="P654" s="148">
        <f t="shared" si="1425"/>
        <v>0</v>
      </c>
      <c r="Q654" s="148">
        <f>Q655</f>
        <v>0</v>
      </c>
      <c r="R654" s="148"/>
      <c r="S654" s="148"/>
      <c r="T654" s="148">
        <f t="shared" si="1373"/>
        <v>2550018.14</v>
      </c>
      <c r="U654" s="148">
        <f t="shared" si="1374"/>
        <v>0</v>
      </c>
      <c r="V654" s="148">
        <f t="shared" si="1375"/>
        <v>0</v>
      </c>
      <c r="W654" s="148">
        <f>W655</f>
        <v>0</v>
      </c>
      <c r="X654" s="148"/>
      <c r="Y654" s="148"/>
      <c r="Z654" s="148">
        <f t="shared" si="1377"/>
        <v>2550018.14</v>
      </c>
      <c r="AA654" s="148">
        <f t="shared" si="1378"/>
        <v>0</v>
      </c>
      <c r="AB654" s="148">
        <f t="shared" si="1379"/>
        <v>0</v>
      </c>
      <c r="AC654" s="148">
        <f>AC655</f>
        <v>0</v>
      </c>
      <c r="AD654" s="148"/>
      <c r="AE654" s="148"/>
      <c r="AF654" s="148">
        <f t="shared" si="1381"/>
        <v>2550018.14</v>
      </c>
      <c r="AG654" s="148">
        <f t="shared" si="1382"/>
        <v>0</v>
      </c>
      <c r="AH654" s="148">
        <f t="shared" si="1383"/>
        <v>0</v>
      </c>
    </row>
    <row r="655" spans="1:34" s="42" customFormat="1" ht="26.4">
      <c r="A655" s="185"/>
      <c r="B655" s="207" t="s">
        <v>34</v>
      </c>
      <c r="C655" s="73" t="s">
        <v>310</v>
      </c>
      <c r="D655" s="73" t="s">
        <v>21</v>
      </c>
      <c r="E655" s="73" t="s">
        <v>100</v>
      </c>
      <c r="F655" s="73" t="s">
        <v>386</v>
      </c>
      <c r="G655" s="101" t="s">
        <v>33</v>
      </c>
      <c r="H655" s="148"/>
      <c r="I655" s="148"/>
      <c r="J655" s="148"/>
      <c r="K655" s="148">
        <v>2550018.14</v>
      </c>
      <c r="L655" s="148"/>
      <c r="M655" s="148"/>
      <c r="N655" s="148">
        <f t="shared" si="1423"/>
        <v>2550018.14</v>
      </c>
      <c r="O655" s="148">
        <f t="shared" si="1424"/>
        <v>0</v>
      </c>
      <c r="P655" s="148">
        <f t="shared" si="1425"/>
        <v>0</v>
      </c>
      <c r="Q655" s="148"/>
      <c r="R655" s="148"/>
      <c r="S655" s="148"/>
      <c r="T655" s="148">
        <f t="shared" si="1373"/>
        <v>2550018.14</v>
      </c>
      <c r="U655" s="148">
        <f t="shared" si="1374"/>
        <v>0</v>
      </c>
      <c r="V655" s="148">
        <f t="shared" si="1375"/>
        <v>0</v>
      </c>
      <c r="W655" s="148"/>
      <c r="X655" s="148"/>
      <c r="Y655" s="148"/>
      <c r="Z655" s="148">
        <f t="shared" si="1377"/>
        <v>2550018.14</v>
      </c>
      <c r="AA655" s="148">
        <f t="shared" si="1378"/>
        <v>0</v>
      </c>
      <c r="AB655" s="148">
        <f t="shared" si="1379"/>
        <v>0</v>
      </c>
      <c r="AC655" s="148"/>
      <c r="AD655" s="148"/>
      <c r="AE655" s="148"/>
      <c r="AF655" s="148">
        <f t="shared" si="1381"/>
        <v>2550018.14</v>
      </c>
      <c r="AG655" s="148">
        <f t="shared" si="1382"/>
        <v>0</v>
      </c>
      <c r="AH655" s="148">
        <f t="shared" si="1383"/>
        <v>0</v>
      </c>
    </row>
    <row r="656" spans="1:34" s="42" customFormat="1">
      <c r="A656" s="185"/>
      <c r="B656" s="207" t="s">
        <v>377</v>
      </c>
      <c r="C656" s="73" t="s">
        <v>310</v>
      </c>
      <c r="D656" s="73" t="s">
        <v>21</v>
      </c>
      <c r="E656" s="73" t="s">
        <v>100</v>
      </c>
      <c r="F656" s="73" t="s">
        <v>387</v>
      </c>
      <c r="G656" s="101"/>
      <c r="H656" s="148"/>
      <c r="I656" s="148"/>
      <c r="J656" s="148"/>
      <c r="K656" s="148">
        <f>K657</f>
        <v>537763.31999999995</v>
      </c>
      <c r="L656" s="148">
        <f t="shared" ref="L656:M657" si="1433">L657</f>
        <v>0</v>
      </c>
      <c r="M656" s="148">
        <f t="shared" si="1433"/>
        <v>0</v>
      </c>
      <c r="N656" s="148">
        <f t="shared" si="1423"/>
        <v>537763.31999999995</v>
      </c>
      <c r="O656" s="148">
        <f t="shared" si="1424"/>
        <v>0</v>
      </c>
      <c r="P656" s="148">
        <f t="shared" si="1425"/>
        <v>0</v>
      </c>
      <c r="Q656" s="148">
        <f>Q657</f>
        <v>0</v>
      </c>
      <c r="R656" s="148">
        <f t="shared" ref="R656:S657" si="1434">R657</f>
        <v>0</v>
      </c>
      <c r="S656" s="148">
        <f t="shared" si="1434"/>
        <v>0</v>
      </c>
      <c r="T656" s="148">
        <f t="shared" si="1373"/>
        <v>537763.31999999995</v>
      </c>
      <c r="U656" s="148">
        <f t="shared" si="1374"/>
        <v>0</v>
      </c>
      <c r="V656" s="148">
        <f t="shared" si="1375"/>
        <v>0</v>
      </c>
      <c r="W656" s="148">
        <f>W657</f>
        <v>0</v>
      </c>
      <c r="X656" s="148">
        <f t="shared" ref="X656:Y657" si="1435">X657</f>
        <v>0</v>
      </c>
      <c r="Y656" s="148">
        <f t="shared" si="1435"/>
        <v>0</v>
      </c>
      <c r="Z656" s="148">
        <f t="shared" si="1377"/>
        <v>537763.31999999995</v>
      </c>
      <c r="AA656" s="148">
        <f t="shared" si="1378"/>
        <v>0</v>
      </c>
      <c r="AB656" s="148">
        <f t="shared" si="1379"/>
        <v>0</v>
      </c>
      <c r="AC656" s="148">
        <f>AC657</f>
        <v>0</v>
      </c>
      <c r="AD656" s="148">
        <f t="shared" ref="AD656:AE657" si="1436">AD657</f>
        <v>0</v>
      </c>
      <c r="AE656" s="148">
        <f t="shared" si="1436"/>
        <v>0</v>
      </c>
      <c r="AF656" s="148">
        <f t="shared" si="1381"/>
        <v>537763.31999999995</v>
      </c>
      <c r="AG656" s="148">
        <f t="shared" si="1382"/>
        <v>0</v>
      </c>
      <c r="AH656" s="148">
        <f t="shared" si="1383"/>
        <v>0</v>
      </c>
    </row>
    <row r="657" spans="1:34" s="42" customFormat="1" ht="26.4">
      <c r="A657" s="185"/>
      <c r="B657" s="207" t="s">
        <v>186</v>
      </c>
      <c r="C657" s="73" t="s">
        <v>310</v>
      </c>
      <c r="D657" s="73" t="s">
        <v>21</v>
      </c>
      <c r="E657" s="73" t="s">
        <v>100</v>
      </c>
      <c r="F657" s="73" t="s">
        <v>387</v>
      </c>
      <c r="G657" s="101" t="s">
        <v>32</v>
      </c>
      <c r="H657" s="148"/>
      <c r="I657" s="148"/>
      <c r="J657" s="148"/>
      <c r="K657" s="148">
        <f>K658</f>
        <v>537763.31999999995</v>
      </c>
      <c r="L657" s="148">
        <f t="shared" si="1433"/>
        <v>0</v>
      </c>
      <c r="M657" s="148">
        <f t="shared" si="1433"/>
        <v>0</v>
      </c>
      <c r="N657" s="148">
        <f t="shared" si="1423"/>
        <v>537763.31999999995</v>
      </c>
      <c r="O657" s="148">
        <f t="shared" si="1424"/>
        <v>0</v>
      </c>
      <c r="P657" s="148">
        <f t="shared" si="1425"/>
        <v>0</v>
      </c>
      <c r="Q657" s="148">
        <f>Q658</f>
        <v>0</v>
      </c>
      <c r="R657" s="148">
        <f t="shared" si="1434"/>
        <v>0</v>
      </c>
      <c r="S657" s="148">
        <f t="shared" si="1434"/>
        <v>0</v>
      </c>
      <c r="T657" s="148">
        <f t="shared" si="1373"/>
        <v>537763.31999999995</v>
      </c>
      <c r="U657" s="148">
        <f t="shared" si="1374"/>
        <v>0</v>
      </c>
      <c r="V657" s="148">
        <f t="shared" si="1375"/>
        <v>0</v>
      </c>
      <c r="W657" s="148">
        <f>W658</f>
        <v>0</v>
      </c>
      <c r="X657" s="148">
        <f t="shared" si="1435"/>
        <v>0</v>
      </c>
      <c r="Y657" s="148">
        <f t="shared" si="1435"/>
        <v>0</v>
      </c>
      <c r="Z657" s="148">
        <f t="shared" si="1377"/>
        <v>537763.31999999995</v>
      </c>
      <c r="AA657" s="148">
        <f t="shared" si="1378"/>
        <v>0</v>
      </c>
      <c r="AB657" s="148">
        <f t="shared" si="1379"/>
        <v>0</v>
      </c>
      <c r="AC657" s="148">
        <f>AC658</f>
        <v>0</v>
      </c>
      <c r="AD657" s="148">
        <f t="shared" si="1436"/>
        <v>0</v>
      </c>
      <c r="AE657" s="148">
        <f t="shared" si="1436"/>
        <v>0</v>
      </c>
      <c r="AF657" s="148">
        <f t="shared" si="1381"/>
        <v>537763.31999999995</v>
      </c>
      <c r="AG657" s="148">
        <f t="shared" si="1382"/>
        <v>0</v>
      </c>
      <c r="AH657" s="148">
        <f t="shared" si="1383"/>
        <v>0</v>
      </c>
    </row>
    <row r="658" spans="1:34" s="42" customFormat="1" ht="26.4">
      <c r="A658" s="185"/>
      <c r="B658" s="207" t="s">
        <v>34</v>
      </c>
      <c r="C658" s="73" t="s">
        <v>310</v>
      </c>
      <c r="D658" s="73" t="s">
        <v>21</v>
      </c>
      <c r="E658" s="73" t="s">
        <v>100</v>
      </c>
      <c r="F658" s="73" t="s">
        <v>387</v>
      </c>
      <c r="G658" s="101" t="s">
        <v>33</v>
      </c>
      <c r="H658" s="148"/>
      <c r="I658" s="148"/>
      <c r="J658" s="148"/>
      <c r="K658" s="148">
        <v>537763.31999999995</v>
      </c>
      <c r="L658" s="148"/>
      <c r="M658" s="148"/>
      <c r="N658" s="148">
        <f t="shared" si="1423"/>
        <v>537763.31999999995</v>
      </c>
      <c r="O658" s="148">
        <f t="shared" si="1424"/>
        <v>0</v>
      </c>
      <c r="P658" s="148">
        <f t="shared" si="1425"/>
        <v>0</v>
      </c>
      <c r="Q658" s="148"/>
      <c r="R658" s="148"/>
      <c r="S658" s="148"/>
      <c r="T658" s="148">
        <f t="shared" si="1373"/>
        <v>537763.31999999995</v>
      </c>
      <c r="U658" s="148">
        <f t="shared" si="1374"/>
        <v>0</v>
      </c>
      <c r="V658" s="148">
        <f t="shared" si="1375"/>
        <v>0</v>
      </c>
      <c r="W658" s="148"/>
      <c r="X658" s="148"/>
      <c r="Y658" s="148"/>
      <c r="Z658" s="148">
        <f t="shared" si="1377"/>
        <v>537763.31999999995</v>
      </c>
      <c r="AA658" s="148">
        <f t="shared" si="1378"/>
        <v>0</v>
      </c>
      <c r="AB658" s="148">
        <f t="shared" si="1379"/>
        <v>0</v>
      </c>
      <c r="AC658" s="148"/>
      <c r="AD658" s="148"/>
      <c r="AE658" s="148"/>
      <c r="AF658" s="148">
        <f t="shared" si="1381"/>
        <v>537763.31999999995</v>
      </c>
      <c r="AG658" s="148">
        <f t="shared" si="1382"/>
        <v>0</v>
      </c>
      <c r="AH658" s="148">
        <f t="shared" si="1383"/>
        <v>0</v>
      </c>
    </row>
    <row r="659" spans="1:34" s="42" customFormat="1">
      <c r="A659" s="185"/>
      <c r="B659" s="207" t="s">
        <v>379</v>
      </c>
      <c r="C659" s="73" t="s">
        <v>310</v>
      </c>
      <c r="D659" s="73" t="s">
        <v>21</v>
      </c>
      <c r="E659" s="73" t="s">
        <v>100</v>
      </c>
      <c r="F659" s="73" t="s">
        <v>388</v>
      </c>
      <c r="G659" s="101"/>
      <c r="H659" s="148"/>
      <c r="I659" s="148"/>
      <c r="J659" s="148"/>
      <c r="K659" s="148">
        <f>K660</f>
        <v>1186200</v>
      </c>
      <c r="L659" s="148">
        <f t="shared" ref="L659:M660" si="1437">L660</f>
        <v>0</v>
      </c>
      <c r="M659" s="148">
        <f t="shared" si="1437"/>
        <v>0</v>
      </c>
      <c r="N659" s="148">
        <f t="shared" si="1423"/>
        <v>1186200</v>
      </c>
      <c r="O659" s="148">
        <f t="shared" si="1424"/>
        <v>0</v>
      </c>
      <c r="P659" s="148">
        <f t="shared" si="1425"/>
        <v>0</v>
      </c>
      <c r="Q659" s="148">
        <f>Q660</f>
        <v>0</v>
      </c>
      <c r="R659" s="148">
        <f t="shared" ref="R659:S660" si="1438">R660</f>
        <v>0</v>
      </c>
      <c r="S659" s="148">
        <f t="shared" si="1438"/>
        <v>0</v>
      </c>
      <c r="T659" s="148">
        <f t="shared" si="1373"/>
        <v>1186200</v>
      </c>
      <c r="U659" s="148">
        <f t="shared" si="1374"/>
        <v>0</v>
      </c>
      <c r="V659" s="148">
        <f t="shared" si="1375"/>
        <v>0</v>
      </c>
      <c r="W659" s="148">
        <f>W660</f>
        <v>0</v>
      </c>
      <c r="X659" s="148">
        <f t="shared" ref="X659:Y660" si="1439">X660</f>
        <v>0</v>
      </c>
      <c r="Y659" s="148">
        <f t="shared" si="1439"/>
        <v>0</v>
      </c>
      <c r="Z659" s="148">
        <f t="shared" si="1377"/>
        <v>1186200</v>
      </c>
      <c r="AA659" s="148">
        <f t="shared" si="1378"/>
        <v>0</v>
      </c>
      <c r="AB659" s="148">
        <f t="shared" si="1379"/>
        <v>0</v>
      </c>
      <c r="AC659" s="148">
        <f>AC660</f>
        <v>0</v>
      </c>
      <c r="AD659" s="148">
        <f t="shared" ref="AD659:AE660" si="1440">AD660</f>
        <v>0</v>
      </c>
      <c r="AE659" s="148">
        <f t="shared" si="1440"/>
        <v>0</v>
      </c>
      <c r="AF659" s="148">
        <f t="shared" si="1381"/>
        <v>1186200</v>
      </c>
      <c r="AG659" s="148">
        <f t="shared" si="1382"/>
        <v>0</v>
      </c>
      <c r="AH659" s="148">
        <f t="shared" si="1383"/>
        <v>0</v>
      </c>
    </row>
    <row r="660" spans="1:34" s="42" customFormat="1" ht="26.4">
      <c r="A660" s="185"/>
      <c r="B660" s="207" t="s">
        <v>41</v>
      </c>
      <c r="C660" s="73" t="s">
        <v>310</v>
      </c>
      <c r="D660" s="73" t="s">
        <v>21</v>
      </c>
      <c r="E660" s="73" t="s">
        <v>100</v>
      </c>
      <c r="F660" s="73" t="s">
        <v>388</v>
      </c>
      <c r="G660" s="101" t="s">
        <v>39</v>
      </c>
      <c r="H660" s="148"/>
      <c r="I660" s="148"/>
      <c r="J660" s="148"/>
      <c r="K660" s="148">
        <f>K661</f>
        <v>1186200</v>
      </c>
      <c r="L660" s="148">
        <f t="shared" si="1437"/>
        <v>0</v>
      </c>
      <c r="M660" s="148">
        <f t="shared" si="1437"/>
        <v>0</v>
      </c>
      <c r="N660" s="148">
        <f t="shared" si="1423"/>
        <v>1186200</v>
      </c>
      <c r="O660" s="148">
        <f t="shared" si="1424"/>
        <v>0</v>
      </c>
      <c r="P660" s="148">
        <f t="shared" si="1425"/>
        <v>0</v>
      </c>
      <c r="Q660" s="148">
        <f>Q661</f>
        <v>0</v>
      </c>
      <c r="R660" s="148">
        <f t="shared" si="1438"/>
        <v>0</v>
      </c>
      <c r="S660" s="148">
        <f t="shared" si="1438"/>
        <v>0</v>
      </c>
      <c r="T660" s="148">
        <f t="shared" si="1373"/>
        <v>1186200</v>
      </c>
      <c r="U660" s="148">
        <f t="shared" si="1374"/>
        <v>0</v>
      </c>
      <c r="V660" s="148">
        <f t="shared" si="1375"/>
        <v>0</v>
      </c>
      <c r="W660" s="148">
        <f>W661</f>
        <v>0</v>
      </c>
      <c r="X660" s="148">
        <f t="shared" si="1439"/>
        <v>0</v>
      </c>
      <c r="Y660" s="148">
        <f t="shared" si="1439"/>
        <v>0</v>
      </c>
      <c r="Z660" s="148">
        <f t="shared" si="1377"/>
        <v>1186200</v>
      </c>
      <c r="AA660" s="148">
        <f t="shared" si="1378"/>
        <v>0</v>
      </c>
      <c r="AB660" s="148">
        <f t="shared" si="1379"/>
        <v>0</v>
      </c>
      <c r="AC660" s="148">
        <f>AC661</f>
        <v>0</v>
      </c>
      <c r="AD660" s="148">
        <f t="shared" si="1440"/>
        <v>0</v>
      </c>
      <c r="AE660" s="148">
        <f t="shared" si="1440"/>
        <v>0</v>
      </c>
      <c r="AF660" s="148">
        <f t="shared" si="1381"/>
        <v>1186200</v>
      </c>
      <c r="AG660" s="148">
        <f t="shared" si="1382"/>
        <v>0</v>
      </c>
      <c r="AH660" s="148">
        <f t="shared" si="1383"/>
        <v>0</v>
      </c>
    </row>
    <row r="661" spans="1:34" s="42" customFormat="1">
      <c r="A661" s="185"/>
      <c r="B661" s="207" t="s">
        <v>42</v>
      </c>
      <c r="C661" s="73" t="s">
        <v>310</v>
      </c>
      <c r="D661" s="73" t="s">
        <v>21</v>
      </c>
      <c r="E661" s="73" t="s">
        <v>100</v>
      </c>
      <c r="F661" s="73" t="s">
        <v>388</v>
      </c>
      <c r="G661" s="101" t="s">
        <v>40</v>
      </c>
      <c r="H661" s="148"/>
      <c r="I661" s="148"/>
      <c r="J661" s="148"/>
      <c r="K661" s="148">
        <v>1186200</v>
      </c>
      <c r="L661" s="148"/>
      <c r="M661" s="148"/>
      <c r="N661" s="148">
        <f t="shared" si="1423"/>
        <v>1186200</v>
      </c>
      <c r="O661" s="148">
        <f t="shared" si="1424"/>
        <v>0</v>
      </c>
      <c r="P661" s="148">
        <f t="shared" si="1425"/>
        <v>0</v>
      </c>
      <c r="Q661" s="148"/>
      <c r="R661" s="148"/>
      <c r="S661" s="148"/>
      <c r="T661" s="148">
        <f t="shared" si="1373"/>
        <v>1186200</v>
      </c>
      <c r="U661" s="148">
        <f t="shared" si="1374"/>
        <v>0</v>
      </c>
      <c r="V661" s="148">
        <f t="shared" si="1375"/>
        <v>0</v>
      </c>
      <c r="W661" s="148"/>
      <c r="X661" s="148"/>
      <c r="Y661" s="148"/>
      <c r="Z661" s="148">
        <f t="shared" si="1377"/>
        <v>1186200</v>
      </c>
      <c r="AA661" s="148">
        <f t="shared" si="1378"/>
        <v>0</v>
      </c>
      <c r="AB661" s="148">
        <f t="shared" si="1379"/>
        <v>0</v>
      </c>
      <c r="AC661" s="148"/>
      <c r="AD661" s="148"/>
      <c r="AE661" s="148"/>
      <c r="AF661" s="148">
        <f t="shared" si="1381"/>
        <v>1186200</v>
      </c>
      <c r="AG661" s="148">
        <f t="shared" si="1382"/>
        <v>0</v>
      </c>
      <c r="AH661" s="148">
        <f t="shared" si="1383"/>
        <v>0</v>
      </c>
    </row>
    <row r="662" spans="1:34" s="42" customFormat="1">
      <c r="A662" s="185"/>
      <c r="B662" s="207" t="s">
        <v>381</v>
      </c>
      <c r="C662" s="34" t="s">
        <v>310</v>
      </c>
      <c r="D662" s="34" t="s">
        <v>21</v>
      </c>
      <c r="E662" s="34" t="s">
        <v>100</v>
      </c>
      <c r="F662" s="34" t="s">
        <v>389</v>
      </c>
      <c r="G662" s="37"/>
      <c r="H662" s="148"/>
      <c r="I662" s="148"/>
      <c r="J662" s="148"/>
      <c r="K662" s="148">
        <f>K663</f>
        <v>845324.3</v>
      </c>
      <c r="L662" s="148">
        <f t="shared" ref="L662:M663" si="1441">L663</f>
        <v>0</v>
      </c>
      <c r="M662" s="148">
        <f t="shared" si="1441"/>
        <v>0</v>
      </c>
      <c r="N662" s="148">
        <f t="shared" si="1423"/>
        <v>845324.3</v>
      </c>
      <c r="O662" s="148">
        <f t="shared" si="1424"/>
        <v>0</v>
      </c>
      <c r="P662" s="148">
        <f t="shared" si="1425"/>
        <v>0</v>
      </c>
      <c r="Q662" s="148">
        <f>Q663</f>
        <v>0</v>
      </c>
      <c r="R662" s="148">
        <f t="shared" ref="R662:S663" si="1442">R663</f>
        <v>0</v>
      </c>
      <c r="S662" s="148">
        <f t="shared" si="1442"/>
        <v>0</v>
      </c>
      <c r="T662" s="148">
        <f t="shared" si="1373"/>
        <v>845324.3</v>
      </c>
      <c r="U662" s="148">
        <f t="shared" si="1374"/>
        <v>0</v>
      </c>
      <c r="V662" s="148">
        <f t="shared" si="1375"/>
        <v>0</v>
      </c>
      <c r="W662" s="148">
        <f>W663</f>
        <v>0</v>
      </c>
      <c r="X662" s="148">
        <f t="shared" ref="X662:Y663" si="1443">X663</f>
        <v>0</v>
      </c>
      <c r="Y662" s="148">
        <f t="shared" si="1443"/>
        <v>0</v>
      </c>
      <c r="Z662" s="148">
        <f t="shared" si="1377"/>
        <v>845324.3</v>
      </c>
      <c r="AA662" s="148">
        <f t="shared" si="1378"/>
        <v>0</v>
      </c>
      <c r="AB662" s="148">
        <f t="shared" si="1379"/>
        <v>0</v>
      </c>
      <c r="AC662" s="148">
        <f>AC663</f>
        <v>0</v>
      </c>
      <c r="AD662" s="148">
        <f t="shared" ref="AD662:AE663" si="1444">AD663</f>
        <v>0</v>
      </c>
      <c r="AE662" s="148">
        <f t="shared" si="1444"/>
        <v>0</v>
      </c>
      <c r="AF662" s="148">
        <f t="shared" si="1381"/>
        <v>845324.3</v>
      </c>
      <c r="AG662" s="148">
        <f t="shared" si="1382"/>
        <v>0</v>
      </c>
      <c r="AH662" s="148">
        <f t="shared" si="1383"/>
        <v>0</v>
      </c>
    </row>
    <row r="663" spans="1:34" s="42" customFormat="1" ht="26.4">
      <c r="A663" s="185"/>
      <c r="B663" s="207" t="s">
        <v>41</v>
      </c>
      <c r="C663" s="34" t="s">
        <v>310</v>
      </c>
      <c r="D663" s="34" t="s">
        <v>21</v>
      </c>
      <c r="E663" s="34" t="s">
        <v>100</v>
      </c>
      <c r="F663" s="34" t="s">
        <v>389</v>
      </c>
      <c r="G663" s="37" t="s">
        <v>39</v>
      </c>
      <c r="H663" s="148"/>
      <c r="I663" s="148"/>
      <c r="J663" s="148"/>
      <c r="K663" s="148">
        <f>K664</f>
        <v>845324.3</v>
      </c>
      <c r="L663" s="148">
        <f t="shared" si="1441"/>
        <v>0</v>
      </c>
      <c r="M663" s="148">
        <f t="shared" si="1441"/>
        <v>0</v>
      </c>
      <c r="N663" s="148">
        <f t="shared" si="1423"/>
        <v>845324.3</v>
      </c>
      <c r="O663" s="148">
        <f t="shared" si="1424"/>
        <v>0</v>
      </c>
      <c r="P663" s="148">
        <f t="shared" si="1425"/>
        <v>0</v>
      </c>
      <c r="Q663" s="148">
        <f>Q664</f>
        <v>0</v>
      </c>
      <c r="R663" s="148">
        <f t="shared" si="1442"/>
        <v>0</v>
      </c>
      <c r="S663" s="148">
        <f t="shared" si="1442"/>
        <v>0</v>
      </c>
      <c r="T663" s="148">
        <f t="shared" si="1373"/>
        <v>845324.3</v>
      </c>
      <c r="U663" s="148">
        <f t="shared" si="1374"/>
        <v>0</v>
      </c>
      <c r="V663" s="148">
        <f t="shared" si="1375"/>
        <v>0</v>
      </c>
      <c r="W663" s="148">
        <f>W664</f>
        <v>0</v>
      </c>
      <c r="X663" s="148">
        <f t="shared" si="1443"/>
        <v>0</v>
      </c>
      <c r="Y663" s="148">
        <f t="shared" si="1443"/>
        <v>0</v>
      </c>
      <c r="Z663" s="148">
        <f t="shared" si="1377"/>
        <v>845324.3</v>
      </c>
      <c r="AA663" s="148">
        <f t="shared" si="1378"/>
        <v>0</v>
      </c>
      <c r="AB663" s="148">
        <f t="shared" si="1379"/>
        <v>0</v>
      </c>
      <c r="AC663" s="148">
        <f>AC664</f>
        <v>0</v>
      </c>
      <c r="AD663" s="148">
        <f t="shared" si="1444"/>
        <v>0</v>
      </c>
      <c r="AE663" s="148">
        <f t="shared" si="1444"/>
        <v>0</v>
      </c>
      <c r="AF663" s="148">
        <f t="shared" si="1381"/>
        <v>845324.3</v>
      </c>
      <c r="AG663" s="148">
        <f t="shared" si="1382"/>
        <v>0</v>
      </c>
      <c r="AH663" s="148">
        <f t="shared" si="1383"/>
        <v>0</v>
      </c>
    </row>
    <row r="664" spans="1:34" s="42" customFormat="1">
      <c r="A664" s="185"/>
      <c r="B664" s="207" t="s">
        <v>42</v>
      </c>
      <c r="C664" s="34" t="s">
        <v>310</v>
      </c>
      <c r="D664" s="34" t="s">
        <v>21</v>
      </c>
      <c r="E664" s="34" t="s">
        <v>100</v>
      </c>
      <c r="F664" s="34" t="s">
        <v>389</v>
      </c>
      <c r="G664" s="37" t="s">
        <v>40</v>
      </c>
      <c r="H664" s="148"/>
      <c r="I664" s="148"/>
      <c r="J664" s="148"/>
      <c r="K664" s="148">
        <v>845324.3</v>
      </c>
      <c r="L664" s="148"/>
      <c r="M664" s="148"/>
      <c r="N664" s="148">
        <f t="shared" si="1423"/>
        <v>845324.3</v>
      </c>
      <c r="O664" s="148">
        <f t="shared" si="1424"/>
        <v>0</v>
      </c>
      <c r="P664" s="148">
        <f t="shared" si="1425"/>
        <v>0</v>
      </c>
      <c r="Q664" s="148"/>
      <c r="R664" s="148"/>
      <c r="S664" s="148"/>
      <c r="T664" s="148">
        <f t="shared" si="1373"/>
        <v>845324.3</v>
      </c>
      <c r="U664" s="148">
        <f t="shared" si="1374"/>
        <v>0</v>
      </c>
      <c r="V664" s="148">
        <f t="shared" si="1375"/>
        <v>0</v>
      </c>
      <c r="W664" s="148"/>
      <c r="X664" s="148"/>
      <c r="Y664" s="148"/>
      <c r="Z664" s="148">
        <f t="shared" si="1377"/>
        <v>845324.3</v>
      </c>
      <c r="AA664" s="148">
        <f t="shared" si="1378"/>
        <v>0</v>
      </c>
      <c r="AB664" s="148">
        <f t="shared" si="1379"/>
        <v>0</v>
      </c>
      <c r="AC664" s="148"/>
      <c r="AD664" s="148"/>
      <c r="AE664" s="148"/>
      <c r="AF664" s="148">
        <f t="shared" si="1381"/>
        <v>845324.3</v>
      </c>
      <c r="AG664" s="148">
        <f t="shared" si="1382"/>
        <v>0</v>
      </c>
      <c r="AH664" s="148">
        <f t="shared" si="1383"/>
        <v>0</v>
      </c>
    </row>
    <row r="665" spans="1:34" s="42" customFormat="1">
      <c r="A665" s="185"/>
      <c r="B665" s="207" t="s">
        <v>383</v>
      </c>
      <c r="C665" s="73" t="s">
        <v>310</v>
      </c>
      <c r="D665" s="73" t="s">
        <v>21</v>
      </c>
      <c r="E665" s="73" t="s">
        <v>100</v>
      </c>
      <c r="F665" s="73" t="s">
        <v>390</v>
      </c>
      <c r="G665" s="101"/>
      <c r="H665" s="148"/>
      <c r="I665" s="148"/>
      <c r="J665" s="148"/>
      <c r="K665" s="148">
        <f>K666+K668</f>
        <v>1220637.24</v>
      </c>
      <c r="L665" s="148">
        <f t="shared" ref="L665:M665" si="1445">L666+L668</f>
        <v>0</v>
      </c>
      <c r="M665" s="148">
        <f t="shared" si="1445"/>
        <v>0</v>
      </c>
      <c r="N665" s="148">
        <f t="shared" si="1423"/>
        <v>1220637.24</v>
      </c>
      <c r="O665" s="148">
        <f t="shared" si="1424"/>
        <v>0</v>
      </c>
      <c r="P665" s="148">
        <f t="shared" si="1425"/>
        <v>0</v>
      </c>
      <c r="Q665" s="148">
        <f>Q666+Q668</f>
        <v>0</v>
      </c>
      <c r="R665" s="148">
        <f t="shared" ref="R665:S665" si="1446">R666+R668</f>
        <v>0</v>
      </c>
      <c r="S665" s="148">
        <f t="shared" si="1446"/>
        <v>0</v>
      </c>
      <c r="T665" s="148">
        <f t="shared" si="1373"/>
        <v>1220637.24</v>
      </c>
      <c r="U665" s="148">
        <f t="shared" si="1374"/>
        <v>0</v>
      </c>
      <c r="V665" s="148">
        <f t="shared" si="1375"/>
        <v>0</v>
      </c>
      <c r="W665" s="148">
        <f>W666+W668</f>
        <v>0</v>
      </c>
      <c r="X665" s="148">
        <f t="shared" ref="X665:Y665" si="1447">X666+X668</f>
        <v>0</v>
      </c>
      <c r="Y665" s="148">
        <f t="shared" si="1447"/>
        <v>0</v>
      </c>
      <c r="Z665" s="148">
        <f t="shared" si="1377"/>
        <v>1220637.24</v>
      </c>
      <c r="AA665" s="148">
        <f t="shared" si="1378"/>
        <v>0</v>
      </c>
      <c r="AB665" s="148">
        <f t="shared" si="1379"/>
        <v>0</v>
      </c>
      <c r="AC665" s="148">
        <f>AC666+AC668</f>
        <v>0</v>
      </c>
      <c r="AD665" s="148">
        <f t="shared" ref="AD665:AE665" si="1448">AD666+AD668</f>
        <v>0</v>
      </c>
      <c r="AE665" s="148">
        <f t="shared" si="1448"/>
        <v>0</v>
      </c>
      <c r="AF665" s="148">
        <f t="shared" si="1381"/>
        <v>1220637.24</v>
      </c>
      <c r="AG665" s="148">
        <f t="shared" si="1382"/>
        <v>0</v>
      </c>
      <c r="AH665" s="148">
        <f t="shared" si="1383"/>
        <v>0</v>
      </c>
    </row>
    <row r="666" spans="1:34" s="42" customFormat="1" ht="26.4">
      <c r="A666" s="185"/>
      <c r="B666" s="207" t="s">
        <v>186</v>
      </c>
      <c r="C666" s="73" t="s">
        <v>310</v>
      </c>
      <c r="D666" s="73" t="s">
        <v>21</v>
      </c>
      <c r="E666" s="73" t="s">
        <v>100</v>
      </c>
      <c r="F666" s="73" t="s">
        <v>390</v>
      </c>
      <c r="G666" s="101" t="s">
        <v>32</v>
      </c>
      <c r="H666" s="148"/>
      <c r="I666" s="148"/>
      <c r="J666" s="148"/>
      <c r="K666" s="148">
        <f>K667</f>
        <v>223247.57</v>
      </c>
      <c r="L666" s="148">
        <f t="shared" ref="L666:M666" si="1449">L667</f>
        <v>0</v>
      </c>
      <c r="M666" s="148">
        <f t="shared" si="1449"/>
        <v>0</v>
      </c>
      <c r="N666" s="148">
        <f t="shared" si="1423"/>
        <v>223247.57</v>
      </c>
      <c r="O666" s="148">
        <f t="shared" si="1424"/>
        <v>0</v>
      </c>
      <c r="P666" s="148">
        <f t="shared" si="1425"/>
        <v>0</v>
      </c>
      <c r="Q666" s="148">
        <f>Q667</f>
        <v>0</v>
      </c>
      <c r="R666" s="148">
        <f t="shared" ref="R666:S666" si="1450">R667</f>
        <v>0</v>
      </c>
      <c r="S666" s="148">
        <f t="shared" si="1450"/>
        <v>0</v>
      </c>
      <c r="T666" s="148">
        <f t="shared" si="1373"/>
        <v>223247.57</v>
      </c>
      <c r="U666" s="148">
        <f t="shared" si="1374"/>
        <v>0</v>
      </c>
      <c r="V666" s="148">
        <f t="shared" si="1375"/>
        <v>0</v>
      </c>
      <c r="W666" s="148">
        <f>W667</f>
        <v>0</v>
      </c>
      <c r="X666" s="148">
        <f t="shared" ref="X666:Y666" si="1451">X667</f>
        <v>0</v>
      </c>
      <c r="Y666" s="148">
        <f t="shared" si="1451"/>
        <v>0</v>
      </c>
      <c r="Z666" s="148">
        <f t="shared" si="1377"/>
        <v>223247.57</v>
      </c>
      <c r="AA666" s="148">
        <f t="shared" si="1378"/>
        <v>0</v>
      </c>
      <c r="AB666" s="148">
        <f t="shared" si="1379"/>
        <v>0</v>
      </c>
      <c r="AC666" s="148">
        <f>AC667</f>
        <v>0</v>
      </c>
      <c r="AD666" s="148">
        <f t="shared" ref="AD666:AE666" si="1452">AD667</f>
        <v>0</v>
      </c>
      <c r="AE666" s="148">
        <f t="shared" si="1452"/>
        <v>0</v>
      </c>
      <c r="AF666" s="148">
        <f t="shared" si="1381"/>
        <v>223247.57</v>
      </c>
      <c r="AG666" s="148">
        <f t="shared" si="1382"/>
        <v>0</v>
      </c>
      <c r="AH666" s="148">
        <f t="shared" si="1383"/>
        <v>0</v>
      </c>
    </row>
    <row r="667" spans="1:34" s="42" customFormat="1" ht="26.4">
      <c r="A667" s="185"/>
      <c r="B667" s="207" t="s">
        <v>34</v>
      </c>
      <c r="C667" s="73" t="s">
        <v>310</v>
      </c>
      <c r="D667" s="73" t="s">
        <v>21</v>
      </c>
      <c r="E667" s="73" t="s">
        <v>100</v>
      </c>
      <c r="F667" s="73" t="s">
        <v>390</v>
      </c>
      <c r="G667" s="101" t="s">
        <v>33</v>
      </c>
      <c r="H667" s="148"/>
      <c r="I667" s="148"/>
      <c r="J667" s="148"/>
      <c r="K667" s="148">
        <v>223247.57</v>
      </c>
      <c r="L667" s="148"/>
      <c r="M667" s="148"/>
      <c r="N667" s="148">
        <f t="shared" si="1423"/>
        <v>223247.57</v>
      </c>
      <c r="O667" s="148">
        <f t="shared" si="1424"/>
        <v>0</v>
      </c>
      <c r="P667" s="148">
        <f t="shared" si="1425"/>
        <v>0</v>
      </c>
      <c r="Q667" s="148"/>
      <c r="R667" s="148"/>
      <c r="S667" s="148"/>
      <c r="T667" s="148">
        <f t="shared" si="1373"/>
        <v>223247.57</v>
      </c>
      <c r="U667" s="148">
        <f t="shared" si="1374"/>
        <v>0</v>
      </c>
      <c r="V667" s="148">
        <f t="shared" si="1375"/>
        <v>0</v>
      </c>
      <c r="W667" s="148"/>
      <c r="X667" s="148"/>
      <c r="Y667" s="148"/>
      <c r="Z667" s="148">
        <f t="shared" si="1377"/>
        <v>223247.57</v>
      </c>
      <c r="AA667" s="148">
        <f t="shared" si="1378"/>
        <v>0</v>
      </c>
      <c r="AB667" s="148">
        <f t="shared" si="1379"/>
        <v>0</v>
      </c>
      <c r="AC667" s="148"/>
      <c r="AD667" s="148"/>
      <c r="AE667" s="148"/>
      <c r="AF667" s="148">
        <f t="shared" si="1381"/>
        <v>223247.57</v>
      </c>
      <c r="AG667" s="148">
        <f t="shared" si="1382"/>
        <v>0</v>
      </c>
      <c r="AH667" s="148">
        <f t="shared" si="1383"/>
        <v>0</v>
      </c>
    </row>
    <row r="668" spans="1:34" s="42" customFormat="1" ht="26.4">
      <c r="A668" s="185"/>
      <c r="B668" s="207" t="s">
        <v>41</v>
      </c>
      <c r="C668" s="34" t="s">
        <v>310</v>
      </c>
      <c r="D668" s="34" t="s">
        <v>21</v>
      </c>
      <c r="E668" s="34" t="s">
        <v>100</v>
      </c>
      <c r="F668" s="34" t="s">
        <v>390</v>
      </c>
      <c r="G668" s="37" t="s">
        <v>39</v>
      </c>
      <c r="H668" s="148"/>
      <c r="I668" s="148"/>
      <c r="J668" s="148"/>
      <c r="K668" s="148">
        <f>K669</f>
        <v>997389.67</v>
      </c>
      <c r="L668" s="148">
        <f t="shared" ref="L668:M668" si="1453">L669</f>
        <v>0</v>
      </c>
      <c r="M668" s="148">
        <f t="shared" si="1453"/>
        <v>0</v>
      </c>
      <c r="N668" s="148">
        <f t="shared" si="1423"/>
        <v>997389.67</v>
      </c>
      <c r="O668" s="148">
        <f t="shared" si="1424"/>
        <v>0</v>
      </c>
      <c r="P668" s="148">
        <f t="shared" si="1425"/>
        <v>0</v>
      </c>
      <c r="Q668" s="148">
        <f>Q669</f>
        <v>0</v>
      </c>
      <c r="R668" s="148">
        <f t="shared" ref="R668:S668" si="1454">R669</f>
        <v>0</v>
      </c>
      <c r="S668" s="148">
        <f t="shared" si="1454"/>
        <v>0</v>
      </c>
      <c r="T668" s="148">
        <f t="shared" si="1373"/>
        <v>997389.67</v>
      </c>
      <c r="U668" s="148">
        <f t="shared" si="1374"/>
        <v>0</v>
      </c>
      <c r="V668" s="148">
        <f t="shared" si="1375"/>
        <v>0</v>
      </c>
      <c r="W668" s="148">
        <f>W669</f>
        <v>0</v>
      </c>
      <c r="X668" s="148">
        <f t="shared" ref="X668:Y668" si="1455">X669</f>
        <v>0</v>
      </c>
      <c r="Y668" s="148">
        <f t="shared" si="1455"/>
        <v>0</v>
      </c>
      <c r="Z668" s="148">
        <f t="shared" si="1377"/>
        <v>997389.67</v>
      </c>
      <c r="AA668" s="148">
        <f t="shared" si="1378"/>
        <v>0</v>
      </c>
      <c r="AB668" s="148">
        <f t="shared" si="1379"/>
        <v>0</v>
      </c>
      <c r="AC668" s="148">
        <f>AC669</f>
        <v>0</v>
      </c>
      <c r="AD668" s="148">
        <f t="shared" ref="AD668:AE668" si="1456">AD669</f>
        <v>0</v>
      </c>
      <c r="AE668" s="148">
        <f t="shared" si="1456"/>
        <v>0</v>
      </c>
      <c r="AF668" s="148">
        <f t="shared" si="1381"/>
        <v>997389.67</v>
      </c>
      <c r="AG668" s="148">
        <f t="shared" si="1382"/>
        <v>0</v>
      </c>
      <c r="AH668" s="148">
        <f t="shared" si="1383"/>
        <v>0</v>
      </c>
    </row>
    <row r="669" spans="1:34" s="42" customFormat="1">
      <c r="A669" s="185"/>
      <c r="B669" s="207" t="s">
        <v>42</v>
      </c>
      <c r="C669" s="34" t="s">
        <v>310</v>
      </c>
      <c r="D669" s="34" t="s">
        <v>21</v>
      </c>
      <c r="E669" s="34" t="s">
        <v>100</v>
      </c>
      <c r="F669" s="34" t="s">
        <v>390</v>
      </c>
      <c r="G669" s="37" t="s">
        <v>40</v>
      </c>
      <c r="H669" s="148"/>
      <c r="I669" s="148"/>
      <c r="J669" s="148"/>
      <c r="K669" s="148">
        <v>997389.67</v>
      </c>
      <c r="L669" s="148"/>
      <c r="M669" s="148"/>
      <c r="N669" s="148">
        <f t="shared" si="1423"/>
        <v>997389.67</v>
      </c>
      <c r="O669" s="148">
        <f t="shared" si="1424"/>
        <v>0</v>
      </c>
      <c r="P669" s="148">
        <f t="shared" si="1425"/>
        <v>0</v>
      </c>
      <c r="Q669" s="148"/>
      <c r="R669" s="148"/>
      <c r="S669" s="148"/>
      <c r="T669" s="148">
        <f t="shared" si="1373"/>
        <v>997389.67</v>
      </c>
      <c r="U669" s="148">
        <f t="shared" si="1374"/>
        <v>0</v>
      </c>
      <c r="V669" s="148">
        <f t="shared" si="1375"/>
        <v>0</v>
      </c>
      <c r="W669" s="148"/>
      <c r="X669" s="148"/>
      <c r="Y669" s="148"/>
      <c r="Z669" s="148">
        <f t="shared" si="1377"/>
        <v>997389.67</v>
      </c>
      <c r="AA669" s="148">
        <f t="shared" si="1378"/>
        <v>0</v>
      </c>
      <c r="AB669" s="148">
        <f t="shared" si="1379"/>
        <v>0</v>
      </c>
      <c r="AC669" s="148"/>
      <c r="AD669" s="148"/>
      <c r="AE669" s="148"/>
      <c r="AF669" s="148">
        <f t="shared" si="1381"/>
        <v>997389.67</v>
      </c>
      <c r="AG669" s="148">
        <f t="shared" si="1382"/>
        <v>0</v>
      </c>
      <c r="AH669" s="148">
        <f t="shared" si="1383"/>
        <v>0</v>
      </c>
    </row>
    <row r="670" spans="1:34" s="42" customFormat="1">
      <c r="A670" s="185"/>
      <c r="B670" s="93"/>
      <c r="C670" s="34"/>
      <c r="D670" s="34"/>
      <c r="E670" s="34"/>
      <c r="F670" s="34"/>
      <c r="G670" s="37"/>
      <c r="H670" s="148"/>
      <c r="I670" s="148"/>
      <c r="J670" s="148"/>
      <c r="K670" s="148"/>
      <c r="L670" s="148"/>
      <c r="M670" s="148"/>
      <c r="N670" s="148"/>
      <c r="O670" s="148"/>
      <c r="P670" s="148"/>
      <c r="Q670" s="148"/>
      <c r="R670" s="148"/>
      <c r="S670" s="148"/>
      <c r="T670" s="148"/>
      <c r="U670" s="148"/>
      <c r="V670" s="148"/>
      <c r="W670" s="148"/>
      <c r="X670" s="148"/>
      <c r="Y670" s="148"/>
      <c r="Z670" s="148"/>
      <c r="AA670" s="148"/>
      <c r="AB670" s="148"/>
      <c r="AC670" s="148"/>
      <c r="AD670" s="148"/>
      <c r="AE670" s="148"/>
      <c r="AF670" s="148"/>
      <c r="AG670" s="148"/>
      <c r="AH670" s="148"/>
    </row>
    <row r="671" spans="1:34" s="136" customFormat="1" ht="27.6">
      <c r="A671" s="84">
        <v>24</v>
      </c>
      <c r="B671" s="177" t="s">
        <v>311</v>
      </c>
      <c r="C671" s="140" t="s">
        <v>312</v>
      </c>
      <c r="D671" s="140" t="s">
        <v>21</v>
      </c>
      <c r="E671" s="140" t="s">
        <v>100</v>
      </c>
      <c r="F671" s="140" t="s">
        <v>101</v>
      </c>
      <c r="G671" s="141"/>
      <c r="H671" s="178">
        <f>H672+H675</f>
        <v>580678.98</v>
      </c>
      <c r="I671" s="178">
        <f t="shared" ref="I671:J671" si="1457">I672+I675</f>
        <v>575935.77</v>
      </c>
      <c r="J671" s="178">
        <f t="shared" si="1457"/>
        <v>597173.19999999995</v>
      </c>
      <c r="K671" s="178">
        <f t="shared" ref="K671:M671" si="1458">K672+K675</f>
        <v>0</v>
      </c>
      <c r="L671" s="178">
        <f t="shared" si="1458"/>
        <v>0</v>
      </c>
      <c r="M671" s="178">
        <f t="shared" si="1458"/>
        <v>0</v>
      </c>
      <c r="N671" s="178">
        <f t="shared" si="1253"/>
        <v>580678.98</v>
      </c>
      <c r="O671" s="178">
        <f t="shared" si="1254"/>
        <v>575935.77</v>
      </c>
      <c r="P671" s="178">
        <f t="shared" si="1255"/>
        <v>597173.19999999995</v>
      </c>
      <c r="Q671" s="178">
        <f t="shared" ref="Q671:S671" si="1459">Q672+Q675</f>
        <v>0</v>
      </c>
      <c r="R671" s="178">
        <f t="shared" si="1459"/>
        <v>0</v>
      </c>
      <c r="S671" s="178">
        <f t="shared" si="1459"/>
        <v>0</v>
      </c>
      <c r="T671" s="178">
        <f t="shared" ref="T671:T679" si="1460">N671+Q671</f>
        <v>580678.98</v>
      </c>
      <c r="U671" s="178">
        <f t="shared" ref="U671:U679" si="1461">O671+R671</f>
        <v>575935.77</v>
      </c>
      <c r="V671" s="178">
        <f t="shared" ref="V671:V679" si="1462">P671+S671</f>
        <v>597173.19999999995</v>
      </c>
      <c r="W671" s="178">
        <f t="shared" ref="W671:Y671" si="1463">W672+W675</f>
        <v>0</v>
      </c>
      <c r="X671" s="178">
        <f t="shared" si="1463"/>
        <v>0</v>
      </c>
      <c r="Y671" s="178">
        <f t="shared" si="1463"/>
        <v>0</v>
      </c>
      <c r="Z671" s="178">
        <f t="shared" ref="Z671:Z679" si="1464">T671+W671</f>
        <v>580678.98</v>
      </c>
      <c r="AA671" s="178">
        <f t="shared" ref="AA671:AA679" si="1465">U671+X671</f>
        <v>575935.77</v>
      </c>
      <c r="AB671" s="178">
        <f t="shared" ref="AB671:AB679" si="1466">V671+Y671</f>
        <v>597173.19999999995</v>
      </c>
      <c r="AC671" s="178">
        <f t="shared" ref="AC671:AE671" si="1467">AC672+AC675</f>
        <v>0</v>
      </c>
      <c r="AD671" s="178">
        <f t="shared" si="1467"/>
        <v>0</v>
      </c>
      <c r="AE671" s="178">
        <f t="shared" si="1467"/>
        <v>0</v>
      </c>
      <c r="AF671" s="178">
        <f t="shared" ref="AF671:AF679" si="1468">Z671+AC671</f>
        <v>580678.98</v>
      </c>
      <c r="AG671" s="178">
        <f t="shared" ref="AG671:AG679" si="1469">AA671+AD671</f>
        <v>575935.77</v>
      </c>
      <c r="AH671" s="178">
        <f t="shared" ref="AH671:AH679" si="1470">AB671+AE671</f>
        <v>597173.19999999995</v>
      </c>
    </row>
    <row r="672" spans="1:34" s="42" customFormat="1" ht="26.4">
      <c r="A672" s="185"/>
      <c r="B672" s="195" t="s">
        <v>334</v>
      </c>
      <c r="C672" s="35" t="s">
        <v>312</v>
      </c>
      <c r="D672" s="35" t="s">
        <v>21</v>
      </c>
      <c r="E672" s="35" t="s">
        <v>100</v>
      </c>
      <c r="F672" s="35" t="s">
        <v>335</v>
      </c>
      <c r="G672" s="36"/>
      <c r="H672" s="148">
        <f>H673</f>
        <v>10000</v>
      </c>
      <c r="I672" s="148">
        <f t="shared" ref="I672:M673" si="1471">I673</f>
        <v>0</v>
      </c>
      <c r="J672" s="148">
        <f t="shared" si="1471"/>
        <v>0</v>
      </c>
      <c r="K672" s="148">
        <f t="shared" si="1471"/>
        <v>0</v>
      </c>
      <c r="L672" s="148">
        <f t="shared" si="1471"/>
        <v>0</v>
      </c>
      <c r="M672" s="148">
        <f t="shared" si="1471"/>
        <v>0</v>
      </c>
      <c r="N672" s="148">
        <f t="shared" si="1253"/>
        <v>10000</v>
      </c>
      <c r="O672" s="148">
        <f t="shared" si="1254"/>
        <v>0</v>
      </c>
      <c r="P672" s="148">
        <f t="shared" si="1255"/>
        <v>0</v>
      </c>
      <c r="Q672" s="148">
        <f t="shared" ref="Q672:S673" si="1472">Q673</f>
        <v>0</v>
      </c>
      <c r="R672" s="148">
        <f t="shared" si="1472"/>
        <v>0</v>
      </c>
      <c r="S672" s="148">
        <f t="shared" si="1472"/>
        <v>0</v>
      </c>
      <c r="T672" s="148">
        <f t="shared" si="1460"/>
        <v>10000</v>
      </c>
      <c r="U672" s="148">
        <f t="shared" si="1461"/>
        <v>0</v>
      </c>
      <c r="V672" s="148">
        <f t="shared" si="1462"/>
        <v>0</v>
      </c>
      <c r="W672" s="148">
        <f t="shared" ref="W672:Y673" si="1473">W673</f>
        <v>0</v>
      </c>
      <c r="X672" s="148">
        <f t="shared" si="1473"/>
        <v>0</v>
      </c>
      <c r="Y672" s="148">
        <f t="shared" si="1473"/>
        <v>0</v>
      </c>
      <c r="Z672" s="148">
        <f t="shared" si="1464"/>
        <v>10000</v>
      </c>
      <c r="AA672" s="148">
        <f t="shared" si="1465"/>
        <v>0</v>
      </c>
      <c r="AB672" s="148">
        <f t="shared" si="1466"/>
        <v>0</v>
      </c>
      <c r="AC672" s="148">
        <f t="shared" ref="AC672:AE673" si="1474">AC673</f>
        <v>0</v>
      </c>
      <c r="AD672" s="148">
        <f t="shared" si="1474"/>
        <v>0</v>
      </c>
      <c r="AE672" s="148">
        <f t="shared" si="1474"/>
        <v>0</v>
      </c>
      <c r="AF672" s="148">
        <f t="shared" si="1468"/>
        <v>10000</v>
      </c>
      <c r="AG672" s="148">
        <f t="shared" si="1469"/>
        <v>0</v>
      </c>
      <c r="AH672" s="148">
        <f t="shared" si="1470"/>
        <v>0</v>
      </c>
    </row>
    <row r="673" spans="1:34" s="42" customFormat="1" ht="26.4">
      <c r="A673" s="185"/>
      <c r="B673" s="194" t="s">
        <v>186</v>
      </c>
      <c r="C673" s="35" t="s">
        <v>312</v>
      </c>
      <c r="D673" s="35" t="s">
        <v>21</v>
      </c>
      <c r="E673" s="35" t="s">
        <v>100</v>
      </c>
      <c r="F673" s="35" t="s">
        <v>335</v>
      </c>
      <c r="G673" s="36" t="s">
        <v>32</v>
      </c>
      <c r="H673" s="148">
        <f>H674</f>
        <v>10000</v>
      </c>
      <c r="I673" s="148">
        <f t="shared" si="1471"/>
        <v>0</v>
      </c>
      <c r="J673" s="148">
        <f t="shared" si="1471"/>
        <v>0</v>
      </c>
      <c r="K673" s="148">
        <f t="shared" si="1471"/>
        <v>0</v>
      </c>
      <c r="L673" s="148">
        <f t="shared" si="1471"/>
        <v>0</v>
      </c>
      <c r="M673" s="148">
        <f t="shared" si="1471"/>
        <v>0</v>
      </c>
      <c r="N673" s="148">
        <f t="shared" si="1253"/>
        <v>10000</v>
      </c>
      <c r="O673" s="148">
        <f t="shared" si="1254"/>
        <v>0</v>
      </c>
      <c r="P673" s="148">
        <f t="shared" si="1255"/>
        <v>0</v>
      </c>
      <c r="Q673" s="148">
        <f t="shared" si="1472"/>
        <v>0</v>
      </c>
      <c r="R673" s="148">
        <f t="shared" si="1472"/>
        <v>0</v>
      </c>
      <c r="S673" s="148">
        <f t="shared" si="1472"/>
        <v>0</v>
      </c>
      <c r="T673" s="148">
        <f t="shared" si="1460"/>
        <v>10000</v>
      </c>
      <c r="U673" s="148">
        <f t="shared" si="1461"/>
        <v>0</v>
      </c>
      <c r="V673" s="148">
        <f t="shared" si="1462"/>
        <v>0</v>
      </c>
      <c r="W673" s="148">
        <f t="shared" si="1473"/>
        <v>0</v>
      </c>
      <c r="X673" s="148">
        <f t="shared" si="1473"/>
        <v>0</v>
      </c>
      <c r="Y673" s="148">
        <f t="shared" si="1473"/>
        <v>0</v>
      </c>
      <c r="Z673" s="148">
        <f t="shared" si="1464"/>
        <v>10000</v>
      </c>
      <c r="AA673" s="148">
        <f t="shared" si="1465"/>
        <v>0</v>
      </c>
      <c r="AB673" s="148">
        <f t="shared" si="1466"/>
        <v>0</v>
      </c>
      <c r="AC673" s="148">
        <f t="shared" si="1474"/>
        <v>0</v>
      </c>
      <c r="AD673" s="148">
        <f t="shared" si="1474"/>
        <v>0</v>
      </c>
      <c r="AE673" s="148">
        <f t="shared" si="1474"/>
        <v>0</v>
      </c>
      <c r="AF673" s="148">
        <f t="shared" si="1468"/>
        <v>10000</v>
      </c>
      <c r="AG673" s="148">
        <f t="shared" si="1469"/>
        <v>0</v>
      </c>
      <c r="AH673" s="148">
        <f t="shared" si="1470"/>
        <v>0</v>
      </c>
    </row>
    <row r="674" spans="1:34" s="42" customFormat="1" ht="26.4">
      <c r="A674" s="185"/>
      <c r="B674" s="191" t="s">
        <v>34</v>
      </c>
      <c r="C674" s="35" t="s">
        <v>312</v>
      </c>
      <c r="D674" s="35" t="s">
        <v>21</v>
      </c>
      <c r="E674" s="35" t="s">
        <v>100</v>
      </c>
      <c r="F674" s="35" t="s">
        <v>335</v>
      </c>
      <c r="G674" s="36" t="s">
        <v>33</v>
      </c>
      <c r="H674" s="148">
        <v>10000</v>
      </c>
      <c r="I674" s="148"/>
      <c r="J674" s="148"/>
      <c r="K674" s="148"/>
      <c r="L674" s="148"/>
      <c r="M674" s="148"/>
      <c r="N674" s="148">
        <f t="shared" si="1253"/>
        <v>10000</v>
      </c>
      <c r="O674" s="148">
        <f t="shared" si="1254"/>
        <v>0</v>
      </c>
      <c r="P674" s="148">
        <f t="shared" si="1255"/>
        <v>0</v>
      </c>
      <c r="Q674" s="148"/>
      <c r="R674" s="148"/>
      <c r="S674" s="148"/>
      <c r="T674" s="148">
        <f t="shared" si="1460"/>
        <v>10000</v>
      </c>
      <c r="U674" s="148">
        <f t="shared" si="1461"/>
        <v>0</v>
      </c>
      <c r="V674" s="148">
        <f t="shared" si="1462"/>
        <v>0</v>
      </c>
      <c r="W674" s="148"/>
      <c r="X674" s="148"/>
      <c r="Y674" s="148"/>
      <c r="Z674" s="148">
        <f t="shared" si="1464"/>
        <v>10000</v>
      </c>
      <c r="AA674" s="148">
        <f t="shared" si="1465"/>
        <v>0</v>
      </c>
      <c r="AB674" s="148">
        <f t="shared" si="1466"/>
        <v>0</v>
      </c>
      <c r="AC674" s="148"/>
      <c r="AD674" s="148"/>
      <c r="AE674" s="148"/>
      <c r="AF674" s="148">
        <f t="shared" si="1468"/>
        <v>10000</v>
      </c>
      <c r="AG674" s="148">
        <f t="shared" si="1469"/>
        <v>0</v>
      </c>
      <c r="AH674" s="148">
        <f t="shared" si="1470"/>
        <v>0</v>
      </c>
    </row>
    <row r="675" spans="1:34" s="42" customFormat="1">
      <c r="A675" s="185"/>
      <c r="B675" s="104" t="s">
        <v>60</v>
      </c>
      <c r="C675" s="35" t="s">
        <v>312</v>
      </c>
      <c r="D675" s="35" t="s">
        <v>21</v>
      </c>
      <c r="E675" s="35" t="s">
        <v>100</v>
      </c>
      <c r="F675" s="35" t="s">
        <v>336</v>
      </c>
      <c r="G675" s="36"/>
      <c r="H675" s="148">
        <f>H676+H678</f>
        <v>570678.98</v>
      </c>
      <c r="I675" s="148">
        <f t="shared" ref="I675:J675" si="1475">I676+I678</f>
        <v>575935.77</v>
      </c>
      <c r="J675" s="148">
        <f t="shared" si="1475"/>
        <v>597173.19999999995</v>
      </c>
      <c r="K675" s="148">
        <f t="shared" ref="K675:M675" si="1476">K676+K678</f>
        <v>0</v>
      </c>
      <c r="L675" s="148">
        <f t="shared" si="1476"/>
        <v>0</v>
      </c>
      <c r="M675" s="148">
        <f t="shared" si="1476"/>
        <v>0</v>
      </c>
      <c r="N675" s="148">
        <f t="shared" si="1253"/>
        <v>570678.98</v>
      </c>
      <c r="O675" s="148">
        <f t="shared" si="1254"/>
        <v>575935.77</v>
      </c>
      <c r="P675" s="148">
        <f t="shared" si="1255"/>
        <v>597173.19999999995</v>
      </c>
      <c r="Q675" s="148">
        <f t="shared" ref="Q675:S675" si="1477">Q676+Q678</f>
        <v>0</v>
      </c>
      <c r="R675" s="148">
        <f t="shared" si="1477"/>
        <v>0</v>
      </c>
      <c r="S675" s="148">
        <f t="shared" si="1477"/>
        <v>0</v>
      </c>
      <c r="T675" s="148">
        <f t="shared" si="1460"/>
        <v>570678.98</v>
      </c>
      <c r="U675" s="148">
        <f t="shared" si="1461"/>
        <v>575935.77</v>
      </c>
      <c r="V675" s="148">
        <f t="shared" si="1462"/>
        <v>597173.19999999995</v>
      </c>
      <c r="W675" s="148">
        <f t="shared" ref="W675:Y675" si="1478">W676+W678</f>
        <v>0</v>
      </c>
      <c r="X675" s="148">
        <f t="shared" si="1478"/>
        <v>0</v>
      </c>
      <c r="Y675" s="148">
        <f t="shared" si="1478"/>
        <v>0</v>
      </c>
      <c r="Z675" s="148">
        <f t="shared" si="1464"/>
        <v>570678.98</v>
      </c>
      <c r="AA675" s="148">
        <f t="shared" si="1465"/>
        <v>575935.77</v>
      </c>
      <c r="AB675" s="148">
        <f t="shared" si="1466"/>
        <v>597173.19999999995</v>
      </c>
      <c r="AC675" s="148">
        <f t="shared" ref="AC675:AE675" si="1479">AC676+AC678</f>
        <v>0</v>
      </c>
      <c r="AD675" s="148">
        <f t="shared" si="1479"/>
        <v>0</v>
      </c>
      <c r="AE675" s="148">
        <f t="shared" si="1479"/>
        <v>0</v>
      </c>
      <c r="AF675" s="148">
        <f t="shared" si="1468"/>
        <v>570678.98</v>
      </c>
      <c r="AG675" s="148">
        <f t="shared" si="1469"/>
        <v>575935.77</v>
      </c>
      <c r="AH675" s="148">
        <f t="shared" si="1470"/>
        <v>597173.19999999995</v>
      </c>
    </row>
    <row r="676" spans="1:34" s="42" customFormat="1" ht="39.6">
      <c r="A676" s="185"/>
      <c r="B676" s="191" t="s">
        <v>51</v>
      </c>
      <c r="C676" s="35" t="s">
        <v>312</v>
      </c>
      <c r="D676" s="35" t="s">
        <v>21</v>
      </c>
      <c r="E676" s="35" t="s">
        <v>100</v>
      </c>
      <c r="F676" s="35" t="s">
        <v>336</v>
      </c>
      <c r="G676" s="36" t="s">
        <v>49</v>
      </c>
      <c r="H676" s="148">
        <f>H677</f>
        <v>535678.98</v>
      </c>
      <c r="I676" s="148">
        <f t="shared" ref="I676:M676" si="1480">I677</f>
        <v>540935.77</v>
      </c>
      <c r="J676" s="148">
        <f t="shared" si="1480"/>
        <v>562173.19999999995</v>
      </c>
      <c r="K676" s="148">
        <f t="shared" si="1480"/>
        <v>0</v>
      </c>
      <c r="L676" s="148">
        <f t="shared" si="1480"/>
        <v>0</v>
      </c>
      <c r="M676" s="148">
        <f t="shared" si="1480"/>
        <v>0</v>
      </c>
      <c r="N676" s="148">
        <f t="shared" si="1253"/>
        <v>535678.98</v>
      </c>
      <c r="O676" s="148">
        <f t="shared" si="1254"/>
        <v>540935.77</v>
      </c>
      <c r="P676" s="148">
        <f t="shared" si="1255"/>
        <v>562173.19999999995</v>
      </c>
      <c r="Q676" s="148">
        <f t="shared" ref="Q676:S676" si="1481">Q677</f>
        <v>0</v>
      </c>
      <c r="R676" s="148">
        <f t="shared" si="1481"/>
        <v>0</v>
      </c>
      <c r="S676" s="148">
        <f t="shared" si="1481"/>
        <v>0</v>
      </c>
      <c r="T676" s="148">
        <f t="shared" si="1460"/>
        <v>535678.98</v>
      </c>
      <c r="U676" s="148">
        <f t="shared" si="1461"/>
        <v>540935.77</v>
      </c>
      <c r="V676" s="148">
        <f t="shared" si="1462"/>
        <v>562173.19999999995</v>
      </c>
      <c r="W676" s="148">
        <f t="shared" ref="W676:Y676" si="1482">W677</f>
        <v>0</v>
      </c>
      <c r="X676" s="148">
        <f t="shared" si="1482"/>
        <v>0</v>
      </c>
      <c r="Y676" s="148">
        <f t="shared" si="1482"/>
        <v>0</v>
      </c>
      <c r="Z676" s="148">
        <f t="shared" si="1464"/>
        <v>535678.98</v>
      </c>
      <c r="AA676" s="148">
        <f t="shared" si="1465"/>
        <v>540935.77</v>
      </c>
      <c r="AB676" s="148">
        <f t="shared" si="1466"/>
        <v>562173.19999999995</v>
      </c>
      <c r="AC676" s="148">
        <f t="shared" ref="AC676:AE676" si="1483">AC677</f>
        <v>0</v>
      </c>
      <c r="AD676" s="148">
        <f t="shared" si="1483"/>
        <v>0</v>
      </c>
      <c r="AE676" s="148">
        <f t="shared" si="1483"/>
        <v>0</v>
      </c>
      <c r="AF676" s="148">
        <f t="shared" si="1468"/>
        <v>535678.98</v>
      </c>
      <c r="AG676" s="148">
        <f t="shared" si="1469"/>
        <v>540935.77</v>
      </c>
      <c r="AH676" s="148">
        <f t="shared" si="1470"/>
        <v>562173.19999999995</v>
      </c>
    </row>
    <row r="677" spans="1:34" s="42" customFormat="1">
      <c r="A677" s="185"/>
      <c r="B677" s="191" t="s">
        <v>52</v>
      </c>
      <c r="C677" s="35" t="s">
        <v>312</v>
      </c>
      <c r="D677" s="35" t="s">
        <v>21</v>
      </c>
      <c r="E677" s="35" t="s">
        <v>100</v>
      </c>
      <c r="F677" s="35" t="s">
        <v>336</v>
      </c>
      <c r="G677" s="36" t="s">
        <v>50</v>
      </c>
      <c r="H677" s="148">
        <v>535678.98</v>
      </c>
      <c r="I677" s="148">
        <v>540935.77</v>
      </c>
      <c r="J677" s="148">
        <v>562173.19999999995</v>
      </c>
      <c r="K677" s="148"/>
      <c r="L677" s="148"/>
      <c r="M677" s="148"/>
      <c r="N677" s="148">
        <f t="shared" si="1253"/>
        <v>535678.98</v>
      </c>
      <c r="O677" s="148">
        <f t="shared" si="1254"/>
        <v>540935.77</v>
      </c>
      <c r="P677" s="148">
        <f t="shared" si="1255"/>
        <v>562173.19999999995</v>
      </c>
      <c r="Q677" s="148"/>
      <c r="R677" s="148"/>
      <c r="S677" s="148"/>
      <c r="T677" s="148">
        <f t="shared" si="1460"/>
        <v>535678.98</v>
      </c>
      <c r="U677" s="148">
        <f t="shared" si="1461"/>
        <v>540935.77</v>
      </c>
      <c r="V677" s="148">
        <f t="shared" si="1462"/>
        <v>562173.19999999995</v>
      </c>
      <c r="W677" s="148"/>
      <c r="X677" s="148"/>
      <c r="Y677" s="148"/>
      <c r="Z677" s="148">
        <f t="shared" si="1464"/>
        <v>535678.98</v>
      </c>
      <c r="AA677" s="148">
        <f t="shared" si="1465"/>
        <v>540935.77</v>
      </c>
      <c r="AB677" s="148">
        <f t="shared" si="1466"/>
        <v>562173.19999999995</v>
      </c>
      <c r="AC677" s="148"/>
      <c r="AD677" s="148"/>
      <c r="AE677" s="148"/>
      <c r="AF677" s="148">
        <f t="shared" si="1468"/>
        <v>535678.98</v>
      </c>
      <c r="AG677" s="148">
        <f t="shared" si="1469"/>
        <v>540935.77</v>
      </c>
      <c r="AH677" s="148">
        <f t="shared" si="1470"/>
        <v>562173.19999999995</v>
      </c>
    </row>
    <row r="678" spans="1:34" s="42" customFormat="1" ht="26.4">
      <c r="A678" s="185"/>
      <c r="B678" s="194" t="s">
        <v>186</v>
      </c>
      <c r="C678" s="35" t="s">
        <v>312</v>
      </c>
      <c r="D678" s="35" t="s">
        <v>21</v>
      </c>
      <c r="E678" s="35" t="s">
        <v>100</v>
      </c>
      <c r="F678" s="35" t="s">
        <v>336</v>
      </c>
      <c r="G678" s="36" t="s">
        <v>32</v>
      </c>
      <c r="H678" s="148">
        <f>H679</f>
        <v>35000</v>
      </c>
      <c r="I678" s="148">
        <f t="shared" ref="I678:M678" si="1484">I679</f>
        <v>35000</v>
      </c>
      <c r="J678" s="148">
        <f t="shared" si="1484"/>
        <v>35000</v>
      </c>
      <c r="K678" s="148">
        <f t="shared" si="1484"/>
        <v>0</v>
      </c>
      <c r="L678" s="148">
        <f t="shared" si="1484"/>
        <v>0</v>
      </c>
      <c r="M678" s="148">
        <f t="shared" si="1484"/>
        <v>0</v>
      </c>
      <c r="N678" s="148">
        <f t="shared" si="1253"/>
        <v>35000</v>
      </c>
      <c r="O678" s="148">
        <f t="shared" si="1254"/>
        <v>35000</v>
      </c>
      <c r="P678" s="148">
        <f t="shared" si="1255"/>
        <v>35000</v>
      </c>
      <c r="Q678" s="148">
        <f t="shared" ref="Q678:S678" si="1485">Q679</f>
        <v>0</v>
      </c>
      <c r="R678" s="148">
        <f t="shared" si="1485"/>
        <v>0</v>
      </c>
      <c r="S678" s="148">
        <f t="shared" si="1485"/>
        <v>0</v>
      </c>
      <c r="T678" s="148">
        <f t="shared" si="1460"/>
        <v>35000</v>
      </c>
      <c r="U678" s="148">
        <f t="shared" si="1461"/>
        <v>35000</v>
      </c>
      <c r="V678" s="148">
        <f t="shared" si="1462"/>
        <v>35000</v>
      </c>
      <c r="W678" s="148">
        <f t="shared" ref="W678:Y678" si="1486">W679</f>
        <v>0</v>
      </c>
      <c r="X678" s="148">
        <f t="shared" si="1486"/>
        <v>0</v>
      </c>
      <c r="Y678" s="148">
        <f t="shared" si="1486"/>
        <v>0</v>
      </c>
      <c r="Z678" s="148">
        <f t="shared" si="1464"/>
        <v>35000</v>
      </c>
      <c r="AA678" s="148">
        <f t="shared" si="1465"/>
        <v>35000</v>
      </c>
      <c r="AB678" s="148">
        <f t="shared" si="1466"/>
        <v>35000</v>
      </c>
      <c r="AC678" s="148">
        <f t="shared" ref="AC678:AE678" si="1487">AC679</f>
        <v>0</v>
      </c>
      <c r="AD678" s="148">
        <f t="shared" si="1487"/>
        <v>0</v>
      </c>
      <c r="AE678" s="148">
        <f t="shared" si="1487"/>
        <v>0</v>
      </c>
      <c r="AF678" s="148">
        <f t="shared" si="1468"/>
        <v>35000</v>
      </c>
      <c r="AG678" s="148">
        <f t="shared" si="1469"/>
        <v>35000</v>
      </c>
      <c r="AH678" s="148">
        <f t="shared" si="1470"/>
        <v>35000</v>
      </c>
    </row>
    <row r="679" spans="1:34" s="42" customFormat="1" ht="26.4">
      <c r="A679" s="185"/>
      <c r="B679" s="191" t="s">
        <v>34</v>
      </c>
      <c r="C679" s="35" t="s">
        <v>312</v>
      </c>
      <c r="D679" s="35" t="s">
        <v>21</v>
      </c>
      <c r="E679" s="35" t="s">
        <v>100</v>
      </c>
      <c r="F679" s="35" t="s">
        <v>336</v>
      </c>
      <c r="G679" s="36" t="s">
        <v>33</v>
      </c>
      <c r="H679" s="148">
        <v>35000</v>
      </c>
      <c r="I679" s="148">
        <v>35000</v>
      </c>
      <c r="J679" s="148">
        <v>35000</v>
      </c>
      <c r="K679" s="148"/>
      <c r="L679" s="148"/>
      <c r="M679" s="148"/>
      <c r="N679" s="148">
        <f t="shared" si="1253"/>
        <v>35000</v>
      </c>
      <c r="O679" s="148">
        <f t="shared" si="1254"/>
        <v>35000</v>
      </c>
      <c r="P679" s="148">
        <f t="shared" si="1255"/>
        <v>35000</v>
      </c>
      <c r="Q679" s="148"/>
      <c r="R679" s="148"/>
      <c r="S679" s="148"/>
      <c r="T679" s="148">
        <f t="shared" si="1460"/>
        <v>35000</v>
      </c>
      <c r="U679" s="148">
        <f t="shared" si="1461"/>
        <v>35000</v>
      </c>
      <c r="V679" s="148">
        <f t="shared" si="1462"/>
        <v>35000</v>
      </c>
      <c r="W679" s="148"/>
      <c r="X679" s="148"/>
      <c r="Y679" s="148"/>
      <c r="Z679" s="148">
        <f t="shared" si="1464"/>
        <v>35000</v>
      </c>
      <c r="AA679" s="148">
        <f t="shared" si="1465"/>
        <v>35000</v>
      </c>
      <c r="AB679" s="148">
        <f t="shared" si="1466"/>
        <v>35000</v>
      </c>
      <c r="AC679" s="148"/>
      <c r="AD679" s="148"/>
      <c r="AE679" s="148"/>
      <c r="AF679" s="148">
        <f t="shared" si="1468"/>
        <v>35000</v>
      </c>
      <c r="AG679" s="148">
        <f t="shared" si="1469"/>
        <v>35000</v>
      </c>
      <c r="AH679" s="148">
        <f t="shared" si="1470"/>
        <v>35000</v>
      </c>
    </row>
    <row r="680" spans="1:34" s="42" customFormat="1">
      <c r="A680" s="185"/>
      <c r="B680" s="93"/>
      <c r="C680" s="34"/>
      <c r="D680" s="34"/>
      <c r="E680" s="34"/>
      <c r="F680" s="34"/>
      <c r="G680" s="37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65"/>
      <c r="S680" s="65"/>
      <c r="T680" s="65"/>
      <c r="U680" s="65"/>
      <c r="V680" s="65"/>
      <c r="W680" s="65"/>
      <c r="X680" s="65"/>
      <c r="Y680" s="65"/>
      <c r="Z680" s="65"/>
      <c r="AA680" s="65"/>
      <c r="AB680" s="65"/>
      <c r="AC680" s="65"/>
      <c r="AD680" s="65"/>
      <c r="AE680" s="65"/>
      <c r="AF680" s="65"/>
      <c r="AG680" s="65"/>
      <c r="AH680" s="65"/>
    </row>
    <row r="681" spans="1:34" s="42" customFormat="1" ht="17.399999999999999">
      <c r="A681" s="99" t="s">
        <v>75</v>
      </c>
      <c r="B681" s="159" t="s">
        <v>76</v>
      </c>
      <c r="C681" s="34"/>
      <c r="D681" s="34"/>
      <c r="E681" s="34"/>
      <c r="F681" s="34"/>
      <c r="G681" s="37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65"/>
      <c r="S681" s="65"/>
      <c r="T681" s="65"/>
      <c r="U681" s="65"/>
      <c r="V681" s="65"/>
      <c r="W681" s="65"/>
      <c r="X681" s="65"/>
      <c r="Y681" s="65"/>
      <c r="Z681" s="65"/>
      <c r="AA681" s="65"/>
      <c r="AB681" s="65"/>
      <c r="AC681" s="65"/>
      <c r="AD681" s="65"/>
      <c r="AE681" s="65"/>
      <c r="AF681" s="65"/>
      <c r="AG681" s="65"/>
      <c r="AH681" s="65"/>
    </row>
    <row r="682" spans="1:34" s="42" customFormat="1" ht="17.399999999999999">
      <c r="A682" s="115"/>
      <c r="B682" s="96" t="s">
        <v>202</v>
      </c>
      <c r="C682" s="90" t="s">
        <v>53</v>
      </c>
      <c r="D682" s="90" t="s">
        <v>21</v>
      </c>
      <c r="E682" s="90" t="s">
        <v>100</v>
      </c>
      <c r="F682" s="90" t="s">
        <v>101</v>
      </c>
      <c r="G682" s="91"/>
      <c r="H682" s="92">
        <f t="shared" ref="H682:AB682" si="1488">H683+H686+H689+H703+H724+H769+H711+H718+H737+H743+H753+H763+H766+H774+H777+H787+H792+H795+H800+H708+H734+H740+H699+H721+H760+H731+H782+H750+H805</f>
        <v>302326660.16000003</v>
      </c>
      <c r="I682" s="92">
        <f t="shared" si="1488"/>
        <v>300092383.52999997</v>
      </c>
      <c r="J682" s="92">
        <f t="shared" si="1488"/>
        <v>291798246.45000005</v>
      </c>
      <c r="K682" s="92">
        <f t="shared" si="1488"/>
        <v>11030365.629999999</v>
      </c>
      <c r="L682" s="92">
        <f t="shared" si="1488"/>
        <v>66758.69</v>
      </c>
      <c r="M682" s="92">
        <f t="shared" si="1488"/>
        <v>186908.68</v>
      </c>
      <c r="N682" s="92">
        <f t="shared" si="1488"/>
        <v>313357025.78999996</v>
      </c>
      <c r="O682" s="92">
        <f t="shared" si="1488"/>
        <v>300159142.21999997</v>
      </c>
      <c r="P682" s="92">
        <f t="shared" si="1488"/>
        <v>291985155.13000005</v>
      </c>
      <c r="Q682" s="92">
        <f t="shared" si="1488"/>
        <v>2190035.1100000003</v>
      </c>
      <c r="R682" s="92">
        <f t="shared" si="1488"/>
        <v>-199104</v>
      </c>
      <c r="S682" s="92">
        <f t="shared" si="1488"/>
        <v>0</v>
      </c>
      <c r="T682" s="92">
        <f t="shared" si="1488"/>
        <v>315547060.89999998</v>
      </c>
      <c r="U682" s="92">
        <f t="shared" si="1488"/>
        <v>299960038.21999997</v>
      </c>
      <c r="V682" s="92">
        <f t="shared" si="1488"/>
        <v>291985155.13000005</v>
      </c>
      <c r="W682" s="92">
        <f t="shared" si="1488"/>
        <v>-1114264.23</v>
      </c>
      <c r="X682" s="92">
        <f t="shared" si="1488"/>
        <v>0</v>
      </c>
      <c r="Y682" s="92">
        <f t="shared" si="1488"/>
        <v>0</v>
      </c>
      <c r="Z682" s="92">
        <f t="shared" si="1488"/>
        <v>314432796.67000002</v>
      </c>
      <c r="AA682" s="92">
        <f t="shared" si="1488"/>
        <v>299960038.21999997</v>
      </c>
      <c r="AB682" s="92">
        <f t="shared" si="1488"/>
        <v>291985155.13000005</v>
      </c>
      <c r="AC682" s="92">
        <f>AC683+AC686+AC689+AC703+AC724+AC769+AC711+AC718+AC737+AC743+AC753+AC763+AC766+AC774+AC777+AC787+AC792+AC795+AC800+AC708+AC734+AC740+AC699+AC721+AC760+AC731+AC782+AC750+AC805</f>
        <v>-540618.6399999999</v>
      </c>
      <c r="AD682" s="92">
        <f t="shared" ref="AD682:AE682" si="1489">AD683+AD686+AD689+AD703+AD724+AD769+AD711+AD718+AD737+AD743+AD753+AD763+AD766+AD774+AD777+AD787+AD792+AD795+AD800+AD708+AD734+AD740+AD699+AD721+AD760+AD731+AD782+AD750+AD805</f>
        <v>-3400896</v>
      </c>
      <c r="AE682" s="92">
        <f t="shared" si="1489"/>
        <v>0</v>
      </c>
      <c r="AF682" s="92">
        <f t="shared" ref="AF682:AF692" si="1490">Z682+AC682</f>
        <v>313892178.03000003</v>
      </c>
      <c r="AG682" s="92">
        <f t="shared" ref="AG682:AG692" si="1491">AA682+AD682</f>
        <v>296559142.21999997</v>
      </c>
      <c r="AH682" s="92">
        <f t="shared" ref="AH682:AH692" si="1492">AB682+AE682</f>
        <v>291985155.13000005</v>
      </c>
    </row>
    <row r="683" spans="1:34" s="42" customFormat="1">
      <c r="A683" s="114"/>
      <c r="B683" s="102" t="s">
        <v>264</v>
      </c>
      <c r="C683" s="35" t="s">
        <v>53</v>
      </c>
      <c r="D683" s="35" t="s">
        <v>21</v>
      </c>
      <c r="E683" s="35" t="s">
        <v>100</v>
      </c>
      <c r="F683" s="69" t="s">
        <v>159</v>
      </c>
      <c r="G683" s="95"/>
      <c r="H683" s="98">
        <f>H684</f>
        <v>4134017</v>
      </c>
      <c r="I683" s="98">
        <f t="shared" ref="I683:M684" si="1493">I684</f>
        <v>4134017</v>
      </c>
      <c r="J683" s="98">
        <f t="shared" si="1493"/>
        <v>4134017</v>
      </c>
      <c r="K683" s="98">
        <f t="shared" si="1493"/>
        <v>0</v>
      </c>
      <c r="L683" s="98">
        <f t="shared" si="1493"/>
        <v>0</v>
      </c>
      <c r="M683" s="98">
        <f t="shared" si="1493"/>
        <v>0</v>
      </c>
      <c r="N683" s="98">
        <f t="shared" si="1253"/>
        <v>4134017</v>
      </c>
      <c r="O683" s="98">
        <f t="shared" si="1254"/>
        <v>4134017</v>
      </c>
      <c r="P683" s="98">
        <f t="shared" si="1255"/>
        <v>4134017</v>
      </c>
      <c r="Q683" s="98">
        <f t="shared" ref="Q683:S684" si="1494">Q684</f>
        <v>0</v>
      </c>
      <c r="R683" s="98">
        <f t="shared" si="1494"/>
        <v>0</v>
      </c>
      <c r="S683" s="98">
        <f t="shared" si="1494"/>
        <v>0</v>
      </c>
      <c r="T683" s="98">
        <f t="shared" ref="T683:T790" si="1495">N683+Q683</f>
        <v>4134017</v>
      </c>
      <c r="U683" s="98">
        <f t="shared" ref="U683:U790" si="1496">O683+R683</f>
        <v>4134017</v>
      </c>
      <c r="V683" s="98">
        <f t="shared" ref="V683:V790" si="1497">P683+S683</f>
        <v>4134017</v>
      </c>
      <c r="W683" s="98">
        <f t="shared" ref="W683:Y684" si="1498">W684</f>
        <v>0</v>
      </c>
      <c r="X683" s="98">
        <f t="shared" si="1498"/>
        <v>0</v>
      </c>
      <c r="Y683" s="98">
        <f t="shared" si="1498"/>
        <v>0</v>
      </c>
      <c r="Z683" s="98">
        <f t="shared" ref="Z683:Z692" si="1499">T683+W683</f>
        <v>4134017</v>
      </c>
      <c r="AA683" s="98">
        <f t="shared" ref="AA683:AA692" si="1500">U683+X683</f>
        <v>4134017</v>
      </c>
      <c r="AB683" s="98">
        <f t="shared" ref="AB683:AB692" si="1501">V683+Y683</f>
        <v>4134017</v>
      </c>
      <c r="AC683" s="98">
        <f t="shared" ref="AC683:AE684" si="1502">AC684</f>
        <v>0</v>
      </c>
      <c r="AD683" s="98">
        <f t="shared" si="1502"/>
        <v>0</v>
      </c>
      <c r="AE683" s="98">
        <f t="shared" si="1502"/>
        <v>0</v>
      </c>
      <c r="AF683" s="98">
        <f t="shared" si="1490"/>
        <v>4134017</v>
      </c>
      <c r="AG683" s="98">
        <f t="shared" si="1491"/>
        <v>4134017</v>
      </c>
      <c r="AH683" s="98">
        <f t="shared" si="1492"/>
        <v>4134017</v>
      </c>
    </row>
    <row r="684" spans="1:34" customFormat="1" ht="39.6">
      <c r="A684" s="114"/>
      <c r="B684" s="71" t="s">
        <v>51</v>
      </c>
      <c r="C684" s="35" t="s">
        <v>53</v>
      </c>
      <c r="D684" s="35" t="s">
        <v>21</v>
      </c>
      <c r="E684" s="35" t="s">
        <v>100</v>
      </c>
      <c r="F684" s="69" t="s">
        <v>159</v>
      </c>
      <c r="G684" s="95" t="s">
        <v>49</v>
      </c>
      <c r="H684" s="98">
        <f>H685</f>
        <v>4134017</v>
      </c>
      <c r="I684" s="98">
        <f t="shared" si="1493"/>
        <v>4134017</v>
      </c>
      <c r="J684" s="98">
        <f t="shared" si="1493"/>
        <v>4134017</v>
      </c>
      <c r="K684" s="98">
        <f t="shared" si="1493"/>
        <v>0</v>
      </c>
      <c r="L684" s="98">
        <f t="shared" si="1493"/>
        <v>0</v>
      </c>
      <c r="M684" s="98">
        <f t="shared" si="1493"/>
        <v>0</v>
      </c>
      <c r="N684" s="98">
        <f t="shared" si="1253"/>
        <v>4134017</v>
      </c>
      <c r="O684" s="98">
        <f t="shared" si="1254"/>
        <v>4134017</v>
      </c>
      <c r="P684" s="98">
        <f t="shared" si="1255"/>
        <v>4134017</v>
      </c>
      <c r="Q684" s="98">
        <f t="shared" si="1494"/>
        <v>0</v>
      </c>
      <c r="R684" s="98">
        <f t="shared" si="1494"/>
        <v>0</v>
      </c>
      <c r="S684" s="98">
        <f t="shared" si="1494"/>
        <v>0</v>
      </c>
      <c r="T684" s="98">
        <f t="shared" si="1495"/>
        <v>4134017</v>
      </c>
      <c r="U684" s="98">
        <f t="shared" si="1496"/>
        <v>4134017</v>
      </c>
      <c r="V684" s="98">
        <f t="shared" si="1497"/>
        <v>4134017</v>
      </c>
      <c r="W684" s="98">
        <f t="shared" si="1498"/>
        <v>0</v>
      </c>
      <c r="X684" s="98">
        <f t="shared" si="1498"/>
        <v>0</v>
      </c>
      <c r="Y684" s="98">
        <f t="shared" si="1498"/>
        <v>0</v>
      </c>
      <c r="Z684" s="98">
        <f t="shared" si="1499"/>
        <v>4134017</v>
      </c>
      <c r="AA684" s="98">
        <f t="shared" si="1500"/>
        <v>4134017</v>
      </c>
      <c r="AB684" s="98">
        <f t="shared" si="1501"/>
        <v>4134017</v>
      </c>
      <c r="AC684" s="98">
        <f t="shared" si="1502"/>
        <v>0</v>
      </c>
      <c r="AD684" s="98">
        <f t="shared" si="1502"/>
        <v>0</v>
      </c>
      <c r="AE684" s="98">
        <f t="shared" si="1502"/>
        <v>0</v>
      </c>
      <c r="AF684" s="98">
        <f t="shared" si="1490"/>
        <v>4134017</v>
      </c>
      <c r="AG684" s="98">
        <f t="shared" si="1491"/>
        <v>4134017</v>
      </c>
      <c r="AH684" s="98">
        <f t="shared" si="1492"/>
        <v>4134017</v>
      </c>
    </row>
    <row r="685" spans="1:34" customFormat="1">
      <c r="A685" s="114"/>
      <c r="B685" s="71" t="s">
        <v>52</v>
      </c>
      <c r="C685" s="35" t="s">
        <v>53</v>
      </c>
      <c r="D685" s="35" t="s">
        <v>21</v>
      </c>
      <c r="E685" s="35" t="s">
        <v>100</v>
      </c>
      <c r="F685" s="69" t="s">
        <v>159</v>
      </c>
      <c r="G685" s="95" t="s">
        <v>50</v>
      </c>
      <c r="H685" s="60">
        <v>4134017</v>
      </c>
      <c r="I685" s="60">
        <v>4134017</v>
      </c>
      <c r="J685" s="60">
        <v>4134017</v>
      </c>
      <c r="K685" s="60"/>
      <c r="L685" s="60"/>
      <c r="M685" s="60"/>
      <c r="N685" s="60">
        <f t="shared" si="1253"/>
        <v>4134017</v>
      </c>
      <c r="O685" s="60">
        <f t="shared" si="1254"/>
        <v>4134017</v>
      </c>
      <c r="P685" s="60">
        <f t="shared" si="1255"/>
        <v>4134017</v>
      </c>
      <c r="Q685" s="60"/>
      <c r="R685" s="60"/>
      <c r="S685" s="60"/>
      <c r="T685" s="60">
        <f t="shared" si="1495"/>
        <v>4134017</v>
      </c>
      <c r="U685" s="60">
        <f t="shared" si="1496"/>
        <v>4134017</v>
      </c>
      <c r="V685" s="60">
        <f t="shared" si="1497"/>
        <v>4134017</v>
      </c>
      <c r="W685" s="60"/>
      <c r="X685" s="60"/>
      <c r="Y685" s="60"/>
      <c r="Z685" s="60">
        <f t="shared" si="1499"/>
        <v>4134017</v>
      </c>
      <c r="AA685" s="60">
        <f t="shared" si="1500"/>
        <v>4134017</v>
      </c>
      <c r="AB685" s="60">
        <f t="shared" si="1501"/>
        <v>4134017</v>
      </c>
      <c r="AC685" s="60"/>
      <c r="AD685" s="60"/>
      <c r="AE685" s="60"/>
      <c r="AF685" s="60">
        <f t="shared" si="1490"/>
        <v>4134017</v>
      </c>
      <c r="AG685" s="60">
        <f t="shared" si="1491"/>
        <v>4134017</v>
      </c>
      <c r="AH685" s="60">
        <f t="shared" si="1492"/>
        <v>4134017</v>
      </c>
    </row>
    <row r="686" spans="1:34" customFormat="1">
      <c r="A686" s="114"/>
      <c r="B686" s="160" t="s">
        <v>265</v>
      </c>
      <c r="C686" s="35" t="s">
        <v>53</v>
      </c>
      <c r="D686" s="35" t="s">
        <v>21</v>
      </c>
      <c r="E686" s="35" t="s">
        <v>100</v>
      </c>
      <c r="F686" s="35" t="s">
        <v>121</v>
      </c>
      <c r="G686" s="35"/>
      <c r="H686" s="60">
        <f>H687</f>
        <v>2284588</v>
      </c>
      <c r="I686" s="60">
        <f t="shared" ref="I686:M687" si="1503">I687</f>
        <v>2284588</v>
      </c>
      <c r="J686" s="60">
        <f t="shared" si="1503"/>
        <v>2284588</v>
      </c>
      <c r="K686" s="60">
        <f t="shared" si="1503"/>
        <v>0</v>
      </c>
      <c r="L686" s="60">
        <f t="shared" si="1503"/>
        <v>0</v>
      </c>
      <c r="M686" s="60">
        <f t="shared" si="1503"/>
        <v>0</v>
      </c>
      <c r="N686" s="60">
        <f t="shared" si="1253"/>
        <v>2284588</v>
      </c>
      <c r="O686" s="60">
        <f t="shared" si="1254"/>
        <v>2284588</v>
      </c>
      <c r="P686" s="60">
        <f t="shared" si="1255"/>
        <v>2284588</v>
      </c>
      <c r="Q686" s="60">
        <f t="shared" ref="Q686:S687" si="1504">Q687</f>
        <v>0</v>
      </c>
      <c r="R686" s="60">
        <f t="shared" si="1504"/>
        <v>0</v>
      </c>
      <c r="S686" s="60">
        <f t="shared" si="1504"/>
        <v>0</v>
      </c>
      <c r="T686" s="60">
        <f t="shared" si="1495"/>
        <v>2284588</v>
      </c>
      <c r="U686" s="60">
        <f t="shared" si="1496"/>
        <v>2284588</v>
      </c>
      <c r="V686" s="60">
        <f t="shared" si="1497"/>
        <v>2284588</v>
      </c>
      <c r="W686" s="60">
        <f t="shared" ref="W686:Y687" si="1505">W687</f>
        <v>0</v>
      </c>
      <c r="X686" s="60">
        <f t="shared" si="1505"/>
        <v>0</v>
      </c>
      <c r="Y686" s="60">
        <f t="shared" si="1505"/>
        <v>0</v>
      </c>
      <c r="Z686" s="60">
        <f t="shared" si="1499"/>
        <v>2284588</v>
      </c>
      <c r="AA686" s="60">
        <f t="shared" si="1500"/>
        <v>2284588</v>
      </c>
      <c r="AB686" s="60">
        <f t="shared" si="1501"/>
        <v>2284588</v>
      </c>
      <c r="AC686" s="60">
        <f t="shared" ref="AC686:AE687" si="1506">AC687</f>
        <v>0</v>
      </c>
      <c r="AD686" s="60">
        <f t="shared" si="1506"/>
        <v>0</v>
      </c>
      <c r="AE686" s="60">
        <f t="shared" si="1506"/>
        <v>0</v>
      </c>
      <c r="AF686" s="60">
        <f t="shared" si="1490"/>
        <v>2284588</v>
      </c>
      <c r="AG686" s="60">
        <f t="shared" si="1491"/>
        <v>2284588</v>
      </c>
      <c r="AH686" s="60">
        <f t="shared" si="1492"/>
        <v>2284588</v>
      </c>
    </row>
    <row r="687" spans="1:34" customFormat="1" ht="45" customHeight="1">
      <c r="A687" s="114"/>
      <c r="B687" s="71" t="s">
        <v>51</v>
      </c>
      <c r="C687" s="35" t="s">
        <v>53</v>
      </c>
      <c r="D687" s="35" t="s">
        <v>21</v>
      </c>
      <c r="E687" s="35" t="s">
        <v>100</v>
      </c>
      <c r="F687" s="35" t="s">
        <v>121</v>
      </c>
      <c r="G687" s="36" t="s">
        <v>49</v>
      </c>
      <c r="H687" s="60">
        <f>H688</f>
        <v>2284588</v>
      </c>
      <c r="I687" s="60">
        <f t="shared" si="1503"/>
        <v>2284588</v>
      </c>
      <c r="J687" s="60">
        <f t="shared" si="1503"/>
        <v>2284588</v>
      </c>
      <c r="K687" s="60">
        <f t="shared" si="1503"/>
        <v>0</v>
      </c>
      <c r="L687" s="60">
        <f t="shared" si="1503"/>
        <v>0</v>
      </c>
      <c r="M687" s="60">
        <f t="shared" si="1503"/>
        <v>0</v>
      </c>
      <c r="N687" s="60">
        <f t="shared" si="1253"/>
        <v>2284588</v>
      </c>
      <c r="O687" s="60">
        <f t="shared" si="1254"/>
        <v>2284588</v>
      </c>
      <c r="P687" s="60">
        <f t="shared" si="1255"/>
        <v>2284588</v>
      </c>
      <c r="Q687" s="60">
        <f t="shared" si="1504"/>
        <v>0</v>
      </c>
      <c r="R687" s="60">
        <f t="shared" si="1504"/>
        <v>0</v>
      </c>
      <c r="S687" s="60">
        <f t="shared" si="1504"/>
        <v>0</v>
      </c>
      <c r="T687" s="60">
        <f t="shared" si="1495"/>
        <v>2284588</v>
      </c>
      <c r="U687" s="60">
        <f t="shared" si="1496"/>
        <v>2284588</v>
      </c>
      <c r="V687" s="60">
        <f t="shared" si="1497"/>
        <v>2284588</v>
      </c>
      <c r="W687" s="60">
        <f t="shared" si="1505"/>
        <v>0</v>
      </c>
      <c r="X687" s="60">
        <f t="shared" si="1505"/>
        <v>0</v>
      </c>
      <c r="Y687" s="60">
        <f t="shared" si="1505"/>
        <v>0</v>
      </c>
      <c r="Z687" s="60">
        <f t="shared" si="1499"/>
        <v>2284588</v>
      </c>
      <c r="AA687" s="60">
        <f t="shared" si="1500"/>
        <v>2284588</v>
      </c>
      <c r="AB687" s="60">
        <f t="shared" si="1501"/>
        <v>2284588</v>
      </c>
      <c r="AC687" s="60">
        <f t="shared" si="1506"/>
        <v>0</v>
      </c>
      <c r="AD687" s="60">
        <f t="shared" si="1506"/>
        <v>0</v>
      </c>
      <c r="AE687" s="60">
        <f t="shared" si="1506"/>
        <v>0</v>
      </c>
      <c r="AF687" s="60">
        <f t="shared" si="1490"/>
        <v>2284588</v>
      </c>
      <c r="AG687" s="60">
        <f t="shared" si="1491"/>
        <v>2284588</v>
      </c>
      <c r="AH687" s="60">
        <f t="shared" si="1492"/>
        <v>2284588</v>
      </c>
    </row>
    <row r="688" spans="1:34" customFormat="1">
      <c r="A688" s="114"/>
      <c r="B688" s="71" t="s">
        <v>52</v>
      </c>
      <c r="C688" s="35" t="s">
        <v>53</v>
      </c>
      <c r="D688" s="35" t="s">
        <v>21</v>
      </c>
      <c r="E688" s="35" t="s">
        <v>100</v>
      </c>
      <c r="F688" s="35" t="s">
        <v>121</v>
      </c>
      <c r="G688" s="36" t="s">
        <v>50</v>
      </c>
      <c r="H688" s="60">
        <v>2284588</v>
      </c>
      <c r="I688" s="60">
        <v>2284588</v>
      </c>
      <c r="J688" s="60">
        <v>2284588</v>
      </c>
      <c r="K688" s="60"/>
      <c r="L688" s="60"/>
      <c r="M688" s="60"/>
      <c r="N688" s="60">
        <f t="shared" si="1253"/>
        <v>2284588</v>
      </c>
      <c r="O688" s="60">
        <f t="shared" si="1254"/>
        <v>2284588</v>
      </c>
      <c r="P688" s="60">
        <f t="shared" si="1255"/>
        <v>2284588</v>
      </c>
      <c r="Q688" s="60"/>
      <c r="R688" s="60"/>
      <c r="S688" s="60"/>
      <c r="T688" s="60">
        <f t="shared" si="1495"/>
        <v>2284588</v>
      </c>
      <c r="U688" s="60">
        <f t="shared" si="1496"/>
        <v>2284588</v>
      </c>
      <c r="V688" s="60">
        <f t="shared" si="1497"/>
        <v>2284588</v>
      </c>
      <c r="W688" s="60"/>
      <c r="X688" s="60"/>
      <c r="Y688" s="60"/>
      <c r="Z688" s="60">
        <f t="shared" si="1499"/>
        <v>2284588</v>
      </c>
      <c r="AA688" s="60">
        <f t="shared" si="1500"/>
        <v>2284588</v>
      </c>
      <c r="AB688" s="60">
        <f t="shared" si="1501"/>
        <v>2284588</v>
      </c>
      <c r="AC688" s="60"/>
      <c r="AD688" s="60"/>
      <c r="AE688" s="60"/>
      <c r="AF688" s="60">
        <f t="shared" si="1490"/>
        <v>2284588</v>
      </c>
      <c r="AG688" s="60">
        <f t="shared" si="1491"/>
        <v>2284588</v>
      </c>
      <c r="AH688" s="60">
        <f t="shared" si="1492"/>
        <v>2284588</v>
      </c>
    </row>
    <row r="689" spans="1:34" customFormat="1" ht="26.4">
      <c r="A689" s="114"/>
      <c r="B689" s="82" t="s">
        <v>55</v>
      </c>
      <c r="C689" s="35" t="s">
        <v>53</v>
      </c>
      <c r="D689" s="35" t="s">
        <v>21</v>
      </c>
      <c r="E689" s="35" t="s">
        <v>100</v>
      </c>
      <c r="F689" s="35" t="s">
        <v>122</v>
      </c>
      <c r="G689" s="36"/>
      <c r="H689" s="60">
        <f>H690+H692+H696</f>
        <v>126114565</v>
      </c>
      <c r="I689" s="60">
        <f t="shared" ref="I689:J689" si="1507">I690+I692+I696</f>
        <v>125624078.92</v>
      </c>
      <c r="J689" s="60">
        <f t="shared" si="1507"/>
        <v>125128669.40000001</v>
      </c>
      <c r="K689" s="60">
        <f t="shared" ref="K689:M689" si="1508">K690+K692+K696</f>
        <v>0</v>
      </c>
      <c r="L689" s="60">
        <f t="shared" si="1508"/>
        <v>0</v>
      </c>
      <c r="M689" s="60">
        <f t="shared" si="1508"/>
        <v>0</v>
      </c>
      <c r="N689" s="60">
        <f t="shared" si="1253"/>
        <v>126114565</v>
      </c>
      <c r="O689" s="60">
        <f t="shared" si="1254"/>
        <v>125624078.92</v>
      </c>
      <c r="P689" s="60">
        <f t="shared" si="1255"/>
        <v>125128669.40000001</v>
      </c>
      <c r="Q689" s="60">
        <f>Q690+Q692+Q696+Q694</f>
        <v>1837308</v>
      </c>
      <c r="R689" s="60">
        <f t="shared" ref="R689:S689" si="1509">R690+R692+R696+R694</f>
        <v>0</v>
      </c>
      <c r="S689" s="60">
        <f t="shared" si="1509"/>
        <v>0</v>
      </c>
      <c r="T689" s="60">
        <f t="shared" si="1495"/>
        <v>127951873</v>
      </c>
      <c r="U689" s="60">
        <f t="shared" si="1496"/>
        <v>125624078.92</v>
      </c>
      <c r="V689" s="60">
        <f t="shared" si="1497"/>
        <v>125128669.40000001</v>
      </c>
      <c r="W689" s="60">
        <f>W690+W692+W696+W694</f>
        <v>296563.49999999988</v>
      </c>
      <c r="X689" s="60">
        <f t="shared" ref="X689:Y689" si="1510">X690+X692+X696+X694</f>
        <v>0</v>
      </c>
      <c r="Y689" s="60">
        <f t="shared" si="1510"/>
        <v>0</v>
      </c>
      <c r="Z689" s="60">
        <f t="shared" si="1499"/>
        <v>128248436.5</v>
      </c>
      <c r="AA689" s="60">
        <f t="shared" si="1500"/>
        <v>125624078.92</v>
      </c>
      <c r="AB689" s="60">
        <f t="shared" si="1501"/>
        <v>125128669.40000001</v>
      </c>
      <c r="AC689" s="60">
        <f>AC690+AC692+AC696+AC694</f>
        <v>1108962.2</v>
      </c>
      <c r="AD689" s="60">
        <f t="shared" ref="AD689:AE689" si="1511">AD690+AD692+AD696+AD694</f>
        <v>0</v>
      </c>
      <c r="AE689" s="60">
        <f t="shared" si="1511"/>
        <v>0</v>
      </c>
      <c r="AF689" s="60">
        <f t="shared" si="1490"/>
        <v>129357398.7</v>
      </c>
      <c r="AG689" s="60">
        <f t="shared" si="1491"/>
        <v>125624078.92</v>
      </c>
      <c r="AH689" s="60">
        <f t="shared" si="1492"/>
        <v>125128669.40000001</v>
      </c>
    </row>
    <row r="690" spans="1:34" customFormat="1" ht="39.6">
      <c r="A690" s="114"/>
      <c r="B690" s="86" t="s">
        <v>51</v>
      </c>
      <c r="C690" s="35" t="s">
        <v>53</v>
      </c>
      <c r="D690" s="35" t="s">
        <v>21</v>
      </c>
      <c r="E690" s="35" t="s">
        <v>100</v>
      </c>
      <c r="F690" s="35" t="s">
        <v>122</v>
      </c>
      <c r="G690" s="36" t="s">
        <v>49</v>
      </c>
      <c r="H690" s="60">
        <f>H691</f>
        <v>116485867</v>
      </c>
      <c r="I690" s="60">
        <f t="shared" ref="I690:M690" si="1512">I691</f>
        <v>115833467</v>
      </c>
      <c r="J690" s="60">
        <f t="shared" si="1512"/>
        <v>115080267</v>
      </c>
      <c r="K690" s="60">
        <f t="shared" si="1512"/>
        <v>0</v>
      </c>
      <c r="L690" s="60">
        <f t="shared" si="1512"/>
        <v>0</v>
      </c>
      <c r="M690" s="60">
        <f t="shared" si="1512"/>
        <v>0</v>
      </c>
      <c r="N690" s="60">
        <f t="shared" si="1253"/>
        <v>116485867</v>
      </c>
      <c r="O690" s="60">
        <f t="shared" si="1254"/>
        <v>115833467</v>
      </c>
      <c r="P690" s="60">
        <f t="shared" si="1255"/>
        <v>115080267</v>
      </c>
      <c r="Q690" s="60">
        <f t="shared" ref="Q690:S690" si="1513">Q691</f>
        <v>-515690.23999999999</v>
      </c>
      <c r="R690" s="60">
        <f t="shared" si="1513"/>
        <v>0</v>
      </c>
      <c r="S690" s="60">
        <f t="shared" si="1513"/>
        <v>0</v>
      </c>
      <c r="T690" s="60">
        <f t="shared" si="1495"/>
        <v>115970176.76000001</v>
      </c>
      <c r="U690" s="60">
        <f t="shared" si="1496"/>
        <v>115833467</v>
      </c>
      <c r="V690" s="60">
        <f t="shared" si="1497"/>
        <v>115080267</v>
      </c>
      <c r="W690" s="60">
        <f t="shared" ref="W690:Y690" si="1514">W691</f>
        <v>830896.29999999993</v>
      </c>
      <c r="X690" s="60">
        <f t="shared" si="1514"/>
        <v>0</v>
      </c>
      <c r="Y690" s="60">
        <f t="shared" si="1514"/>
        <v>0</v>
      </c>
      <c r="Z690" s="60">
        <f t="shared" si="1499"/>
        <v>116801073.06</v>
      </c>
      <c r="AA690" s="60">
        <f t="shared" si="1500"/>
        <v>115833467</v>
      </c>
      <c r="AB690" s="60">
        <f t="shared" si="1501"/>
        <v>115080267</v>
      </c>
      <c r="AC690" s="60">
        <f t="shared" ref="AC690:AE690" si="1515">AC691</f>
        <v>-85888.9</v>
      </c>
      <c r="AD690" s="60">
        <f t="shared" si="1515"/>
        <v>0</v>
      </c>
      <c r="AE690" s="60">
        <f t="shared" si="1515"/>
        <v>0</v>
      </c>
      <c r="AF690" s="60">
        <f t="shared" si="1490"/>
        <v>116715184.16</v>
      </c>
      <c r="AG690" s="60">
        <f t="shared" si="1491"/>
        <v>115833467</v>
      </c>
      <c r="AH690" s="60">
        <f t="shared" si="1492"/>
        <v>115080267</v>
      </c>
    </row>
    <row r="691" spans="1:34" customFormat="1">
      <c r="A691" s="114"/>
      <c r="B691" s="86" t="s">
        <v>52</v>
      </c>
      <c r="C691" s="35" t="s">
        <v>53</v>
      </c>
      <c r="D691" s="35" t="s">
        <v>21</v>
      </c>
      <c r="E691" s="35" t="s">
        <v>100</v>
      </c>
      <c r="F691" s="35" t="s">
        <v>122</v>
      </c>
      <c r="G691" s="36" t="s">
        <v>50</v>
      </c>
      <c r="H691" s="60">
        <v>116485867</v>
      </c>
      <c r="I691" s="60">
        <v>115833467</v>
      </c>
      <c r="J691" s="60">
        <v>115080267</v>
      </c>
      <c r="K691" s="60"/>
      <c r="L691" s="60"/>
      <c r="M691" s="60"/>
      <c r="N691" s="60">
        <f t="shared" si="1253"/>
        <v>116485867</v>
      </c>
      <c r="O691" s="60">
        <f t="shared" si="1254"/>
        <v>115833467</v>
      </c>
      <c r="P691" s="60">
        <f t="shared" si="1255"/>
        <v>115080267</v>
      </c>
      <c r="Q691" s="60">
        <v>-515690.23999999999</v>
      </c>
      <c r="R691" s="60"/>
      <c r="S691" s="60"/>
      <c r="T691" s="60">
        <f t="shared" si="1495"/>
        <v>115970176.76000001</v>
      </c>
      <c r="U691" s="60">
        <f t="shared" si="1496"/>
        <v>115833467</v>
      </c>
      <c r="V691" s="60">
        <f t="shared" si="1497"/>
        <v>115080267</v>
      </c>
      <c r="W691" s="60">
        <v>830896.29999999993</v>
      </c>
      <c r="X691" s="60"/>
      <c r="Y691" s="60"/>
      <c r="Z691" s="60">
        <f t="shared" si="1499"/>
        <v>116801073.06</v>
      </c>
      <c r="AA691" s="60">
        <f t="shared" si="1500"/>
        <v>115833467</v>
      </c>
      <c r="AB691" s="60">
        <f t="shared" si="1501"/>
        <v>115080267</v>
      </c>
      <c r="AC691" s="60">
        <v>-85888.9</v>
      </c>
      <c r="AD691" s="60"/>
      <c r="AE691" s="60"/>
      <c r="AF691" s="60">
        <f t="shared" si="1490"/>
        <v>116715184.16</v>
      </c>
      <c r="AG691" s="60">
        <f t="shared" si="1491"/>
        <v>115833467</v>
      </c>
      <c r="AH691" s="60">
        <f t="shared" si="1492"/>
        <v>115080267</v>
      </c>
    </row>
    <row r="692" spans="1:34" customFormat="1" ht="26.4">
      <c r="A692" s="114"/>
      <c r="B692" s="82" t="s">
        <v>186</v>
      </c>
      <c r="C692" s="35" t="s">
        <v>53</v>
      </c>
      <c r="D692" s="35" t="s">
        <v>21</v>
      </c>
      <c r="E692" s="35" t="s">
        <v>100</v>
      </c>
      <c r="F692" s="35" t="s">
        <v>122</v>
      </c>
      <c r="G692" s="36" t="s">
        <v>32</v>
      </c>
      <c r="H692" s="60">
        <f>H693</f>
        <v>9394698</v>
      </c>
      <c r="I692" s="60">
        <f t="shared" ref="I692:M692" si="1516">I693</f>
        <v>9556611.9199999999</v>
      </c>
      <c r="J692" s="60">
        <f t="shared" si="1516"/>
        <v>9814402.4000000004</v>
      </c>
      <c r="K692" s="60">
        <f t="shared" si="1516"/>
        <v>0</v>
      </c>
      <c r="L692" s="60">
        <f t="shared" si="1516"/>
        <v>0</v>
      </c>
      <c r="M692" s="60">
        <f t="shared" si="1516"/>
        <v>0</v>
      </c>
      <c r="N692" s="60">
        <f t="shared" si="1253"/>
        <v>9394698</v>
      </c>
      <c r="O692" s="60">
        <f t="shared" si="1254"/>
        <v>9556611.9199999999</v>
      </c>
      <c r="P692" s="60">
        <f t="shared" si="1255"/>
        <v>9814402.4000000004</v>
      </c>
      <c r="Q692" s="60">
        <f t="shared" ref="Q692:S692" si="1517">Q693</f>
        <v>1411566.93</v>
      </c>
      <c r="R692" s="60">
        <f t="shared" si="1517"/>
        <v>0</v>
      </c>
      <c r="S692" s="60">
        <f t="shared" si="1517"/>
        <v>0</v>
      </c>
      <c r="T692" s="60">
        <f t="shared" si="1495"/>
        <v>10806264.93</v>
      </c>
      <c r="U692" s="60">
        <f t="shared" si="1496"/>
        <v>9556611.9199999999</v>
      </c>
      <c r="V692" s="60">
        <f t="shared" si="1497"/>
        <v>9814402.4000000004</v>
      </c>
      <c r="W692" s="60">
        <f t="shared" ref="W692:Y692" si="1518">W693</f>
        <v>9000</v>
      </c>
      <c r="X692" s="60">
        <f t="shared" si="1518"/>
        <v>0</v>
      </c>
      <c r="Y692" s="60">
        <f t="shared" si="1518"/>
        <v>0</v>
      </c>
      <c r="Z692" s="60">
        <f t="shared" si="1499"/>
        <v>10815264.93</v>
      </c>
      <c r="AA692" s="60">
        <f t="shared" si="1500"/>
        <v>9556611.9199999999</v>
      </c>
      <c r="AB692" s="60">
        <f t="shared" si="1501"/>
        <v>9814402.4000000004</v>
      </c>
      <c r="AC692" s="60">
        <f t="shared" ref="AC692:AE692" si="1519">AC693</f>
        <v>1098886.44</v>
      </c>
      <c r="AD692" s="60">
        <f t="shared" si="1519"/>
        <v>0</v>
      </c>
      <c r="AE692" s="60">
        <f t="shared" si="1519"/>
        <v>0</v>
      </c>
      <c r="AF692" s="60">
        <f t="shared" si="1490"/>
        <v>11914151.369999999</v>
      </c>
      <c r="AG692" s="60">
        <f t="shared" si="1491"/>
        <v>9556611.9199999999</v>
      </c>
      <c r="AH692" s="60">
        <f t="shared" si="1492"/>
        <v>9814402.4000000004</v>
      </c>
    </row>
    <row r="693" spans="1:34" customFormat="1" ht="26.4">
      <c r="A693" s="114"/>
      <c r="B693" s="86" t="s">
        <v>34</v>
      </c>
      <c r="C693" s="35" t="s">
        <v>53</v>
      </c>
      <c r="D693" s="35" t="s">
        <v>21</v>
      </c>
      <c r="E693" s="35" t="s">
        <v>100</v>
      </c>
      <c r="F693" s="35" t="s">
        <v>122</v>
      </c>
      <c r="G693" s="36" t="s">
        <v>33</v>
      </c>
      <c r="H693" s="60">
        <v>9394698</v>
      </c>
      <c r="I693" s="60">
        <v>9556611.9199999999</v>
      </c>
      <c r="J693" s="60">
        <v>9814402.4000000004</v>
      </c>
      <c r="K693" s="60"/>
      <c r="L693" s="60"/>
      <c r="M693" s="60"/>
      <c r="N693" s="60">
        <f t="shared" ref="N693:N769" si="1520">H693+K693</f>
        <v>9394698</v>
      </c>
      <c r="O693" s="60">
        <f t="shared" ref="O693:O769" si="1521">I693+L693</f>
        <v>9556611.9199999999</v>
      </c>
      <c r="P693" s="60">
        <f t="shared" ref="P693:P769" si="1522">J693+M693</f>
        <v>9814402.4000000004</v>
      </c>
      <c r="Q693" s="60">
        <v>1411566.93</v>
      </c>
      <c r="R693" s="60"/>
      <c r="S693" s="60"/>
      <c r="T693" s="60">
        <f>N693+Q693</f>
        <v>10806264.93</v>
      </c>
      <c r="U693" s="60">
        <f>O693+R693</f>
        <v>9556611.9199999999</v>
      </c>
      <c r="V693" s="60">
        <f>P693+S693</f>
        <v>9814402.4000000004</v>
      </c>
      <c r="W693" s="60">
        <v>9000</v>
      </c>
      <c r="X693" s="60"/>
      <c r="Y693" s="60"/>
      <c r="Z693" s="60">
        <f>T693+W693</f>
        <v>10815264.93</v>
      </c>
      <c r="AA693" s="60">
        <f>U693+X693</f>
        <v>9556611.9199999999</v>
      </c>
      <c r="AB693" s="60">
        <f>V693+Y693</f>
        <v>9814402.4000000004</v>
      </c>
      <c r="AC693" s="60">
        <v>1098886.44</v>
      </c>
      <c r="AD693" s="60"/>
      <c r="AE693" s="60"/>
      <c r="AF693" s="60">
        <f>Z693+AC693</f>
        <v>11914151.369999999</v>
      </c>
      <c r="AG693" s="60">
        <f>AA693+AD693</f>
        <v>9556611.9199999999</v>
      </c>
      <c r="AH693" s="60">
        <f>AB693+AE693</f>
        <v>9814402.4000000004</v>
      </c>
    </row>
    <row r="694" spans="1:34" customFormat="1">
      <c r="A694" s="114"/>
      <c r="B694" s="86" t="s">
        <v>35</v>
      </c>
      <c r="C694" s="35" t="s">
        <v>53</v>
      </c>
      <c r="D694" s="35" t="s">
        <v>21</v>
      </c>
      <c r="E694" s="35" t="s">
        <v>100</v>
      </c>
      <c r="F694" s="35" t="s">
        <v>122</v>
      </c>
      <c r="G694" s="36" t="s">
        <v>36</v>
      </c>
      <c r="H694" s="60"/>
      <c r="I694" s="60"/>
      <c r="J694" s="60"/>
      <c r="K694" s="60"/>
      <c r="L694" s="60"/>
      <c r="M694" s="60"/>
      <c r="N694" s="60"/>
      <c r="O694" s="60"/>
      <c r="P694" s="60"/>
      <c r="Q694" s="60">
        <f>Q695</f>
        <v>930882.24</v>
      </c>
      <c r="R694" s="60">
        <f t="shared" ref="R694:S694" si="1523">R695</f>
        <v>0</v>
      </c>
      <c r="S694" s="60">
        <f t="shared" si="1523"/>
        <v>0</v>
      </c>
      <c r="T694" s="60">
        <f t="shared" ref="T694:T695" si="1524">N694+Q694</f>
        <v>930882.24</v>
      </c>
      <c r="U694" s="60">
        <f t="shared" ref="U694:U695" si="1525">O694+R694</f>
        <v>0</v>
      </c>
      <c r="V694" s="60">
        <f t="shared" ref="V694:V695" si="1526">P694+S694</f>
        <v>0</v>
      </c>
      <c r="W694" s="60">
        <f>W695</f>
        <v>-544332.80000000005</v>
      </c>
      <c r="X694" s="60">
        <f t="shared" ref="X694:Y694" si="1527">X695</f>
        <v>0</v>
      </c>
      <c r="Y694" s="60">
        <f t="shared" si="1527"/>
        <v>0</v>
      </c>
      <c r="Z694" s="60">
        <f t="shared" ref="Z694:Z759" si="1528">T694+W694</f>
        <v>386549.43999999994</v>
      </c>
      <c r="AA694" s="60">
        <f t="shared" ref="AA694:AA759" si="1529">U694+X694</f>
        <v>0</v>
      </c>
      <c r="AB694" s="60">
        <f t="shared" ref="AB694:AB759" si="1530">V694+Y694</f>
        <v>0</v>
      </c>
      <c r="AC694" s="60">
        <f>AC695</f>
        <v>90896.299999999988</v>
      </c>
      <c r="AD694" s="60">
        <f t="shared" ref="AD694:AE694" si="1531">AD695</f>
        <v>0</v>
      </c>
      <c r="AE694" s="60">
        <f t="shared" si="1531"/>
        <v>0</v>
      </c>
      <c r="AF694" s="60">
        <f t="shared" ref="AF694:AF759" si="1532">Z694+AC694</f>
        <v>477445.73999999993</v>
      </c>
      <c r="AG694" s="60">
        <f t="shared" ref="AG694:AG759" si="1533">AA694+AD694</f>
        <v>0</v>
      </c>
      <c r="AH694" s="60">
        <f t="shared" ref="AH694:AH759" si="1534">AB694+AE694</f>
        <v>0</v>
      </c>
    </row>
    <row r="695" spans="1:34" customFormat="1" ht="26.4">
      <c r="A695" s="114"/>
      <c r="B695" s="86" t="s">
        <v>38</v>
      </c>
      <c r="C695" s="35" t="s">
        <v>53</v>
      </c>
      <c r="D695" s="35" t="s">
        <v>21</v>
      </c>
      <c r="E695" s="35" t="s">
        <v>100</v>
      </c>
      <c r="F695" s="35" t="s">
        <v>122</v>
      </c>
      <c r="G695" s="36" t="s">
        <v>37</v>
      </c>
      <c r="H695" s="60"/>
      <c r="I695" s="60"/>
      <c r="J695" s="60"/>
      <c r="K695" s="60"/>
      <c r="L695" s="60"/>
      <c r="M695" s="60"/>
      <c r="N695" s="60"/>
      <c r="O695" s="60"/>
      <c r="P695" s="60"/>
      <c r="Q695" s="60">
        <v>930882.24</v>
      </c>
      <c r="R695" s="60"/>
      <c r="S695" s="60"/>
      <c r="T695" s="60">
        <f t="shared" si="1524"/>
        <v>930882.24</v>
      </c>
      <c r="U695" s="60">
        <f t="shared" si="1525"/>
        <v>0</v>
      </c>
      <c r="V695" s="60">
        <f t="shared" si="1526"/>
        <v>0</v>
      </c>
      <c r="W695" s="60">
        <v>-544332.80000000005</v>
      </c>
      <c r="X695" s="60"/>
      <c r="Y695" s="60"/>
      <c r="Z695" s="60">
        <f t="shared" si="1528"/>
        <v>386549.43999999994</v>
      </c>
      <c r="AA695" s="60">
        <f t="shared" si="1529"/>
        <v>0</v>
      </c>
      <c r="AB695" s="60">
        <f t="shared" si="1530"/>
        <v>0</v>
      </c>
      <c r="AC695" s="60">
        <v>90896.299999999988</v>
      </c>
      <c r="AD695" s="60"/>
      <c r="AE695" s="60"/>
      <c r="AF695" s="60">
        <f t="shared" si="1532"/>
        <v>477445.73999999993</v>
      </c>
      <c r="AG695" s="60">
        <f t="shared" si="1533"/>
        <v>0</v>
      </c>
      <c r="AH695" s="60">
        <f t="shared" si="1534"/>
        <v>0</v>
      </c>
    </row>
    <row r="696" spans="1:34" customFormat="1">
      <c r="A696" s="114"/>
      <c r="B696" s="86" t="s">
        <v>47</v>
      </c>
      <c r="C696" s="35" t="s">
        <v>53</v>
      </c>
      <c r="D696" s="35" t="s">
        <v>21</v>
      </c>
      <c r="E696" s="35" t="s">
        <v>100</v>
      </c>
      <c r="F696" s="35" t="s">
        <v>122</v>
      </c>
      <c r="G696" s="36" t="s">
        <v>45</v>
      </c>
      <c r="H696" s="60">
        <f>H698</f>
        <v>234000</v>
      </c>
      <c r="I696" s="60">
        <f t="shared" ref="I696:M696" si="1535">I698</f>
        <v>234000</v>
      </c>
      <c r="J696" s="60">
        <f t="shared" si="1535"/>
        <v>234000</v>
      </c>
      <c r="K696" s="60">
        <f t="shared" si="1535"/>
        <v>0</v>
      </c>
      <c r="L696" s="60">
        <f t="shared" si="1535"/>
        <v>0</v>
      </c>
      <c r="M696" s="60">
        <f t="shared" si="1535"/>
        <v>0</v>
      </c>
      <c r="N696" s="60">
        <f t="shared" si="1520"/>
        <v>234000</v>
      </c>
      <c r="O696" s="60">
        <f t="shared" si="1521"/>
        <v>234000</v>
      </c>
      <c r="P696" s="60">
        <f t="shared" si="1522"/>
        <v>234000</v>
      </c>
      <c r="Q696" s="60">
        <f>Q697+Q698</f>
        <v>10549.07</v>
      </c>
      <c r="R696" s="60">
        <f t="shared" ref="R696:S696" si="1536">R697+R698</f>
        <v>0</v>
      </c>
      <c r="S696" s="60">
        <f t="shared" si="1536"/>
        <v>0</v>
      </c>
      <c r="T696" s="60">
        <f t="shared" si="1495"/>
        <v>244549.07</v>
      </c>
      <c r="U696" s="60">
        <f t="shared" si="1496"/>
        <v>234000</v>
      </c>
      <c r="V696" s="60">
        <f t="shared" si="1497"/>
        <v>234000</v>
      </c>
      <c r="W696" s="60">
        <f>W697+W698</f>
        <v>1000</v>
      </c>
      <c r="X696" s="60">
        <f t="shared" ref="X696:Y696" si="1537">X697+X698</f>
        <v>0</v>
      </c>
      <c r="Y696" s="60">
        <f t="shared" si="1537"/>
        <v>0</v>
      </c>
      <c r="Z696" s="60">
        <f t="shared" si="1528"/>
        <v>245549.07</v>
      </c>
      <c r="AA696" s="60">
        <f t="shared" si="1529"/>
        <v>234000</v>
      </c>
      <c r="AB696" s="60">
        <f t="shared" si="1530"/>
        <v>234000</v>
      </c>
      <c r="AC696" s="60">
        <f>AC697+AC698</f>
        <v>5068.3599999999997</v>
      </c>
      <c r="AD696" s="60">
        <f t="shared" ref="AD696:AE696" si="1538">AD697+AD698</f>
        <v>0</v>
      </c>
      <c r="AE696" s="60">
        <f t="shared" si="1538"/>
        <v>0</v>
      </c>
      <c r="AF696" s="60">
        <f t="shared" si="1532"/>
        <v>250617.43</v>
      </c>
      <c r="AG696" s="60">
        <f t="shared" si="1533"/>
        <v>234000</v>
      </c>
      <c r="AH696" s="60">
        <f t="shared" si="1534"/>
        <v>234000</v>
      </c>
    </row>
    <row r="697" spans="1:34" customFormat="1">
      <c r="A697" s="114"/>
      <c r="B697" s="86" t="s">
        <v>392</v>
      </c>
      <c r="C697" s="35" t="s">
        <v>53</v>
      </c>
      <c r="D697" s="35" t="s">
        <v>21</v>
      </c>
      <c r="E697" s="35" t="s">
        <v>100</v>
      </c>
      <c r="F697" s="35" t="s">
        <v>122</v>
      </c>
      <c r="G697" s="36" t="s">
        <v>391</v>
      </c>
      <c r="H697" s="60"/>
      <c r="I697" s="60"/>
      <c r="J697" s="60"/>
      <c r="K697" s="60"/>
      <c r="L697" s="60"/>
      <c r="M697" s="60"/>
      <c r="N697" s="60"/>
      <c r="O697" s="60"/>
      <c r="P697" s="60"/>
      <c r="Q697" s="60">
        <v>10549.07</v>
      </c>
      <c r="R697" s="60"/>
      <c r="S697" s="60"/>
      <c r="T697" s="60">
        <f t="shared" ref="T697" si="1539">N697+Q697</f>
        <v>10549.07</v>
      </c>
      <c r="U697" s="60">
        <f t="shared" ref="U697" si="1540">O697+R697</f>
        <v>0</v>
      </c>
      <c r="V697" s="60">
        <f t="shared" ref="V697" si="1541">P697+S697</f>
        <v>0</v>
      </c>
      <c r="W697" s="60"/>
      <c r="X697" s="60"/>
      <c r="Y697" s="60"/>
      <c r="Z697" s="60">
        <f t="shared" si="1528"/>
        <v>10549.07</v>
      </c>
      <c r="AA697" s="60">
        <f t="shared" si="1529"/>
        <v>0</v>
      </c>
      <c r="AB697" s="60">
        <f t="shared" si="1530"/>
        <v>0</v>
      </c>
      <c r="AC697" s="60"/>
      <c r="AD697" s="60"/>
      <c r="AE697" s="60"/>
      <c r="AF697" s="60">
        <f t="shared" si="1532"/>
        <v>10549.07</v>
      </c>
      <c r="AG697" s="60">
        <f t="shared" si="1533"/>
        <v>0</v>
      </c>
      <c r="AH697" s="60">
        <f t="shared" si="1534"/>
        <v>0</v>
      </c>
    </row>
    <row r="698" spans="1:34" customFormat="1">
      <c r="A698" s="114"/>
      <c r="B698" s="86" t="s">
        <v>56</v>
      </c>
      <c r="C698" s="35" t="s">
        <v>53</v>
      </c>
      <c r="D698" s="35" t="s">
        <v>21</v>
      </c>
      <c r="E698" s="35" t="s">
        <v>100</v>
      </c>
      <c r="F698" s="35" t="s">
        <v>122</v>
      </c>
      <c r="G698" s="36" t="s">
        <v>57</v>
      </c>
      <c r="H698" s="60">
        <v>234000</v>
      </c>
      <c r="I698" s="60">
        <v>234000</v>
      </c>
      <c r="J698" s="60">
        <v>234000</v>
      </c>
      <c r="K698" s="60"/>
      <c r="L698" s="60"/>
      <c r="M698" s="60"/>
      <c r="N698" s="60">
        <f t="shared" si="1520"/>
        <v>234000</v>
      </c>
      <c r="O698" s="60">
        <f t="shared" si="1521"/>
        <v>234000</v>
      </c>
      <c r="P698" s="60">
        <f t="shared" si="1522"/>
        <v>234000</v>
      </c>
      <c r="Q698" s="60"/>
      <c r="R698" s="60"/>
      <c r="S698" s="60"/>
      <c r="T698" s="60">
        <f t="shared" si="1495"/>
        <v>234000</v>
      </c>
      <c r="U698" s="60">
        <f t="shared" si="1496"/>
        <v>234000</v>
      </c>
      <c r="V698" s="60">
        <f t="shared" si="1497"/>
        <v>234000</v>
      </c>
      <c r="W698" s="60">
        <v>1000</v>
      </c>
      <c r="X698" s="60"/>
      <c r="Y698" s="60"/>
      <c r="Z698" s="60">
        <f t="shared" si="1528"/>
        <v>235000</v>
      </c>
      <c r="AA698" s="60">
        <f t="shared" si="1529"/>
        <v>234000</v>
      </c>
      <c r="AB698" s="60">
        <f t="shared" si="1530"/>
        <v>234000</v>
      </c>
      <c r="AC698" s="60">
        <v>5068.3599999999997</v>
      </c>
      <c r="AD698" s="60"/>
      <c r="AE698" s="60"/>
      <c r="AF698" s="60">
        <f t="shared" si="1532"/>
        <v>240068.36</v>
      </c>
      <c r="AG698" s="60">
        <f t="shared" si="1533"/>
        <v>234000</v>
      </c>
      <c r="AH698" s="60">
        <f t="shared" si="1534"/>
        <v>234000</v>
      </c>
    </row>
    <row r="699" spans="1:34" customFormat="1">
      <c r="A699" s="114"/>
      <c r="B699" s="195" t="s">
        <v>337</v>
      </c>
      <c r="C699" s="73" t="s">
        <v>53</v>
      </c>
      <c r="D699" s="73" t="s">
        <v>21</v>
      </c>
      <c r="E699" s="73" t="s">
        <v>100</v>
      </c>
      <c r="F699" s="35" t="s">
        <v>338</v>
      </c>
      <c r="G699" s="36"/>
      <c r="H699" s="60">
        <f>H700</f>
        <v>75000</v>
      </c>
      <c r="I699" s="60">
        <f t="shared" ref="I699:M699" si="1542">I700</f>
        <v>75000</v>
      </c>
      <c r="J699" s="60">
        <f t="shared" si="1542"/>
        <v>75000</v>
      </c>
      <c r="K699" s="60">
        <f t="shared" si="1542"/>
        <v>1008983.64</v>
      </c>
      <c r="L699" s="60">
        <f t="shared" si="1542"/>
        <v>0</v>
      </c>
      <c r="M699" s="60">
        <f t="shared" si="1542"/>
        <v>0</v>
      </c>
      <c r="N699" s="60">
        <f t="shared" si="1520"/>
        <v>1083983.6400000001</v>
      </c>
      <c r="O699" s="60">
        <f t="shared" si="1521"/>
        <v>75000</v>
      </c>
      <c r="P699" s="60">
        <f t="shared" si="1522"/>
        <v>75000</v>
      </c>
      <c r="Q699" s="60">
        <f t="shared" ref="Q699:S699" si="1543">Q700</f>
        <v>0</v>
      </c>
      <c r="R699" s="60">
        <f t="shared" si="1543"/>
        <v>0</v>
      </c>
      <c r="S699" s="60">
        <f t="shared" si="1543"/>
        <v>0</v>
      </c>
      <c r="T699" s="60">
        <f t="shared" si="1495"/>
        <v>1083983.6400000001</v>
      </c>
      <c r="U699" s="60">
        <f t="shared" si="1496"/>
        <v>75000</v>
      </c>
      <c r="V699" s="60">
        <f t="shared" si="1497"/>
        <v>75000</v>
      </c>
      <c r="W699" s="60">
        <f t="shared" ref="W699:Y699" si="1544">W700</f>
        <v>0</v>
      </c>
      <c r="X699" s="60">
        <f t="shared" si="1544"/>
        <v>0</v>
      </c>
      <c r="Y699" s="60">
        <f t="shared" si="1544"/>
        <v>0</v>
      </c>
      <c r="Z699" s="60">
        <f t="shared" si="1528"/>
        <v>1083983.6400000001</v>
      </c>
      <c r="AA699" s="60">
        <f t="shared" si="1529"/>
        <v>75000</v>
      </c>
      <c r="AB699" s="60">
        <f t="shared" si="1530"/>
        <v>75000</v>
      </c>
      <c r="AC699" s="60">
        <f t="shared" ref="AC699:AE699" si="1545">AC700</f>
        <v>300000</v>
      </c>
      <c r="AD699" s="60">
        <f t="shared" si="1545"/>
        <v>0</v>
      </c>
      <c r="AE699" s="60">
        <f t="shared" si="1545"/>
        <v>0</v>
      </c>
      <c r="AF699" s="60">
        <f t="shared" si="1532"/>
        <v>1383983.6400000001</v>
      </c>
      <c r="AG699" s="60">
        <f t="shared" si="1533"/>
        <v>75000</v>
      </c>
      <c r="AH699" s="60">
        <f t="shared" si="1534"/>
        <v>75000</v>
      </c>
    </row>
    <row r="700" spans="1:34" customFormat="1">
      <c r="A700" s="114"/>
      <c r="B700" s="191" t="s">
        <v>47</v>
      </c>
      <c r="C700" s="73" t="s">
        <v>53</v>
      </c>
      <c r="D700" s="73" t="s">
        <v>21</v>
      </c>
      <c r="E700" s="73" t="s">
        <v>100</v>
      </c>
      <c r="F700" s="35" t="s">
        <v>338</v>
      </c>
      <c r="G700" s="36" t="s">
        <v>45</v>
      </c>
      <c r="H700" s="60">
        <f>H702</f>
        <v>75000</v>
      </c>
      <c r="I700" s="60">
        <f>I702</f>
        <v>75000</v>
      </c>
      <c r="J700" s="60">
        <f>J702</f>
        <v>75000</v>
      </c>
      <c r="K700" s="60">
        <f>K701+K702</f>
        <v>1008983.64</v>
      </c>
      <c r="L700" s="60">
        <f t="shared" ref="L700:M700" si="1546">L701+L702</f>
        <v>0</v>
      </c>
      <c r="M700" s="60">
        <f t="shared" si="1546"/>
        <v>0</v>
      </c>
      <c r="N700" s="60">
        <f t="shared" si="1520"/>
        <v>1083983.6400000001</v>
      </c>
      <c r="O700" s="60">
        <f t="shared" si="1521"/>
        <v>75000</v>
      </c>
      <c r="P700" s="60">
        <f t="shared" si="1522"/>
        <v>75000</v>
      </c>
      <c r="Q700" s="60">
        <f>Q701+Q702</f>
        <v>0</v>
      </c>
      <c r="R700" s="60">
        <f t="shared" ref="R700:S700" si="1547">R701+R702</f>
        <v>0</v>
      </c>
      <c r="S700" s="60">
        <f t="shared" si="1547"/>
        <v>0</v>
      </c>
      <c r="T700" s="60">
        <f t="shared" si="1495"/>
        <v>1083983.6400000001</v>
      </c>
      <c r="U700" s="60">
        <f t="shared" si="1496"/>
        <v>75000</v>
      </c>
      <c r="V700" s="60">
        <f t="shared" si="1497"/>
        <v>75000</v>
      </c>
      <c r="W700" s="60">
        <f>W701+W702</f>
        <v>0</v>
      </c>
      <c r="X700" s="60">
        <f t="shared" ref="X700:Y700" si="1548">X701+X702</f>
        <v>0</v>
      </c>
      <c r="Y700" s="60">
        <f t="shared" si="1548"/>
        <v>0</v>
      </c>
      <c r="Z700" s="60">
        <f t="shared" si="1528"/>
        <v>1083983.6400000001</v>
      </c>
      <c r="AA700" s="60">
        <f t="shared" si="1529"/>
        <v>75000</v>
      </c>
      <c r="AB700" s="60">
        <f t="shared" si="1530"/>
        <v>75000</v>
      </c>
      <c r="AC700" s="60">
        <f>AC701+AC702</f>
        <v>300000</v>
      </c>
      <c r="AD700" s="60">
        <f t="shared" ref="AD700:AE700" si="1549">AD701+AD702</f>
        <v>0</v>
      </c>
      <c r="AE700" s="60">
        <f t="shared" si="1549"/>
        <v>0</v>
      </c>
      <c r="AF700" s="60">
        <f t="shared" si="1532"/>
        <v>1383983.6400000001</v>
      </c>
      <c r="AG700" s="60">
        <f t="shared" si="1533"/>
        <v>75000</v>
      </c>
      <c r="AH700" s="60">
        <f t="shared" si="1534"/>
        <v>75000</v>
      </c>
    </row>
    <row r="701" spans="1:34" customFormat="1">
      <c r="A701" s="114"/>
      <c r="B701" s="209" t="s">
        <v>392</v>
      </c>
      <c r="C701" s="73" t="s">
        <v>53</v>
      </c>
      <c r="D701" s="73" t="s">
        <v>21</v>
      </c>
      <c r="E701" s="73" t="s">
        <v>100</v>
      </c>
      <c r="F701" s="35" t="s">
        <v>338</v>
      </c>
      <c r="G701" s="36" t="s">
        <v>391</v>
      </c>
      <c r="H701" s="60"/>
      <c r="I701" s="60"/>
      <c r="J701" s="60"/>
      <c r="K701" s="60">
        <v>8983.64</v>
      </c>
      <c r="L701" s="60"/>
      <c r="M701" s="60"/>
      <c r="N701" s="60">
        <f t="shared" ref="N701" si="1550">H701+K701</f>
        <v>8983.64</v>
      </c>
      <c r="O701" s="60">
        <f t="shared" ref="O701" si="1551">I701+L701</f>
        <v>0</v>
      </c>
      <c r="P701" s="60">
        <f t="shared" ref="P701" si="1552">J701+M701</f>
        <v>0</v>
      </c>
      <c r="Q701" s="60"/>
      <c r="R701" s="60"/>
      <c r="S701" s="60"/>
      <c r="T701" s="60">
        <f t="shared" si="1495"/>
        <v>8983.64</v>
      </c>
      <c r="U701" s="60">
        <f t="shared" si="1496"/>
        <v>0</v>
      </c>
      <c r="V701" s="60">
        <f t="shared" si="1497"/>
        <v>0</v>
      </c>
      <c r="W701" s="60"/>
      <c r="X701" s="60"/>
      <c r="Y701" s="60"/>
      <c r="Z701" s="60">
        <f t="shared" si="1528"/>
        <v>8983.64</v>
      </c>
      <c r="AA701" s="60">
        <f t="shared" si="1529"/>
        <v>0</v>
      </c>
      <c r="AB701" s="60">
        <f t="shared" si="1530"/>
        <v>0</v>
      </c>
      <c r="AC701" s="60"/>
      <c r="AD701" s="60"/>
      <c r="AE701" s="60"/>
      <c r="AF701" s="60">
        <f t="shared" si="1532"/>
        <v>8983.64</v>
      </c>
      <c r="AG701" s="60">
        <f t="shared" si="1533"/>
        <v>0</v>
      </c>
      <c r="AH701" s="60">
        <f t="shared" si="1534"/>
        <v>0</v>
      </c>
    </row>
    <row r="702" spans="1:34" customFormat="1">
      <c r="A702" s="114"/>
      <c r="B702" s="196" t="s">
        <v>56</v>
      </c>
      <c r="C702" s="73" t="s">
        <v>53</v>
      </c>
      <c r="D702" s="73" t="s">
        <v>21</v>
      </c>
      <c r="E702" s="73" t="s">
        <v>100</v>
      </c>
      <c r="F702" s="35" t="s">
        <v>338</v>
      </c>
      <c r="G702" s="36" t="s">
        <v>57</v>
      </c>
      <c r="H702" s="60">
        <v>75000</v>
      </c>
      <c r="I702" s="60">
        <v>75000</v>
      </c>
      <c r="J702" s="60">
        <v>75000</v>
      </c>
      <c r="K702" s="60">
        <v>1000000</v>
      </c>
      <c r="L702" s="60"/>
      <c r="M702" s="60"/>
      <c r="N702" s="60">
        <f t="shared" si="1520"/>
        <v>1075000</v>
      </c>
      <c r="O702" s="60">
        <f t="shared" si="1521"/>
        <v>75000</v>
      </c>
      <c r="P702" s="60">
        <f t="shared" si="1522"/>
        <v>75000</v>
      </c>
      <c r="Q702" s="60"/>
      <c r="R702" s="60"/>
      <c r="S702" s="60"/>
      <c r="T702" s="60">
        <f t="shared" si="1495"/>
        <v>1075000</v>
      </c>
      <c r="U702" s="60">
        <f t="shared" si="1496"/>
        <v>75000</v>
      </c>
      <c r="V702" s="60">
        <f t="shared" si="1497"/>
        <v>75000</v>
      </c>
      <c r="W702" s="60"/>
      <c r="X702" s="60"/>
      <c r="Y702" s="60"/>
      <c r="Z702" s="60">
        <f t="shared" si="1528"/>
        <v>1075000</v>
      </c>
      <c r="AA702" s="60">
        <f t="shared" si="1529"/>
        <v>75000</v>
      </c>
      <c r="AB702" s="60">
        <f t="shared" si="1530"/>
        <v>75000</v>
      </c>
      <c r="AC702" s="60">
        <v>300000</v>
      </c>
      <c r="AD702" s="60"/>
      <c r="AE702" s="60"/>
      <c r="AF702" s="60">
        <f t="shared" si="1532"/>
        <v>1375000</v>
      </c>
      <c r="AG702" s="60">
        <f t="shared" si="1533"/>
        <v>75000</v>
      </c>
      <c r="AH702" s="60">
        <f t="shared" si="1534"/>
        <v>75000</v>
      </c>
    </row>
    <row r="703" spans="1:34" customFormat="1" ht="26.4">
      <c r="A703" s="114"/>
      <c r="B703" s="160" t="s">
        <v>266</v>
      </c>
      <c r="C703" s="35" t="s">
        <v>53</v>
      </c>
      <c r="D703" s="35" t="s">
        <v>21</v>
      </c>
      <c r="E703" s="35" t="s">
        <v>100</v>
      </c>
      <c r="F703" s="35" t="s">
        <v>123</v>
      </c>
      <c r="G703" s="36"/>
      <c r="H703" s="60">
        <f>H706+H704</f>
        <v>271000</v>
      </c>
      <c r="I703" s="60">
        <f t="shared" ref="I703:J703" si="1553">I706+I704</f>
        <v>221000</v>
      </c>
      <c r="J703" s="60">
        <f t="shared" si="1553"/>
        <v>221000</v>
      </c>
      <c r="K703" s="60">
        <f t="shared" ref="K703:M703" si="1554">K706+K704</f>
        <v>0</v>
      </c>
      <c r="L703" s="60">
        <f t="shared" si="1554"/>
        <v>0</v>
      </c>
      <c r="M703" s="60">
        <f t="shared" si="1554"/>
        <v>0</v>
      </c>
      <c r="N703" s="60">
        <f t="shared" si="1520"/>
        <v>271000</v>
      </c>
      <c r="O703" s="60">
        <f t="shared" si="1521"/>
        <v>221000</v>
      </c>
      <c r="P703" s="60">
        <f t="shared" si="1522"/>
        <v>221000</v>
      </c>
      <c r="Q703" s="60">
        <f t="shared" ref="Q703:S703" si="1555">Q706+Q704</f>
        <v>0</v>
      </c>
      <c r="R703" s="60">
        <f t="shared" si="1555"/>
        <v>0</v>
      </c>
      <c r="S703" s="60">
        <f t="shared" si="1555"/>
        <v>0</v>
      </c>
      <c r="T703" s="60">
        <f t="shared" si="1495"/>
        <v>271000</v>
      </c>
      <c r="U703" s="60">
        <f t="shared" si="1496"/>
        <v>221000</v>
      </c>
      <c r="V703" s="60">
        <f t="shared" si="1497"/>
        <v>221000</v>
      </c>
      <c r="W703" s="60">
        <f t="shared" ref="W703:Y703" si="1556">W706+W704</f>
        <v>0</v>
      </c>
      <c r="X703" s="60">
        <f t="shared" si="1556"/>
        <v>0</v>
      </c>
      <c r="Y703" s="60">
        <f t="shared" si="1556"/>
        <v>0</v>
      </c>
      <c r="Z703" s="60">
        <f t="shared" si="1528"/>
        <v>271000</v>
      </c>
      <c r="AA703" s="60">
        <f t="shared" si="1529"/>
        <v>221000</v>
      </c>
      <c r="AB703" s="60">
        <f t="shared" si="1530"/>
        <v>221000</v>
      </c>
      <c r="AC703" s="60">
        <f t="shared" ref="AC703:AE703" si="1557">AC706+AC704</f>
        <v>0</v>
      </c>
      <c r="AD703" s="60">
        <f t="shared" si="1557"/>
        <v>0</v>
      </c>
      <c r="AE703" s="60">
        <f t="shared" si="1557"/>
        <v>0</v>
      </c>
      <c r="AF703" s="60">
        <f t="shared" si="1532"/>
        <v>271000</v>
      </c>
      <c r="AG703" s="60">
        <f t="shared" si="1533"/>
        <v>221000</v>
      </c>
      <c r="AH703" s="60">
        <f t="shared" si="1534"/>
        <v>221000</v>
      </c>
    </row>
    <row r="704" spans="1:34" customFormat="1" ht="39.6">
      <c r="A704" s="114"/>
      <c r="B704" s="71" t="s">
        <v>51</v>
      </c>
      <c r="C704" s="35" t="s">
        <v>53</v>
      </c>
      <c r="D704" s="35" t="s">
        <v>21</v>
      </c>
      <c r="E704" s="35" t="s">
        <v>100</v>
      </c>
      <c r="F704" s="35" t="s">
        <v>123</v>
      </c>
      <c r="G704" s="36" t="s">
        <v>49</v>
      </c>
      <c r="H704" s="60">
        <f>H705</f>
        <v>125000</v>
      </c>
      <c r="I704" s="60">
        <f t="shared" ref="I704:M704" si="1558">I705</f>
        <v>75000</v>
      </c>
      <c r="J704" s="60">
        <f t="shared" si="1558"/>
        <v>75000</v>
      </c>
      <c r="K704" s="60">
        <f t="shared" si="1558"/>
        <v>70000</v>
      </c>
      <c r="L704" s="60">
        <f t="shared" si="1558"/>
        <v>0</v>
      </c>
      <c r="M704" s="60">
        <f t="shared" si="1558"/>
        <v>0</v>
      </c>
      <c r="N704" s="60">
        <f t="shared" si="1520"/>
        <v>195000</v>
      </c>
      <c r="O704" s="60">
        <f t="shared" si="1521"/>
        <v>75000</v>
      </c>
      <c r="P704" s="60">
        <f t="shared" si="1522"/>
        <v>75000</v>
      </c>
      <c r="Q704" s="60">
        <f t="shared" ref="Q704:S704" si="1559">Q705</f>
        <v>0</v>
      </c>
      <c r="R704" s="60">
        <f t="shared" si="1559"/>
        <v>0</v>
      </c>
      <c r="S704" s="60">
        <f t="shared" si="1559"/>
        <v>0</v>
      </c>
      <c r="T704" s="60">
        <f t="shared" si="1495"/>
        <v>195000</v>
      </c>
      <c r="U704" s="60">
        <f t="shared" si="1496"/>
        <v>75000</v>
      </c>
      <c r="V704" s="60">
        <f t="shared" si="1497"/>
        <v>75000</v>
      </c>
      <c r="W704" s="60">
        <f t="shared" ref="W704:Y704" si="1560">W705</f>
        <v>0</v>
      </c>
      <c r="X704" s="60">
        <f t="shared" si="1560"/>
        <v>0</v>
      </c>
      <c r="Y704" s="60">
        <f t="shared" si="1560"/>
        <v>0</v>
      </c>
      <c r="Z704" s="60">
        <f t="shared" si="1528"/>
        <v>195000</v>
      </c>
      <c r="AA704" s="60">
        <f t="shared" si="1529"/>
        <v>75000</v>
      </c>
      <c r="AB704" s="60">
        <f t="shared" si="1530"/>
        <v>75000</v>
      </c>
      <c r="AC704" s="60">
        <f t="shared" ref="AC704:AE704" si="1561">AC705</f>
        <v>20000</v>
      </c>
      <c r="AD704" s="60">
        <f t="shared" si="1561"/>
        <v>0</v>
      </c>
      <c r="AE704" s="60">
        <f t="shared" si="1561"/>
        <v>0</v>
      </c>
      <c r="AF704" s="60">
        <f t="shared" si="1532"/>
        <v>215000</v>
      </c>
      <c r="AG704" s="60">
        <f t="shared" si="1533"/>
        <v>75000</v>
      </c>
      <c r="AH704" s="60">
        <f t="shared" si="1534"/>
        <v>75000</v>
      </c>
    </row>
    <row r="705" spans="1:34" customFormat="1">
      <c r="A705" s="114"/>
      <c r="B705" s="71" t="s">
        <v>52</v>
      </c>
      <c r="C705" s="35" t="s">
        <v>53</v>
      </c>
      <c r="D705" s="35" t="s">
        <v>21</v>
      </c>
      <c r="E705" s="35" t="s">
        <v>100</v>
      </c>
      <c r="F705" s="35" t="s">
        <v>123</v>
      </c>
      <c r="G705" s="36" t="s">
        <v>50</v>
      </c>
      <c r="H705" s="60">
        <v>125000</v>
      </c>
      <c r="I705" s="60">
        <v>75000</v>
      </c>
      <c r="J705" s="60">
        <v>75000</v>
      </c>
      <c r="K705" s="60">
        <v>70000</v>
      </c>
      <c r="L705" s="60"/>
      <c r="M705" s="60"/>
      <c r="N705" s="60">
        <f t="shared" si="1520"/>
        <v>195000</v>
      </c>
      <c r="O705" s="60">
        <f t="shared" si="1521"/>
        <v>75000</v>
      </c>
      <c r="P705" s="60">
        <f t="shared" si="1522"/>
        <v>75000</v>
      </c>
      <c r="Q705" s="60"/>
      <c r="R705" s="60"/>
      <c r="S705" s="60"/>
      <c r="T705" s="60">
        <f t="shared" si="1495"/>
        <v>195000</v>
      </c>
      <c r="U705" s="60">
        <f t="shared" si="1496"/>
        <v>75000</v>
      </c>
      <c r="V705" s="60">
        <f t="shared" si="1497"/>
        <v>75000</v>
      </c>
      <c r="W705" s="60"/>
      <c r="X705" s="60"/>
      <c r="Y705" s="60"/>
      <c r="Z705" s="60">
        <f t="shared" si="1528"/>
        <v>195000</v>
      </c>
      <c r="AA705" s="60">
        <f t="shared" si="1529"/>
        <v>75000</v>
      </c>
      <c r="AB705" s="60">
        <f t="shared" si="1530"/>
        <v>75000</v>
      </c>
      <c r="AC705" s="60">
        <v>20000</v>
      </c>
      <c r="AD705" s="60"/>
      <c r="AE705" s="60"/>
      <c r="AF705" s="60">
        <f t="shared" si="1532"/>
        <v>215000</v>
      </c>
      <c r="AG705" s="60">
        <f t="shared" si="1533"/>
        <v>75000</v>
      </c>
      <c r="AH705" s="60">
        <f t="shared" si="1534"/>
        <v>75000</v>
      </c>
    </row>
    <row r="706" spans="1:34" customFormat="1" ht="26.4">
      <c r="A706" s="114"/>
      <c r="B706" s="126" t="s">
        <v>186</v>
      </c>
      <c r="C706" s="35" t="s">
        <v>53</v>
      </c>
      <c r="D706" s="35" t="s">
        <v>21</v>
      </c>
      <c r="E706" s="35" t="s">
        <v>100</v>
      </c>
      <c r="F706" s="35" t="s">
        <v>123</v>
      </c>
      <c r="G706" s="36" t="s">
        <v>32</v>
      </c>
      <c r="H706" s="60">
        <f>H707</f>
        <v>146000</v>
      </c>
      <c r="I706" s="60">
        <f t="shared" ref="I706:M706" si="1562">I707</f>
        <v>146000</v>
      </c>
      <c r="J706" s="60">
        <f t="shared" si="1562"/>
        <v>146000</v>
      </c>
      <c r="K706" s="60">
        <f t="shared" si="1562"/>
        <v>-70000</v>
      </c>
      <c r="L706" s="60">
        <f t="shared" si="1562"/>
        <v>0</v>
      </c>
      <c r="M706" s="60">
        <f t="shared" si="1562"/>
        <v>0</v>
      </c>
      <c r="N706" s="60">
        <f t="shared" si="1520"/>
        <v>76000</v>
      </c>
      <c r="O706" s="60">
        <f t="shared" si="1521"/>
        <v>146000</v>
      </c>
      <c r="P706" s="60">
        <f t="shared" si="1522"/>
        <v>146000</v>
      </c>
      <c r="Q706" s="60">
        <f t="shared" ref="Q706:S706" si="1563">Q707</f>
        <v>0</v>
      </c>
      <c r="R706" s="60">
        <f t="shared" si="1563"/>
        <v>0</v>
      </c>
      <c r="S706" s="60">
        <f t="shared" si="1563"/>
        <v>0</v>
      </c>
      <c r="T706" s="60">
        <f t="shared" si="1495"/>
        <v>76000</v>
      </c>
      <c r="U706" s="60">
        <f t="shared" si="1496"/>
        <v>146000</v>
      </c>
      <c r="V706" s="60">
        <f t="shared" si="1497"/>
        <v>146000</v>
      </c>
      <c r="W706" s="60">
        <f t="shared" ref="W706:Y706" si="1564">W707</f>
        <v>0</v>
      </c>
      <c r="X706" s="60">
        <f t="shared" si="1564"/>
        <v>0</v>
      </c>
      <c r="Y706" s="60">
        <f t="shared" si="1564"/>
        <v>0</v>
      </c>
      <c r="Z706" s="60">
        <f t="shared" si="1528"/>
        <v>76000</v>
      </c>
      <c r="AA706" s="60">
        <f t="shared" si="1529"/>
        <v>146000</v>
      </c>
      <c r="AB706" s="60">
        <f t="shared" si="1530"/>
        <v>146000</v>
      </c>
      <c r="AC706" s="60">
        <f t="shared" ref="AC706:AE706" si="1565">AC707</f>
        <v>-20000</v>
      </c>
      <c r="AD706" s="60">
        <f t="shared" si="1565"/>
        <v>0</v>
      </c>
      <c r="AE706" s="60">
        <f t="shared" si="1565"/>
        <v>0</v>
      </c>
      <c r="AF706" s="60">
        <f t="shared" si="1532"/>
        <v>56000</v>
      </c>
      <c r="AG706" s="60">
        <f t="shared" si="1533"/>
        <v>146000</v>
      </c>
      <c r="AH706" s="60">
        <f t="shared" si="1534"/>
        <v>146000</v>
      </c>
    </row>
    <row r="707" spans="1:34" customFormat="1" ht="26.4">
      <c r="A707" s="114"/>
      <c r="B707" s="71" t="s">
        <v>34</v>
      </c>
      <c r="C707" s="35" t="s">
        <v>53</v>
      </c>
      <c r="D707" s="35" t="s">
        <v>21</v>
      </c>
      <c r="E707" s="35" t="s">
        <v>100</v>
      </c>
      <c r="F707" s="35" t="s">
        <v>123</v>
      </c>
      <c r="G707" s="36" t="s">
        <v>33</v>
      </c>
      <c r="H707" s="60">
        <v>146000</v>
      </c>
      <c r="I707" s="60">
        <v>146000</v>
      </c>
      <c r="J707" s="60">
        <v>146000</v>
      </c>
      <c r="K707" s="60">
        <v>-70000</v>
      </c>
      <c r="L707" s="60"/>
      <c r="M707" s="60"/>
      <c r="N707" s="60">
        <f t="shared" si="1520"/>
        <v>76000</v>
      </c>
      <c r="O707" s="60">
        <f t="shared" si="1521"/>
        <v>146000</v>
      </c>
      <c r="P707" s="60">
        <f t="shared" si="1522"/>
        <v>146000</v>
      </c>
      <c r="Q707" s="60"/>
      <c r="R707" s="60"/>
      <c r="S707" s="60"/>
      <c r="T707" s="60">
        <f t="shared" si="1495"/>
        <v>76000</v>
      </c>
      <c r="U707" s="60">
        <f t="shared" si="1496"/>
        <v>146000</v>
      </c>
      <c r="V707" s="60">
        <f t="shared" si="1497"/>
        <v>146000</v>
      </c>
      <c r="W707" s="60"/>
      <c r="X707" s="60"/>
      <c r="Y707" s="60"/>
      <c r="Z707" s="60">
        <f t="shared" si="1528"/>
        <v>76000</v>
      </c>
      <c r="AA707" s="60">
        <f t="shared" si="1529"/>
        <v>146000</v>
      </c>
      <c r="AB707" s="60">
        <f t="shared" si="1530"/>
        <v>146000</v>
      </c>
      <c r="AC707" s="60">
        <v>-20000</v>
      </c>
      <c r="AD707" s="60"/>
      <c r="AE707" s="60"/>
      <c r="AF707" s="60">
        <f t="shared" si="1532"/>
        <v>56000</v>
      </c>
      <c r="AG707" s="60">
        <f t="shared" si="1533"/>
        <v>146000</v>
      </c>
      <c r="AH707" s="60">
        <f t="shared" si="1534"/>
        <v>146000</v>
      </c>
    </row>
    <row r="708" spans="1:34" customFormat="1" ht="39.6">
      <c r="A708" s="114"/>
      <c r="B708" s="118" t="s">
        <v>167</v>
      </c>
      <c r="C708" s="35" t="s">
        <v>53</v>
      </c>
      <c r="D708" s="35" t="s">
        <v>21</v>
      </c>
      <c r="E708" s="35" t="s">
        <v>100</v>
      </c>
      <c r="F708" s="35" t="s">
        <v>166</v>
      </c>
      <c r="G708" s="112"/>
      <c r="H708" s="60">
        <f>H709</f>
        <v>2692514.8</v>
      </c>
      <c r="I708" s="60">
        <f t="shared" ref="I708:M709" si="1566">I709</f>
        <v>1000000</v>
      </c>
      <c r="J708" s="60">
        <f t="shared" si="1566"/>
        <v>0</v>
      </c>
      <c r="K708" s="60">
        <f t="shared" si="1566"/>
        <v>0</v>
      </c>
      <c r="L708" s="60">
        <f t="shared" si="1566"/>
        <v>0</v>
      </c>
      <c r="M708" s="60">
        <f t="shared" si="1566"/>
        <v>0</v>
      </c>
      <c r="N708" s="60">
        <f t="shared" si="1520"/>
        <v>2692514.8</v>
      </c>
      <c r="O708" s="60">
        <f t="shared" si="1521"/>
        <v>1000000</v>
      </c>
      <c r="P708" s="60">
        <f t="shared" si="1522"/>
        <v>0</v>
      </c>
      <c r="Q708" s="60">
        <f t="shared" ref="Q708:S709" si="1567">Q709</f>
        <v>-719213.05</v>
      </c>
      <c r="R708" s="60">
        <f t="shared" si="1567"/>
        <v>-199104</v>
      </c>
      <c r="S708" s="60">
        <f t="shared" si="1567"/>
        <v>0</v>
      </c>
      <c r="T708" s="60">
        <f t="shared" si="1495"/>
        <v>1973301.7499999998</v>
      </c>
      <c r="U708" s="60">
        <f t="shared" si="1496"/>
        <v>800896</v>
      </c>
      <c r="V708" s="60">
        <f t="shared" si="1497"/>
        <v>0</v>
      </c>
      <c r="W708" s="60">
        <f t="shared" ref="W708:Y709" si="1568">W709</f>
        <v>-357534.02999999991</v>
      </c>
      <c r="X708" s="60">
        <f t="shared" si="1568"/>
        <v>0</v>
      </c>
      <c r="Y708" s="60">
        <f t="shared" si="1568"/>
        <v>0</v>
      </c>
      <c r="Z708" s="60">
        <f t="shared" si="1528"/>
        <v>1615767.7199999997</v>
      </c>
      <c r="AA708" s="60">
        <f t="shared" si="1529"/>
        <v>800896</v>
      </c>
      <c r="AB708" s="60">
        <f t="shared" si="1530"/>
        <v>0</v>
      </c>
      <c r="AC708" s="60">
        <f t="shared" ref="AC708:AE709" si="1569">AC709</f>
        <v>-693623.34</v>
      </c>
      <c r="AD708" s="60">
        <f t="shared" si="1569"/>
        <v>199104</v>
      </c>
      <c r="AE708" s="60">
        <f t="shared" si="1569"/>
        <v>0</v>
      </c>
      <c r="AF708" s="60">
        <f t="shared" si="1532"/>
        <v>922144.37999999977</v>
      </c>
      <c r="AG708" s="60">
        <f t="shared" si="1533"/>
        <v>1000000</v>
      </c>
      <c r="AH708" s="60">
        <f t="shared" si="1534"/>
        <v>0</v>
      </c>
    </row>
    <row r="709" spans="1:34" customFormat="1">
      <c r="A709" s="114"/>
      <c r="B709" s="82" t="s">
        <v>47</v>
      </c>
      <c r="C709" s="35" t="s">
        <v>53</v>
      </c>
      <c r="D709" s="35" t="s">
        <v>21</v>
      </c>
      <c r="E709" s="35" t="s">
        <v>100</v>
      </c>
      <c r="F709" s="35" t="s">
        <v>166</v>
      </c>
      <c r="G709" s="112" t="s">
        <v>45</v>
      </c>
      <c r="H709" s="60">
        <f>H710</f>
        <v>2692514.8</v>
      </c>
      <c r="I709" s="60">
        <f t="shared" si="1566"/>
        <v>1000000</v>
      </c>
      <c r="J709" s="60">
        <f t="shared" si="1566"/>
        <v>0</v>
      </c>
      <c r="K709" s="60">
        <f t="shared" si="1566"/>
        <v>0</v>
      </c>
      <c r="L709" s="60">
        <f t="shared" si="1566"/>
        <v>0</v>
      </c>
      <c r="M709" s="60">
        <f t="shared" si="1566"/>
        <v>0</v>
      </c>
      <c r="N709" s="60">
        <f t="shared" si="1520"/>
        <v>2692514.8</v>
      </c>
      <c r="O709" s="60">
        <f t="shared" si="1521"/>
        <v>1000000</v>
      </c>
      <c r="P709" s="60">
        <f t="shared" si="1522"/>
        <v>0</v>
      </c>
      <c r="Q709" s="60">
        <f t="shared" si="1567"/>
        <v>-719213.05</v>
      </c>
      <c r="R709" s="60">
        <f t="shared" si="1567"/>
        <v>-199104</v>
      </c>
      <c r="S709" s="60">
        <f t="shared" si="1567"/>
        <v>0</v>
      </c>
      <c r="T709" s="60">
        <f t="shared" si="1495"/>
        <v>1973301.7499999998</v>
      </c>
      <c r="U709" s="60">
        <f t="shared" si="1496"/>
        <v>800896</v>
      </c>
      <c r="V709" s="60">
        <f t="shared" si="1497"/>
        <v>0</v>
      </c>
      <c r="W709" s="60">
        <f t="shared" si="1568"/>
        <v>-357534.02999999991</v>
      </c>
      <c r="X709" s="60">
        <f t="shared" si="1568"/>
        <v>0</v>
      </c>
      <c r="Y709" s="60">
        <f t="shared" si="1568"/>
        <v>0</v>
      </c>
      <c r="Z709" s="60">
        <f t="shared" si="1528"/>
        <v>1615767.7199999997</v>
      </c>
      <c r="AA709" s="60">
        <f t="shared" si="1529"/>
        <v>800896</v>
      </c>
      <c r="AB709" s="60">
        <f t="shared" si="1530"/>
        <v>0</v>
      </c>
      <c r="AC709" s="60">
        <f t="shared" si="1569"/>
        <v>-693623.34</v>
      </c>
      <c r="AD709" s="60">
        <f t="shared" si="1569"/>
        <v>199104</v>
      </c>
      <c r="AE709" s="60">
        <f t="shared" si="1569"/>
        <v>0</v>
      </c>
      <c r="AF709" s="60">
        <f t="shared" si="1532"/>
        <v>922144.37999999977</v>
      </c>
      <c r="AG709" s="60">
        <f t="shared" si="1533"/>
        <v>1000000</v>
      </c>
      <c r="AH709" s="60">
        <f t="shared" si="1534"/>
        <v>0</v>
      </c>
    </row>
    <row r="710" spans="1:34" customFormat="1">
      <c r="A710" s="114"/>
      <c r="B710" s="82" t="s">
        <v>61</v>
      </c>
      <c r="C710" s="35" t="s">
        <v>53</v>
      </c>
      <c r="D710" s="35" t="s">
        <v>21</v>
      </c>
      <c r="E710" s="35" t="s">
        <v>100</v>
      </c>
      <c r="F710" s="35" t="s">
        <v>166</v>
      </c>
      <c r="G710" s="112" t="s">
        <v>62</v>
      </c>
      <c r="H710" s="60">
        <v>2692514.8</v>
      </c>
      <c r="I710" s="60">
        <v>1000000</v>
      </c>
      <c r="J710" s="60"/>
      <c r="K710" s="60"/>
      <c r="L710" s="60"/>
      <c r="M710" s="60"/>
      <c r="N710" s="60">
        <f t="shared" si="1520"/>
        <v>2692514.8</v>
      </c>
      <c r="O710" s="60">
        <f t="shared" si="1521"/>
        <v>1000000</v>
      </c>
      <c r="P710" s="60">
        <f t="shared" si="1522"/>
        <v>0</v>
      </c>
      <c r="Q710" s="60">
        <v>-719213.05</v>
      </c>
      <c r="R710" s="60">
        <v>-199104</v>
      </c>
      <c r="S710" s="60"/>
      <c r="T710" s="60">
        <f t="shared" si="1495"/>
        <v>1973301.7499999998</v>
      </c>
      <c r="U710" s="60">
        <f t="shared" si="1496"/>
        <v>800896</v>
      </c>
      <c r="V710" s="60">
        <f t="shared" si="1497"/>
        <v>0</v>
      </c>
      <c r="W710" s="60">
        <v>-357534.02999999991</v>
      </c>
      <c r="X710" s="60"/>
      <c r="Y710" s="60"/>
      <c r="Z710" s="60">
        <f t="shared" si="1528"/>
        <v>1615767.7199999997</v>
      </c>
      <c r="AA710" s="60">
        <f t="shared" si="1529"/>
        <v>800896</v>
      </c>
      <c r="AB710" s="60">
        <f t="shared" si="1530"/>
        <v>0</v>
      </c>
      <c r="AC710" s="60">
        <v>-693623.34</v>
      </c>
      <c r="AD710" s="60">
        <v>199104</v>
      </c>
      <c r="AE710" s="60"/>
      <c r="AF710" s="60">
        <f t="shared" si="1532"/>
        <v>922144.37999999977</v>
      </c>
      <c r="AG710" s="60">
        <f t="shared" si="1533"/>
        <v>1000000</v>
      </c>
      <c r="AH710" s="60">
        <f t="shared" si="1534"/>
        <v>0</v>
      </c>
    </row>
    <row r="711" spans="1:34" customFormat="1">
      <c r="A711" s="114"/>
      <c r="B711" s="85" t="s">
        <v>63</v>
      </c>
      <c r="C711" s="35" t="s">
        <v>53</v>
      </c>
      <c r="D711" s="35" t="s">
        <v>21</v>
      </c>
      <c r="E711" s="35" t="s">
        <v>100</v>
      </c>
      <c r="F711" s="40" t="s">
        <v>124</v>
      </c>
      <c r="G711" s="41"/>
      <c r="H711" s="60">
        <f>H712+H714+H716</f>
        <v>72196144</v>
      </c>
      <c r="I711" s="60">
        <f t="shared" ref="I711:J711" si="1570">I712+I714+I716</f>
        <v>73091246.950000003</v>
      </c>
      <c r="J711" s="60">
        <f t="shared" si="1570"/>
        <v>73571976.810000002</v>
      </c>
      <c r="K711" s="60">
        <f t="shared" ref="K711:M711" si="1571">K712+K714+K716</f>
        <v>0</v>
      </c>
      <c r="L711" s="60">
        <f t="shared" si="1571"/>
        <v>0</v>
      </c>
      <c r="M711" s="60">
        <f t="shared" si="1571"/>
        <v>0</v>
      </c>
      <c r="N711" s="60">
        <f t="shared" si="1520"/>
        <v>72196144</v>
      </c>
      <c r="O711" s="60">
        <f t="shared" si="1521"/>
        <v>73091246.950000003</v>
      </c>
      <c r="P711" s="60">
        <f t="shared" si="1522"/>
        <v>73571976.810000002</v>
      </c>
      <c r="Q711" s="60">
        <f t="shared" ref="Q711:S711" si="1572">Q712+Q714+Q716</f>
        <v>0</v>
      </c>
      <c r="R711" s="60">
        <f t="shared" si="1572"/>
        <v>0</v>
      </c>
      <c r="S711" s="60">
        <f t="shared" si="1572"/>
        <v>0</v>
      </c>
      <c r="T711" s="60">
        <f t="shared" si="1495"/>
        <v>72196144</v>
      </c>
      <c r="U711" s="60">
        <f t="shared" si="1496"/>
        <v>73091246.950000003</v>
      </c>
      <c r="V711" s="60">
        <f t="shared" si="1497"/>
        <v>73571976.810000002</v>
      </c>
      <c r="W711" s="60">
        <f t="shared" ref="W711:Y711" si="1573">W712+W714+W716</f>
        <v>-450000</v>
      </c>
      <c r="X711" s="60">
        <f t="shared" si="1573"/>
        <v>0</v>
      </c>
      <c r="Y711" s="60">
        <f t="shared" si="1573"/>
        <v>0</v>
      </c>
      <c r="Z711" s="60">
        <f t="shared" si="1528"/>
        <v>71746144</v>
      </c>
      <c r="AA711" s="60">
        <f t="shared" si="1529"/>
        <v>73091246.950000003</v>
      </c>
      <c r="AB711" s="60">
        <f t="shared" si="1530"/>
        <v>73571976.810000002</v>
      </c>
      <c r="AC711" s="60">
        <f t="shared" ref="AC711:AE711" si="1574">AC712+AC714+AC716</f>
        <v>415000</v>
      </c>
      <c r="AD711" s="60">
        <f t="shared" si="1574"/>
        <v>0</v>
      </c>
      <c r="AE711" s="60">
        <f t="shared" si="1574"/>
        <v>0</v>
      </c>
      <c r="AF711" s="60">
        <f t="shared" si="1532"/>
        <v>72161144</v>
      </c>
      <c r="AG711" s="60">
        <f t="shared" si="1533"/>
        <v>73091246.950000003</v>
      </c>
      <c r="AH711" s="60">
        <f t="shared" si="1534"/>
        <v>73571976.810000002</v>
      </c>
    </row>
    <row r="712" spans="1:34" customFormat="1" ht="39.6">
      <c r="A712" s="114"/>
      <c r="B712" s="86" t="s">
        <v>51</v>
      </c>
      <c r="C712" s="35" t="s">
        <v>53</v>
      </c>
      <c r="D712" s="35" t="s">
        <v>21</v>
      </c>
      <c r="E712" s="35" t="s">
        <v>100</v>
      </c>
      <c r="F712" s="40" t="s">
        <v>124</v>
      </c>
      <c r="G712" s="41" t="s">
        <v>49</v>
      </c>
      <c r="H712" s="60">
        <f>H713</f>
        <v>57790006</v>
      </c>
      <c r="I712" s="60">
        <f t="shared" ref="I712:M712" si="1575">I713</f>
        <v>58224986.149999999</v>
      </c>
      <c r="J712" s="60">
        <f t="shared" si="1575"/>
        <v>58751716.009999998</v>
      </c>
      <c r="K712" s="60">
        <f t="shared" si="1575"/>
        <v>0</v>
      </c>
      <c r="L712" s="60">
        <f t="shared" si="1575"/>
        <v>0</v>
      </c>
      <c r="M712" s="60">
        <f t="shared" si="1575"/>
        <v>0</v>
      </c>
      <c r="N712" s="60">
        <f t="shared" si="1520"/>
        <v>57790006</v>
      </c>
      <c r="O712" s="60">
        <f t="shared" si="1521"/>
        <v>58224986.149999999</v>
      </c>
      <c r="P712" s="60">
        <f t="shared" si="1522"/>
        <v>58751716.009999998</v>
      </c>
      <c r="Q712" s="60">
        <f t="shared" ref="Q712:S712" si="1576">Q713</f>
        <v>0</v>
      </c>
      <c r="R712" s="60">
        <f t="shared" si="1576"/>
        <v>0</v>
      </c>
      <c r="S712" s="60">
        <f t="shared" si="1576"/>
        <v>0</v>
      </c>
      <c r="T712" s="60">
        <f t="shared" si="1495"/>
        <v>57790006</v>
      </c>
      <c r="U712" s="60">
        <f t="shared" si="1496"/>
        <v>58224986.149999999</v>
      </c>
      <c r="V712" s="60">
        <f t="shared" si="1497"/>
        <v>58751716.009999998</v>
      </c>
      <c r="W712" s="60">
        <f t="shared" ref="W712:Y712" si="1577">W713</f>
        <v>-450000</v>
      </c>
      <c r="X712" s="60">
        <f t="shared" si="1577"/>
        <v>0</v>
      </c>
      <c r="Y712" s="60">
        <f t="shared" si="1577"/>
        <v>0</v>
      </c>
      <c r="Z712" s="60">
        <f t="shared" si="1528"/>
        <v>57340006</v>
      </c>
      <c r="AA712" s="60">
        <f t="shared" si="1529"/>
        <v>58224986.149999999</v>
      </c>
      <c r="AB712" s="60">
        <f t="shared" si="1530"/>
        <v>58751716.009999998</v>
      </c>
      <c r="AC712" s="60">
        <f t="shared" ref="AC712:AE712" si="1578">AC713</f>
        <v>0</v>
      </c>
      <c r="AD712" s="60">
        <f t="shared" si="1578"/>
        <v>0</v>
      </c>
      <c r="AE712" s="60">
        <f t="shared" si="1578"/>
        <v>0</v>
      </c>
      <c r="AF712" s="60">
        <f t="shared" si="1532"/>
        <v>57340006</v>
      </c>
      <c r="AG712" s="60">
        <f t="shared" si="1533"/>
        <v>58224986.149999999</v>
      </c>
      <c r="AH712" s="60">
        <f t="shared" si="1534"/>
        <v>58751716.009999998</v>
      </c>
    </row>
    <row r="713" spans="1:34" customFormat="1">
      <c r="A713" s="114"/>
      <c r="B713" s="86" t="s">
        <v>64</v>
      </c>
      <c r="C713" s="35" t="s">
        <v>53</v>
      </c>
      <c r="D713" s="35" t="s">
        <v>21</v>
      </c>
      <c r="E713" s="35" t="s">
        <v>100</v>
      </c>
      <c r="F713" s="40" t="s">
        <v>124</v>
      </c>
      <c r="G713" s="41" t="s">
        <v>65</v>
      </c>
      <c r="H713" s="60">
        <v>57790006</v>
      </c>
      <c r="I713" s="60">
        <v>58224986.149999999</v>
      </c>
      <c r="J713" s="60">
        <v>58751716.009999998</v>
      </c>
      <c r="K713" s="60"/>
      <c r="L713" s="60"/>
      <c r="M713" s="60"/>
      <c r="N713" s="60">
        <f t="shared" si="1520"/>
        <v>57790006</v>
      </c>
      <c r="O713" s="60">
        <f t="shared" si="1521"/>
        <v>58224986.149999999</v>
      </c>
      <c r="P713" s="60">
        <f t="shared" si="1522"/>
        <v>58751716.009999998</v>
      </c>
      <c r="Q713" s="60"/>
      <c r="R713" s="60"/>
      <c r="S713" s="60"/>
      <c r="T713" s="60">
        <f t="shared" si="1495"/>
        <v>57790006</v>
      </c>
      <c r="U713" s="60">
        <f t="shared" si="1496"/>
        <v>58224986.149999999</v>
      </c>
      <c r="V713" s="60">
        <f t="shared" si="1497"/>
        <v>58751716.009999998</v>
      </c>
      <c r="W713" s="60">
        <v>-450000</v>
      </c>
      <c r="X713" s="60"/>
      <c r="Y713" s="60"/>
      <c r="Z713" s="60">
        <f t="shared" si="1528"/>
        <v>57340006</v>
      </c>
      <c r="AA713" s="60">
        <f t="shared" si="1529"/>
        <v>58224986.149999999</v>
      </c>
      <c r="AB713" s="60">
        <f t="shared" si="1530"/>
        <v>58751716.009999998</v>
      </c>
      <c r="AC713" s="60"/>
      <c r="AD713" s="60"/>
      <c r="AE713" s="60"/>
      <c r="AF713" s="60">
        <f t="shared" si="1532"/>
        <v>57340006</v>
      </c>
      <c r="AG713" s="60">
        <f t="shared" si="1533"/>
        <v>58224986.149999999</v>
      </c>
      <c r="AH713" s="60">
        <f t="shared" si="1534"/>
        <v>58751716.009999998</v>
      </c>
    </row>
    <row r="714" spans="1:34" customFormat="1" ht="26.4">
      <c r="A714" s="114"/>
      <c r="B714" s="82" t="s">
        <v>186</v>
      </c>
      <c r="C714" s="35" t="s">
        <v>53</v>
      </c>
      <c r="D714" s="35" t="s">
        <v>21</v>
      </c>
      <c r="E714" s="35" t="s">
        <v>100</v>
      </c>
      <c r="F714" s="40" t="s">
        <v>124</v>
      </c>
      <c r="G714" s="41" t="s">
        <v>32</v>
      </c>
      <c r="H714" s="60">
        <f>H715</f>
        <v>14372530</v>
      </c>
      <c r="I714" s="60">
        <f t="shared" ref="I714:M714" si="1579">I715</f>
        <v>14832652.800000001</v>
      </c>
      <c r="J714" s="60">
        <f t="shared" si="1579"/>
        <v>14786652.800000001</v>
      </c>
      <c r="K714" s="60">
        <f t="shared" si="1579"/>
        <v>0</v>
      </c>
      <c r="L714" s="60">
        <f t="shared" si="1579"/>
        <v>0</v>
      </c>
      <c r="M714" s="60">
        <f t="shared" si="1579"/>
        <v>0</v>
      </c>
      <c r="N714" s="60">
        <f t="shared" si="1520"/>
        <v>14372530</v>
      </c>
      <c r="O714" s="60">
        <f t="shared" si="1521"/>
        <v>14832652.800000001</v>
      </c>
      <c r="P714" s="60">
        <f t="shared" si="1522"/>
        <v>14786652.800000001</v>
      </c>
      <c r="Q714" s="60">
        <f t="shared" ref="Q714:S714" si="1580">Q715</f>
        <v>0</v>
      </c>
      <c r="R714" s="60">
        <f t="shared" si="1580"/>
        <v>0</v>
      </c>
      <c r="S714" s="60">
        <f t="shared" si="1580"/>
        <v>0</v>
      </c>
      <c r="T714" s="60">
        <f t="shared" si="1495"/>
        <v>14372530</v>
      </c>
      <c r="U714" s="60">
        <f t="shared" si="1496"/>
        <v>14832652.800000001</v>
      </c>
      <c r="V714" s="60">
        <f t="shared" si="1497"/>
        <v>14786652.800000001</v>
      </c>
      <c r="W714" s="60">
        <f t="shared" ref="W714:Y714" si="1581">W715</f>
        <v>-14000</v>
      </c>
      <c r="X714" s="60">
        <f t="shared" si="1581"/>
        <v>0</v>
      </c>
      <c r="Y714" s="60">
        <f t="shared" si="1581"/>
        <v>0</v>
      </c>
      <c r="Z714" s="60">
        <f t="shared" si="1528"/>
        <v>14358530</v>
      </c>
      <c r="AA714" s="60">
        <f t="shared" si="1529"/>
        <v>14832652.800000001</v>
      </c>
      <c r="AB714" s="60">
        <f t="shared" si="1530"/>
        <v>14786652.800000001</v>
      </c>
      <c r="AC714" s="60">
        <f t="shared" ref="AC714:AE714" si="1582">AC715</f>
        <v>415000</v>
      </c>
      <c r="AD714" s="60">
        <f t="shared" si="1582"/>
        <v>0</v>
      </c>
      <c r="AE714" s="60">
        <f t="shared" si="1582"/>
        <v>0</v>
      </c>
      <c r="AF714" s="60">
        <f t="shared" si="1532"/>
        <v>14773530</v>
      </c>
      <c r="AG714" s="60">
        <f t="shared" si="1533"/>
        <v>14832652.800000001</v>
      </c>
      <c r="AH714" s="60">
        <f t="shared" si="1534"/>
        <v>14786652.800000001</v>
      </c>
    </row>
    <row r="715" spans="1:34" customFormat="1" ht="26.4">
      <c r="A715" s="114"/>
      <c r="B715" s="86" t="s">
        <v>34</v>
      </c>
      <c r="C715" s="35" t="s">
        <v>53</v>
      </c>
      <c r="D715" s="35" t="s">
        <v>21</v>
      </c>
      <c r="E715" s="35" t="s">
        <v>100</v>
      </c>
      <c r="F715" s="40" t="s">
        <v>124</v>
      </c>
      <c r="G715" s="41" t="s">
        <v>33</v>
      </c>
      <c r="H715" s="60">
        <v>14372530</v>
      </c>
      <c r="I715" s="60">
        <v>14832652.800000001</v>
      </c>
      <c r="J715" s="60">
        <v>14786652.800000001</v>
      </c>
      <c r="K715" s="60"/>
      <c r="L715" s="60"/>
      <c r="M715" s="60"/>
      <c r="N715" s="60">
        <f t="shared" si="1520"/>
        <v>14372530</v>
      </c>
      <c r="O715" s="60">
        <f t="shared" si="1521"/>
        <v>14832652.800000001</v>
      </c>
      <c r="P715" s="60">
        <f t="shared" si="1522"/>
        <v>14786652.800000001</v>
      </c>
      <c r="Q715" s="60"/>
      <c r="R715" s="60"/>
      <c r="S715" s="60"/>
      <c r="T715" s="60">
        <f t="shared" si="1495"/>
        <v>14372530</v>
      </c>
      <c r="U715" s="60">
        <f t="shared" si="1496"/>
        <v>14832652.800000001</v>
      </c>
      <c r="V715" s="60">
        <f t="shared" si="1497"/>
        <v>14786652.800000001</v>
      </c>
      <c r="W715" s="60">
        <v>-14000</v>
      </c>
      <c r="X715" s="60"/>
      <c r="Y715" s="60"/>
      <c r="Z715" s="60">
        <f t="shared" si="1528"/>
        <v>14358530</v>
      </c>
      <c r="AA715" s="60">
        <f t="shared" si="1529"/>
        <v>14832652.800000001</v>
      </c>
      <c r="AB715" s="60">
        <f t="shared" si="1530"/>
        <v>14786652.800000001</v>
      </c>
      <c r="AC715" s="60">
        <v>415000</v>
      </c>
      <c r="AD715" s="60"/>
      <c r="AE715" s="60"/>
      <c r="AF715" s="60">
        <f t="shared" si="1532"/>
        <v>14773530</v>
      </c>
      <c r="AG715" s="60">
        <f t="shared" si="1533"/>
        <v>14832652.800000001</v>
      </c>
      <c r="AH715" s="60">
        <f t="shared" si="1534"/>
        <v>14786652.800000001</v>
      </c>
    </row>
    <row r="716" spans="1:34" customFormat="1">
      <c r="A716" s="114"/>
      <c r="B716" s="71" t="s">
        <v>47</v>
      </c>
      <c r="C716" s="35" t="s">
        <v>53</v>
      </c>
      <c r="D716" s="35" t="s">
        <v>21</v>
      </c>
      <c r="E716" s="35" t="s">
        <v>100</v>
      </c>
      <c r="F716" s="40" t="s">
        <v>124</v>
      </c>
      <c r="G716" s="70" t="s">
        <v>45</v>
      </c>
      <c r="H716" s="60">
        <f>H717</f>
        <v>33608</v>
      </c>
      <c r="I716" s="60">
        <f t="shared" ref="I716:M716" si="1583">I717</f>
        <v>33608</v>
      </c>
      <c r="J716" s="60">
        <f t="shared" si="1583"/>
        <v>33608</v>
      </c>
      <c r="K716" s="60">
        <f t="shared" si="1583"/>
        <v>0</v>
      </c>
      <c r="L716" s="60">
        <f t="shared" si="1583"/>
        <v>0</v>
      </c>
      <c r="M716" s="60">
        <f t="shared" si="1583"/>
        <v>0</v>
      </c>
      <c r="N716" s="60">
        <f t="shared" si="1520"/>
        <v>33608</v>
      </c>
      <c r="O716" s="60">
        <f t="shared" si="1521"/>
        <v>33608</v>
      </c>
      <c r="P716" s="60">
        <f t="shared" si="1522"/>
        <v>33608</v>
      </c>
      <c r="Q716" s="60">
        <f t="shared" ref="Q716:S716" si="1584">Q717</f>
        <v>0</v>
      </c>
      <c r="R716" s="60">
        <f t="shared" si="1584"/>
        <v>0</v>
      </c>
      <c r="S716" s="60">
        <f t="shared" si="1584"/>
        <v>0</v>
      </c>
      <c r="T716" s="60">
        <f t="shared" si="1495"/>
        <v>33608</v>
      </c>
      <c r="U716" s="60">
        <f t="shared" si="1496"/>
        <v>33608</v>
      </c>
      <c r="V716" s="60">
        <f t="shared" si="1497"/>
        <v>33608</v>
      </c>
      <c r="W716" s="60">
        <f t="shared" ref="W716:Y716" si="1585">W717</f>
        <v>14000</v>
      </c>
      <c r="X716" s="60">
        <f t="shared" si="1585"/>
        <v>0</v>
      </c>
      <c r="Y716" s="60">
        <f t="shared" si="1585"/>
        <v>0</v>
      </c>
      <c r="Z716" s="60">
        <f t="shared" si="1528"/>
        <v>47608</v>
      </c>
      <c r="AA716" s="60">
        <f t="shared" si="1529"/>
        <v>33608</v>
      </c>
      <c r="AB716" s="60">
        <f t="shared" si="1530"/>
        <v>33608</v>
      </c>
      <c r="AC716" s="60">
        <f t="shared" ref="AC716:AE716" si="1586">AC717</f>
        <v>0</v>
      </c>
      <c r="AD716" s="60">
        <f t="shared" si="1586"/>
        <v>0</v>
      </c>
      <c r="AE716" s="60">
        <f t="shared" si="1586"/>
        <v>0</v>
      </c>
      <c r="AF716" s="60">
        <f t="shared" si="1532"/>
        <v>47608</v>
      </c>
      <c r="AG716" s="60">
        <f t="shared" si="1533"/>
        <v>33608</v>
      </c>
      <c r="AH716" s="60">
        <f t="shared" si="1534"/>
        <v>33608</v>
      </c>
    </row>
    <row r="717" spans="1:34" customFormat="1">
      <c r="A717" s="114"/>
      <c r="B717" s="71" t="s">
        <v>56</v>
      </c>
      <c r="C717" s="35" t="s">
        <v>53</v>
      </c>
      <c r="D717" s="35" t="s">
        <v>21</v>
      </c>
      <c r="E717" s="35" t="s">
        <v>100</v>
      </c>
      <c r="F717" s="40" t="s">
        <v>124</v>
      </c>
      <c r="G717" s="70" t="s">
        <v>57</v>
      </c>
      <c r="H717" s="60">
        <v>33608</v>
      </c>
      <c r="I717" s="60">
        <v>33608</v>
      </c>
      <c r="J717" s="60">
        <v>33608</v>
      </c>
      <c r="K717" s="60"/>
      <c r="L717" s="60"/>
      <c r="M717" s="60"/>
      <c r="N717" s="60">
        <f t="shared" si="1520"/>
        <v>33608</v>
      </c>
      <c r="O717" s="60">
        <f t="shared" si="1521"/>
        <v>33608</v>
      </c>
      <c r="P717" s="60">
        <f t="shared" si="1522"/>
        <v>33608</v>
      </c>
      <c r="Q717" s="60"/>
      <c r="R717" s="60"/>
      <c r="S717" s="60"/>
      <c r="T717" s="60">
        <f t="shared" si="1495"/>
        <v>33608</v>
      </c>
      <c r="U717" s="60">
        <f t="shared" si="1496"/>
        <v>33608</v>
      </c>
      <c r="V717" s="60">
        <f t="shared" si="1497"/>
        <v>33608</v>
      </c>
      <c r="W717" s="60">
        <v>14000</v>
      </c>
      <c r="X717" s="60"/>
      <c r="Y717" s="60"/>
      <c r="Z717" s="60">
        <f t="shared" si="1528"/>
        <v>47608</v>
      </c>
      <c r="AA717" s="60">
        <f t="shared" si="1529"/>
        <v>33608</v>
      </c>
      <c r="AB717" s="60">
        <f t="shared" si="1530"/>
        <v>33608</v>
      </c>
      <c r="AC717" s="60"/>
      <c r="AD717" s="60"/>
      <c r="AE717" s="60"/>
      <c r="AF717" s="60">
        <f t="shared" si="1532"/>
        <v>47608</v>
      </c>
      <c r="AG717" s="60">
        <f t="shared" si="1533"/>
        <v>33608</v>
      </c>
      <c r="AH717" s="60">
        <f t="shared" si="1534"/>
        <v>33608</v>
      </c>
    </row>
    <row r="718" spans="1:34" customFormat="1">
      <c r="A718" s="114"/>
      <c r="B718" s="86" t="s">
        <v>58</v>
      </c>
      <c r="C718" s="35" t="s">
        <v>53</v>
      </c>
      <c r="D718" s="35" t="s">
        <v>21</v>
      </c>
      <c r="E718" s="35" t="s">
        <v>100</v>
      </c>
      <c r="F718" s="35" t="s">
        <v>125</v>
      </c>
      <c r="G718" s="36"/>
      <c r="H718" s="60">
        <f>H719</f>
        <v>344000</v>
      </c>
      <c r="I718" s="60">
        <f t="shared" ref="I718:M719" si="1587">I719</f>
        <v>344000</v>
      </c>
      <c r="J718" s="60">
        <f t="shared" si="1587"/>
        <v>344000</v>
      </c>
      <c r="K718" s="60">
        <f t="shared" si="1587"/>
        <v>150000</v>
      </c>
      <c r="L718" s="60">
        <f t="shared" si="1587"/>
        <v>0</v>
      </c>
      <c r="M718" s="60">
        <f t="shared" si="1587"/>
        <v>0</v>
      </c>
      <c r="N718" s="60">
        <f t="shared" si="1520"/>
        <v>494000</v>
      </c>
      <c r="O718" s="60">
        <f t="shared" si="1521"/>
        <v>344000</v>
      </c>
      <c r="P718" s="60">
        <f t="shared" si="1522"/>
        <v>344000</v>
      </c>
      <c r="Q718" s="60">
        <f t="shared" ref="Q718:S719" si="1588">Q719</f>
        <v>0</v>
      </c>
      <c r="R718" s="60">
        <f t="shared" si="1588"/>
        <v>0</v>
      </c>
      <c r="S718" s="60">
        <f t="shared" si="1588"/>
        <v>0</v>
      </c>
      <c r="T718" s="60">
        <f t="shared" si="1495"/>
        <v>494000</v>
      </c>
      <c r="U718" s="60">
        <f t="shared" si="1496"/>
        <v>344000</v>
      </c>
      <c r="V718" s="60">
        <f t="shared" si="1497"/>
        <v>344000</v>
      </c>
      <c r="W718" s="60">
        <f t="shared" ref="W718:Y719" si="1589">W719</f>
        <v>250000</v>
      </c>
      <c r="X718" s="60">
        <f t="shared" si="1589"/>
        <v>0</v>
      </c>
      <c r="Y718" s="60">
        <f t="shared" si="1589"/>
        <v>0</v>
      </c>
      <c r="Z718" s="60">
        <f t="shared" si="1528"/>
        <v>744000</v>
      </c>
      <c r="AA718" s="60">
        <f t="shared" si="1529"/>
        <v>344000</v>
      </c>
      <c r="AB718" s="60">
        <f t="shared" si="1530"/>
        <v>344000</v>
      </c>
      <c r="AC718" s="60">
        <f t="shared" ref="AC718:AE719" si="1590">AC719</f>
        <v>0</v>
      </c>
      <c r="AD718" s="60">
        <f t="shared" si="1590"/>
        <v>0</v>
      </c>
      <c r="AE718" s="60">
        <f t="shared" si="1590"/>
        <v>0</v>
      </c>
      <c r="AF718" s="60">
        <f t="shared" si="1532"/>
        <v>744000</v>
      </c>
      <c r="AG718" s="60">
        <f t="shared" si="1533"/>
        <v>344000</v>
      </c>
      <c r="AH718" s="60">
        <f t="shared" si="1534"/>
        <v>344000</v>
      </c>
    </row>
    <row r="719" spans="1:34" customFormat="1" ht="26.4">
      <c r="A719" s="114"/>
      <c r="B719" s="82" t="s">
        <v>186</v>
      </c>
      <c r="C719" s="35" t="s">
        <v>53</v>
      </c>
      <c r="D719" s="35" t="s">
        <v>21</v>
      </c>
      <c r="E719" s="35" t="s">
        <v>100</v>
      </c>
      <c r="F719" s="35" t="s">
        <v>125</v>
      </c>
      <c r="G719" s="36" t="s">
        <v>32</v>
      </c>
      <c r="H719" s="60">
        <f>H720</f>
        <v>344000</v>
      </c>
      <c r="I719" s="60">
        <f t="shared" si="1587"/>
        <v>344000</v>
      </c>
      <c r="J719" s="60">
        <f t="shared" si="1587"/>
        <v>344000</v>
      </c>
      <c r="K719" s="60">
        <f t="shared" si="1587"/>
        <v>150000</v>
      </c>
      <c r="L719" s="60">
        <f t="shared" si="1587"/>
        <v>0</v>
      </c>
      <c r="M719" s="60">
        <f t="shared" si="1587"/>
        <v>0</v>
      </c>
      <c r="N719" s="60">
        <f t="shared" si="1520"/>
        <v>494000</v>
      </c>
      <c r="O719" s="60">
        <f t="shared" si="1521"/>
        <v>344000</v>
      </c>
      <c r="P719" s="60">
        <f t="shared" si="1522"/>
        <v>344000</v>
      </c>
      <c r="Q719" s="60">
        <f t="shared" si="1588"/>
        <v>0</v>
      </c>
      <c r="R719" s="60">
        <f t="shared" si="1588"/>
        <v>0</v>
      </c>
      <c r="S719" s="60">
        <f t="shared" si="1588"/>
        <v>0</v>
      </c>
      <c r="T719" s="60">
        <f t="shared" si="1495"/>
        <v>494000</v>
      </c>
      <c r="U719" s="60">
        <f t="shared" si="1496"/>
        <v>344000</v>
      </c>
      <c r="V719" s="60">
        <f t="shared" si="1497"/>
        <v>344000</v>
      </c>
      <c r="W719" s="60">
        <f t="shared" si="1589"/>
        <v>250000</v>
      </c>
      <c r="X719" s="60">
        <f t="shared" si="1589"/>
        <v>0</v>
      </c>
      <c r="Y719" s="60">
        <f t="shared" si="1589"/>
        <v>0</v>
      </c>
      <c r="Z719" s="60">
        <f t="shared" si="1528"/>
        <v>744000</v>
      </c>
      <c r="AA719" s="60">
        <f t="shared" si="1529"/>
        <v>344000</v>
      </c>
      <c r="AB719" s="60">
        <f t="shared" si="1530"/>
        <v>344000</v>
      </c>
      <c r="AC719" s="60">
        <f t="shared" si="1590"/>
        <v>0</v>
      </c>
      <c r="AD719" s="60">
        <f t="shared" si="1590"/>
        <v>0</v>
      </c>
      <c r="AE719" s="60">
        <f t="shared" si="1590"/>
        <v>0</v>
      </c>
      <c r="AF719" s="60">
        <f t="shared" si="1532"/>
        <v>744000</v>
      </c>
      <c r="AG719" s="60">
        <f t="shared" si="1533"/>
        <v>344000</v>
      </c>
      <c r="AH719" s="60">
        <f t="shared" si="1534"/>
        <v>344000</v>
      </c>
    </row>
    <row r="720" spans="1:34" customFormat="1" ht="26.4">
      <c r="A720" s="114"/>
      <c r="B720" s="86" t="s">
        <v>34</v>
      </c>
      <c r="C720" s="35" t="s">
        <v>53</v>
      </c>
      <c r="D720" s="35" t="s">
        <v>21</v>
      </c>
      <c r="E720" s="35" t="s">
        <v>100</v>
      </c>
      <c r="F720" s="35" t="s">
        <v>125</v>
      </c>
      <c r="G720" s="36" t="s">
        <v>33</v>
      </c>
      <c r="H720" s="60">
        <v>344000</v>
      </c>
      <c r="I720" s="60">
        <v>344000</v>
      </c>
      <c r="J720" s="60">
        <v>344000</v>
      </c>
      <c r="K720" s="60">
        <v>150000</v>
      </c>
      <c r="L720" s="60"/>
      <c r="M720" s="60"/>
      <c r="N720" s="60">
        <f t="shared" si="1520"/>
        <v>494000</v>
      </c>
      <c r="O720" s="60">
        <f t="shared" si="1521"/>
        <v>344000</v>
      </c>
      <c r="P720" s="60">
        <f t="shared" si="1522"/>
        <v>344000</v>
      </c>
      <c r="Q720" s="60"/>
      <c r="R720" s="60"/>
      <c r="S720" s="60"/>
      <c r="T720" s="60">
        <f t="shared" si="1495"/>
        <v>494000</v>
      </c>
      <c r="U720" s="60">
        <f t="shared" si="1496"/>
        <v>344000</v>
      </c>
      <c r="V720" s="60">
        <f t="shared" si="1497"/>
        <v>344000</v>
      </c>
      <c r="W720" s="60">
        <v>250000</v>
      </c>
      <c r="X720" s="60"/>
      <c r="Y720" s="60"/>
      <c r="Z720" s="60">
        <f t="shared" si="1528"/>
        <v>744000</v>
      </c>
      <c r="AA720" s="60">
        <f t="shared" si="1529"/>
        <v>344000</v>
      </c>
      <c r="AB720" s="60">
        <f t="shared" si="1530"/>
        <v>344000</v>
      </c>
      <c r="AC720" s="60"/>
      <c r="AD720" s="60"/>
      <c r="AE720" s="60"/>
      <c r="AF720" s="60">
        <f t="shared" si="1532"/>
        <v>744000</v>
      </c>
      <c r="AG720" s="60">
        <f t="shared" si="1533"/>
        <v>344000</v>
      </c>
      <c r="AH720" s="60">
        <f t="shared" si="1534"/>
        <v>344000</v>
      </c>
    </row>
    <row r="721" spans="1:34" customFormat="1">
      <c r="A721" s="114"/>
      <c r="B721" s="118" t="s">
        <v>339</v>
      </c>
      <c r="C721" s="35" t="s">
        <v>53</v>
      </c>
      <c r="D721" s="35" t="s">
        <v>21</v>
      </c>
      <c r="E721" s="35" t="s">
        <v>100</v>
      </c>
      <c r="F721" s="37" t="s">
        <v>340</v>
      </c>
      <c r="G721" s="112"/>
      <c r="H721" s="60">
        <f>H722</f>
        <v>24893143.620000001</v>
      </c>
      <c r="I721" s="60">
        <f t="shared" ref="I721:M722" si="1591">I722</f>
        <v>25268879.060000002</v>
      </c>
      <c r="J721" s="60">
        <f t="shared" si="1591"/>
        <v>17473062.860000003</v>
      </c>
      <c r="K721" s="60">
        <f t="shared" si="1591"/>
        <v>0</v>
      </c>
      <c r="L721" s="60">
        <f t="shared" si="1591"/>
        <v>0</v>
      </c>
      <c r="M721" s="60">
        <f t="shared" si="1591"/>
        <v>0</v>
      </c>
      <c r="N721" s="60">
        <f t="shared" si="1520"/>
        <v>24893143.620000001</v>
      </c>
      <c r="O721" s="60">
        <f t="shared" si="1521"/>
        <v>25268879.060000002</v>
      </c>
      <c r="P721" s="60">
        <f t="shared" si="1522"/>
        <v>17473062.860000003</v>
      </c>
      <c r="Q721" s="60">
        <f t="shared" ref="Q721:S722" si="1592">Q722</f>
        <v>-4718718</v>
      </c>
      <c r="R721" s="60">
        <f t="shared" si="1592"/>
        <v>0</v>
      </c>
      <c r="S721" s="60">
        <f t="shared" si="1592"/>
        <v>0</v>
      </c>
      <c r="T721" s="60">
        <f t="shared" si="1495"/>
        <v>20174425.620000001</v>
      </c>
      <c r="U721" s="60">
        <f t="shared" si="1496"/>
        <v>25268879.060000002</v>
      </c>
      <c r="V721" s="60">
        <f t="shared" si="1497"/>
        <v>17473062.860000003</v>
      </c>
      <c r="W721" s="60">
        <f t="shared" ref="W721:Y722" si="1593">W722</f>
        <v>-542000</v>
      </c>
      <c r="X721" s="60">
        <f t="shared" si="1593"/>
        <v>0</v>
      </c>
      <c r="Y721" s="60">
        <f t="shared" si="1593"/>
        <v>0</v>
      </c>
      <c r="Z721" s="60">
        <f t="shared" si="1528"/>
        <v>19632425.620000001</v>
      </c>
      <c r="AA721" s="60">
        <f t="shared" si="1529"/>
        <v>25268879.060000002</v>
      </c>
      <c r="AB721" s="60">
        <f t="shared" si="1530"/>
        <v>17473062.860000003</v>
      </c>
      <c r="AC721" s="60">
        <f t="shared" ref="AC721:AE722" si="1594">AC722</f>
        <v>-2354000</v>
      </c>
      <c r="AD721" s="60">
        <f t="shared" si="1594"/>
        <v>-3600000</v>
      </c>
      <c r="AE721" s="60">
        <f t="shared" si="1594"/>
        <v>0</v>
      </c>
      <c r="AF721" s="60">
        <f t="shared" si="1532"/>
        <v>17278425.620000001</v>
      </c>
      <c r="AG721" s="60">
        <f t="shared" si="1533"/>
        <v>21668879.060000002</v>
      </c>
      <c r="AH721" s="60">
        <f t="shared" si="1534"/>
        <v>17473062.860000003</v>
      </c>
    </row>
    <row r="722" spans="1:34" customFormat="1">
      <c r="A722" s="114"/>
      <c r="B722" s="82" t="s">
        <v>47</v>
      </c>
      <c r="C722" s="35" t="s">
        <v>53</v>
      </c>
      <c r="D722" s="35" t="s">
        <v>21</v>
      </c>
      <c r="E722" s="35" t="s">
        <v>100</v>
      </c>
      <c r="F722" s="37" t="s">
        <v>340</v>
      </c>
      <c r="G722" s="112" t="s">
        <v>45</v>
      </c>
      <c r="H722" s="60">
        <f>H723</f>
        <v>24893143.620000001</v>
      </c>
      <c r="I722" s="60">
        <f t="shared" si="1591"/>
        <v>25268879.060000002</v>
      </c>
      <c r="J722" s="60">
        <f t="shared" si="1591"/>
        <v>17473062.860000003</v>
      </c>
      <c r="K722" s="60">
        <f t="shared" si="1591"/>
        <v>0</v>
      </c>
      <c r="L722" s="60">
        <f t="shared" si="1591"/>
        <v>0</v>
      </c>
      <c r="M722" s="60">
        <f t="shared" si="1591"/>
        <v>0</v>
      </c>
      <c r="N722" s="60">
        <f t="shared" si="1520"/>
        <v>24893143.620000001</v>
      </c>
      <c r="O722" s="60">
        <f t="shared" si="1521"/>
        <v>25268879.060000002</v>
      </c>
      <c r="P722" s="60">
        <f t="shared" si="1522"/>
        <v>17473062.860000003</v>
      </c>
      <c r="Q722" s="60">
        <f t="shared" si="1592"/>
        <v>-4718718</v>
      </c>
      <c r="R722" s="60">
        <f t="shared" si="1592"/>
        <v>0</v>
      </c>
      <c r="S722" s="60">
        <f t="shared" si="1592"/>
        <v>0</v>
      </c>
      <c r="T722" s="60">
        <f t="shared" si="1495"/>
        <v>20174425.620000001</v>
      </c>
      <c r="U722" s="60">
        <f t="shared" si="1496"/>
        <v>25268879.060000002</v>
      </c>
      <c r="V722" s="60">
        <f t="shared" si="1497"/>
        <v>17473062.860000003</v>
      </c>
      <c r="W722" s="60">
        <f t="shared" si="1593"/>
        <v>-542000</v>
      </c>
      <c r="X722" s="60">
        <f t="shared" si="1593"/>
        <v>0</v>
      </c>
      <c r="Y722" s="60">
        <f t="shared" si="1593"/>
        <v>0</v>
      </c>
      <c r="Z722" s="60">
        <f t="shared" si="1528"/>
        <v>19632425.620000001</v>
      </c>
      <c r="AA722" s="60">
        <f t="shared" si="1529"/>
        <v>25268879.060000002</v>
      </c>
      <c r="AB722" s="60">
        <f t="shared" si="1530"/>
        <v>17473062.860000003</v>
      </c>
      <c r="AC722" s="60">
        <f t="shared" si="1594"/>
        <v>-2354000</v>
      </c>
      <c r="AD722" s="60">
        <f t="shared" si="1594"/>
        <v>-3600000</v>
      </c>
      <c r="AE722" s="60">
        <f t="shared" si="1594"/>
        <v>0</v>
      </c>
      <c r="AF722" s="60">
        <f t="shared" si="1532"/>
        <v>17278425.620000001</v>
      </c>
      <c r="AG722" s="60">
        <f t="shared" si="1533"/>
        <v>21668879.060000002</v>
      </c>
      <c r="AH722" s="60">
        <f t="shared" si="1534"/>
        <v>17473062.860000003</v>
      </c>
    </row>
    <row r="723" spans="1:34" customFormat="1">
      <c r="A723" s="114"/>
      <c r="B723" s="82" t="s">
        <v>61</v>
      </c>
      <c r="C723" s="35" t="s">
        <v>53</v>
      </c>
      <c r="D723" s="35" t="s">
        <v>21</v>
      </c>
      <c r="E723" s="35" t="s">
        <v>100</v>
      </c>
      <c r="F723" s="37" t="s">
        <v>340</v>
      </c>
      <c r="G723" s="112" t="s">
        <v>62</v>
      </c>
      <c r="H723" s="60">
        <v>24893143.620000001</v>
      </c>
      <c r="I723" s="60">
        <v>25268879.060000002</v>
      </c>
      <c r="J723" s="60">
        <v>17473062.860000003</v>
      </c>
      <c r="K723" s="60"/>
      <c r="L723" s="60"/>
      <c r="M723" s="60"/>
      <c r="N723" s="60">
        <f t="shared" si="1520"/>
        <v>24893143.620000001</v>
      </c>
      <c r="O723" s="60">
        <f t="shared" si="1521"/>
        <v>25268879.060000002</v>
      </c>
      <c r="P723" s="60">
        <f t="shared" si="1522"/>
        <v>17473062.860000003</v>
      </c>
      <c r="Q723" s="60">
        <v>-4718718</v>
      </c>
      <c r="R723" s="60"/>
      <c r="S723" s="60"/>
      <c r="T723" s="60">
        <f t="shared" si="1495"/>
        <v>20174425.620000001</v>
      </c>
      <c r="U723" s="60">
        <f t="shared" si="1496"/>
        <v>25268879.060000002</v>
      </c>
      <c r="V723" s="60">
        <f t="shared" si="1497"/>
        <v>17473062.860000003</v>
      </c>
      <c r="W723" s="60">
        <f>-512000-30000</f>
        <v>-542000</v>
      </c>
      <c r="X723" s="60"/>
      <c r="Y723" s="60"/>
      <c r="Z723" s="60">
        <f t="shared" si="1528"/>
        <v>19632425.620000001</v>
      </c>
      <c r="AA723" s="60">
        <f t="shared" si="1529"/>
        <v>25268879.060000002</v>
      </c>
      <c r="AB723" s="60">
        <f t="shared" si="1530"/>
        <v>17473062.860000003</v>
      </c>
      <c r="AC723" s="60">
        <v>-2354000</v>
      </c>
      <c r="AD723" s="60">
        <v>-3600000</v>
      </c>
      <c r="AE723" s="60"/>
      <c r="AF723" s="60">
        <f t="shared" si="1532"/>
        <v>17278425.620000001</v>
      </c>
      <c r="AG723" s="60">
        <f t="shared" si="1533"/>
        <v>21668879.060000002</v>
      </c>
      <c r="AH723" s="60">
        <f t="shared" si="1534"/>
        <v>17473062.860000003</v>
      </c>
    </row>
    <row r="724" spans="1:34" customFormat="1">
      <c r="A724" s="114"/>
      <c r="B724" s="102" t="s">
        <v>194</v>
      </c>
      <c r="C724" s="35" t="s">
        <v>53</v>
      </c>
      <c r="D724" s="35" t="s">
        <v>21</v>
      </c>
      <c r="E724" s="35" t="s">
        <v>100</v>
      </c>
      <c r="F724" s="35" t="s">
        <v>195</v>
      </c>
      <c r="G724" s="36"/>
      <c r="H724" s="60">
        <f>H725+H727</f>
        <v>1901802</v>
      </c>
      <c r="I724" s="60">
        <f t="shared" ref="I724:J724" si="1595">I725+I727</f>
        <v>1901802</v>
      </c>
      <c r="J724" s="60">
        <f t="shared" si="1595"/>
        <v>1901802</v>
      </c>
      <c r="K724" s="60">
        <f t="shared" ref="K724:M724" si="1596">K725+K727</f>
        <v>0</v>
      </c>
      <c r="L724" s="60">
        <f t="shared" si="1596"/>
        <v>0</v>
      </c>
      <c r="M724" s="60">
        <f t="shared" si="1596"/>
        <v>0</v>
      </c>
      <c r="N724" s="60">
        <f t="shared" ref="N724:P728" si="1597">H724+K724</f>
        <v>1901802</v>
      </c>
      <c r="O724" s="60">
        <f t="shared" si="1597"/>
        <v>1901802</v>
      </c>
      <c r="P724" s="60">
        <f t="shared" si="1597"/>
        <v>1901802</v>
      </c>
      <c r="Q724" s="60">
        <f>Q725+Q727+Q729</f>
        <v>0</v>
      </c>
      <c r="R724" s="60">
        <f t="shared" ref="R724:S724" si="1598">R725+R727+R729</f>
        <v>0</v>
      </c>
      <c r="S724" s="60">
        <f t="shared" si="1598"/>
        <v>0</v>
      </c>
      <c r="T724" s="60">
        <f t="shared" si="1495"/>
        <v>1901802</v>
      </c>
      <c r="U724" s="60">
        <f t="shared" si="1496"/>
        <v>1901802</v>
      </c>
      <c r="V724" s="60">
        <f t="shared" si="1497"/>
        <v>1901802</v>
      </c>
      <c r="W724" s="60">
        <f>W725+W727+W729</f>
        <v>0</v>
      </c>
      <c r="X724" s="60">
        <f t="shared" ref="X724:Y724" si="1599">X725+X727+X729</f>
        <v>0</v>
      </c>
      <c r="Y724" s="60">
        <f t="shared" si="1599"/>
        <v>0</v>
      </c>
      <c r="Z724" s="60">
        <f t="shared" si="1528"/>
        <v>1901802</v>
      </c>
      <c r="AA724" s="60">
        <f t="shared" si="1529"/>
        <v>1901802</v>
      </c>
      <c r="AB724" s="60">
        <f t="shared" si="1530"/>
        <v>1901802</v>
      </c>
      <c r="AC724" s="60">
        <f>AC725+AC727+AC729</f>
        <v>0</v>
      </c>
      <c r="AD724" s="60">
        <f t="shared" ref="AD724:AE724" si="1600">AD725+AD727+AD729</f>
        <v>0</v>
      </c>
      <c r="AE724" s="60">
        <f t="shared" si="1600"/>
        <v>0</v>
      </c>
      <c r="AF724" s="60">
        <f t="shared" si="1532"/>
        <v>1901802</v>
      </c>
      <c r="AG724" s="60">
        <f t="shared" si="1533"/>
        <v>1901802</v>
      </c>
      <c r="AH724" s="60">
        <f t="shared" si="1534"/>
        <v>1901802</v>
      </c>
    </row>
    <row r="725" spans="1:34" customFormat="1" ht="39.6">
      <c r="A725" s="114"/>
      <c r="B725" s="86" t="s">
        <v>51</v>
      </c>
      <c r="C725" s="35" t="s">
        <v>53</v>
      </c>
      <c r="D725" s="35" t="s">
        <v>21</v>
      </c>
      <c r="E725" s="35" t="s">
        <v>100</v>
      </c>
      <c r="F725" s="35" t="s">
        <v>195</v>
      </c>
      <c r="G725" s="36" t="s">
        <v>49</v>
      </c>
      <c r="H725" s="60">
        <f>H726</f>
        <v>1844302</v>
      </c>
      <c r="I725" s="60">
        <f t="shared" ref="I725:M725" si="1601">I726</f>
        <v>1844302</v>
      </c>
      <c r="J725" s="60">
        <f t="shared" si="1601"/>
        <v>1844302</v>
      </c>
      <c r="K725" s="60">
        <f t="shared" si="1601"/>
        <v>0</v>
      </c>
      <c r="L725" s="60">
        <f t="shared" si="1601"/>
        <v>0</v>
      </c>
      <c r="M725" s="60">
        <f t="shared" si="1601"/>
        <v>0</v>
      </c>
      <c r="N725" s="60">
        <f t="shared" si="1597"/>
        <v>1844302</v>
      </c>
      <c r="O725" s="60">
        <f t="shared" si="1597"/>
        <v>1844302</v>
      </c>
      <c r="P725" s="60">
        <f t="shared" si="1597"/>
        <v>1844302</v>
      </c>
      <c r="Q725" s="60">
        <f t="shared" ref="Q725:S725" si="1602">Q726</f>
        <v>0</v>
      </c>
      <c r="R725" s="60">
        <f t="shared" si="1602"/>
        <v>0</v>
      </c>
      <c r="S725" s="60">
        <f t="shared" si="1602"/>
        <v>0</v>
      </c>
      <c r="T725" s="60">
        <f t="shared" si="1495"/>
        <v>1844302</v>
      </c>
      <c r="U725" s="60">
        <f t="shared" si="1496"/>
        <v>1844302</v>
      </c>
      <c r="V725" s="60">
        <f t="shared" si="1497"/>
        <v>1844302</v>
      </c>
      <c r="W725" s="60">
        <f t="shared" ref="W725:Y725" si="1603">W726</f>
        <v>0</v>
      </c>
      <c r="X725" s="60">
        <f t="shared" si="1603"/>
        <v>0</v>
      </c>
      <c r="Y725" s="60">
        <f t="shared" si="1603"/>
        <v>0</v>
      </c>
      <c r="Z725" s="60">
        <f t="shared" si="1528"/>
        <v>1844302</v>
      </c>
      <c r="AA725" s="60">
        <f t="shared" si="1529"/>
        <v>1844302</v>
      </c>
      <c r="AB725" s="60">
        <f t="shared" si="1530"/>
        <v>1844302</v>
      </c>
      <c r="AC725" s="60">
        <f t="shared" ref="AC725:AE725" si="1604">AC726</f>
        <v>0</v>
      </c>
      <c r="AD725" s="60">
        <f t="shared" si="1604"/>
        <v>0</v>
      </c>
      <c r="AE725" s="60">
        <f t="shared" si="1604"/>
        <v>0</v>
      </c>
      <c r="AF725" s="60">
        <f t="shared" si="1532"/>
        <v>1844302</v>
      </c>
      <c r="AG725" s="60">
        <f t="shared" si="1533"/>
        <v>1844302</v>
      </c>
      <c r="AH725" s="60">
        <f t="shared" si="1534"/>
        <v>1844302</v>
      </c>
    </row>
    <row r="726" spans="1:34" customFormat="1">
      <c r="A726" s="114"/>
      <c r="B726" s="86" t="s">
        <v>52</v>
      </c>
      <c r="C726" s="35" t="s">
        <v>53</v>
      </c>
      <c r="D726" s="35" t="s">
        <v>21</v>
      </c>
      <c r="E726" s="35" t="s">
        <v>100</v>
      </c>
      <c r="F726" s="35" t="s">
        <v>195</v>
      </c>
      <c r="G726" s="36" t="s">
        <v>50</v>
      </c>
      <c r="H726" s="60">
        <v>1844302</v>
      </c>
      <c r="I726" s="60">
        <v>1844302</v>
      </c>
      <c r="J726" s="60">
        <v>1844302</v>
      </c>
      <c r="K726" s="60"/>
      <c r="L726" s="60"/>
      <c r="M726" s="60"/>
      <c r="N726" s="60">
        <f t="shared" si="1597"/>
        <v>1844302</v>
      </c>
      <c r="O726" s="60">
        <f t="shared" si="1597"/>
        <v>1844302</v>
      </c>
      <c r="P726" s="60">
        <f t="shared" si="1597"/>
        <v>1844302</v>
      </c>
      <c r="Q726" s="60"/>
      <c r="R726" s="60"/>
      <c r="S726" s="60"/>
      <c r="T726" s="60">
        <f t="shared" si="1495"/>
        <v>1844302</v>
      </c>
      <c r="U726" s="60">
        <f t="shared" si="1496"/>
        <v>1844302</v>
      </c>
      <c r="V726" s="60">
        <f t="shared" si="1497"/>
        <v>1844302</v>
      </c>
      <c r="W726" s="60"/>
      <c r="X726" s="60"/>
      <c r="Y726" s="60"/>
      <c r="Z726" s="60">
        <f t="shared" si="1528"/>
        <v>1844302</v>
      </c>
      <c r="AA726" s="60">
        <f t="shared" si="1529"/>
        <v>1844302</v>
      </c>
      <c r="AB726" s="60">
        <f t="shared" si="1530"/>
        <v>1844302</v>
      </c>
      <c r="AC726" s="60"/>
      <c r="AD726" s="60"/>
      <c r="AE726" s="60"/>
      <c r="AF726" s="60">
        <f t="shared" si="1532"/>
        <v>1844302</v>
      </c>
      <c r="AG726" s="60">
        <f t="shared" si="1533"/>
        <v>1844302</v>
      </c>
      <c r="AH726" s="60">
        <f t="shared" si="1534"/>
        <v>1844302</v>
      </c>
    </row>
    <row r="727" spans="1:34" customFormat="1" ht="26.4">
      <c r="A727" s="114"/>
      <c r="B727" s="82" t="s">
        <v>186</v>
      </c>
      <c r="C727" s="35" t="s">
        <v>53</v>
      </c>
      <c r="D727" s="35" t="s">
        <v>21</v>
      </c>
      <c r="E727" s="35" t="s">
        <v>100</v>
      </c>
      <c r="F727" s="35" t="s">
        <v>195</v>
      </c>
      <c r="G727" s="36" t="s">
        <v>32</v>
      </c>
      <c r="H727" s="60">
        <f>H728</f>
        <v>57500</v>
      </c>
      <c r="I727" s="60">
        <f t="shared" ref="I727:M727" si="1605">I728</f>
        <v>57500</v>
      </c>
      <c r="J727" s="60">
        <f t="shared" si="1605"/>
        <v>57500</v>
      </c>
      <c r="K727" s="60">
        <f t="shared" si="1605"/>
        <v>0</v>
      </c>
      <c r="L727" s="60">
        <f t="shared" si="1605"/>
        <v>0</v>
      </c>
      <c r="M727" s="60">
        <f t="shared" si="1605"/>
        <v>0</v>
      </c>
      <c r="N727" s="60">
        <f t="shared" si="1597"/>
        <v>57500</v>
      </c>
      <c r="O727" s="60">
        <f t="shared" si="1597"/>
        <v>57500</v>
      </c>
      <c r="P727" s="60">
        <f t="shared" si="1597"/>
        <v>57500</v>
      </c>
      <c r="Q727" s="60">
        <f t="shared" ref="Q727:S727" si="1606">Q728</f>
        <v>-3000</v>
      </c>
      <c r="R727" s="60">
        <f t="shared" si="1606"/>
        <v>0</v>
      </c>
      <c r="S727" s="60">
        <f t="shared" si="1606"/>
        <v>0</v>
      </c>
      <c r="T727" s="60">
        <f t="shared" si="1495"/>
        <v>54500</v>
      </c>
      <c r="U727" s="60">
        <f t="shared" si="1496"/>
        <v>57500</v>
      </c>
      <c r="V727" s="60">
        <f t="shared" si="1497"/>
        <v>57500</v>
      </c>
      <c r="W727" s="60">
        <f t="shared" ref="W727:Y727" si="1607">W728</f>
        <v>0</v>
      </c>
      <c r="X727" s="60">
        <f t="shared" si="1607"/>
        <v>0</v>
      </c>
      <c r="Y727" s="60">
        <f t="shared" si="1607"/>
        <v>0</v>
      </c>
      <c r="Z727" s="60">
        <f t="shared" si="1528"/>
        <v>54500</v>
      </c>
      <c r="AA727" s="60">
        <f t="shared" si="1529"/>
        <v>57500</v>
      </c>
      <c r="AB727" s="60">
        <f t="shared" si="1530"/>
        <v>57500</v>
      </c>
      <c r="AC727" s="60">
        <f t="shared" ref="AC727:AE727" si="1608">AC728</f>
        <v>0</v>
      </c>
      <c r="AD727" s="60">
        <f t="shared" si="1608"/>
        <v>0</v>
      </c>
      <c r="AE727" s="60">
        <f t="shared" si="1608"/>
        <v>0</v>
      </c>
      <c r="AF727" s="60">
        <f t="shared" si="1532"/>
        <v>54500</v>
      </c>
      <c r="AG727" s="60">
        <f t="shared" si="1533"/>
        <v>57500</v>
      </c>
      <c r="AH727" s="60">
        <f t="shared" si="1534"/>
        <v>57500</v>
      </c>
    </row>
    <row r="728" spans="1:34" customFormat="1" ht="26.4">
      <c r="A728" s="114"/>
      <c r="B728" s="86" t="s">
        <v>34</v>
      </c>
      <c r="C728" s="35" t="s">
        <v>53</v>
      </c>
      <c r="D728" s="35" t="s">
        <v>21</v>
      </c>
      <c r="E728" s="35" t="s">
        <v>100</v>
      </c>
      <c r="F728" s="35" t="s">
        <v>195</v>
      </c>
      <c r="G728" s="36" t="s">
        <v>33</v>
      </c>
      <c r="H728" s="60">
        <v>57500</v>
      </c>
      <c r="I728" s="60">
        <v>57500</v>
      </c>
      <c r="J728" s="60">
        <v>57500</v>
      </c>
      <c r="K728" s="60"/>
      <c r="L728" s="60"/>
      <c r="M728" s="60"/>
      <c r="N728" s="60">
        <f t="shared" si="1597"/>
        <v>57500</v>
      </c>
      <c r="O728" s="60">
        <f t="shared" si="1597"/>
        <v>57500</v>
      </c>
      <c r="P728" s="60">
        <f t="shared" si="1597"/>
        <v>57500</v>
      </c>
      <c r="Q728" s="60">
        <v>-3000</v>
      </c>
      <c r="R728" s="60"/>
      <c r="S728" s="60"/>
      <c r="T728" s="60">
        <f t="shared" si="1495"/>
        <v>54500</v>
      </c>
      <c r="U728" s="60">
        <f t="shared" si="1496"/>
        <v>57500</v>
      </c>
      <c r="V728" s="60">
        <f t="shared" si="1497"/>
        <v>57500</v>
      </c>
      <c r="W728" s="60"/>
      <c r="X728" s="60"/>
      <c r="Y728" s="60"/>
      <c r="Z728" s="60">
        <f t="shared" si="1528"/>
        <v>54500</v>
      </c>
      <c r="AA728" s="60">
        <f t="shared" si="1529"/>
        <v>57500</v>
      </c>
      <c r="AB728" s="60">
        <f t="shared" si="1530"/>
        <v>57500</v>
      </c>
      <c r="AC728" s="60"/>
      <c r="AD728" s="60"/>
      <c r="AE728" s="60"/>
      <c r="AF728" s="60">
        <f t="shared" si="1532"/>
        <v>54500</v>
      </c>
      <c r="AG728" s="60">
        <f t="shared" si="1533"/>
        <v>57500</v>
      </c>
      <c r="AH728" s="60">
        <f t="shared" si="1534"/>
        <v>57500</v>
      </c>
    </row>
    <row r="729" spans="1:34" customFormat="1">
      <c r="A729" s="114"/>
      <c r="B729" s="86" t="s">
        <v>47</v>
      </c>
      <c r="C729" s="35" t="s">
        <v>53</v>
      </c>
      <c r="D729" s="35" t="s">
        <v>21</v>
      </c>
      <c r="E729" s="35" t="s">
        <v>100</v>
      </c>
      <c r="F729" s="35" t="s">
        <v>195</v>
      </c>
      <c r="G729" s="37" t="s">
        <v>45</v>
      </c>
      <c r="H729" s="60"/>
      <c r="I729" s="60"/>
      <c r="J729" s="60"/>
      <c r="K729" s="60"/>
      <c r="L729" s="60"/>
      <c r="M729" s="60"/>
      <c r="N729" s="60"/>
      <c r="O729" s="60"/>
      <c r="P729" s="60"/>
      <c r="Q729" s="60">
        <f>Q730</f>
        <v>3000</v>
      </c>
      <c r="R729" s="60">
        <f t="shared" ref="R729:S729" si="1609">R730</f>
        <v>0</v>
      </c>
      <c r="S729" s="60">
        <f t="shared" si="1609"/>
        <v>0</v>
      </c>
      <c r="T729" s="60">
        <f t="shared" ref="T729:T730" si="1610">N729+Q729</f>
        <v>3000</v>
      </c>
      <c r="U729" s="60">
        <f t="shared" ref="U729:U730" si="1611">O729+R729</f>
        <v>0</v>
      </c>
      <c r="V729" s="60">
        <f t="shared" ref="V729:V730" si="1612">P729+S729</f>
        <v>0</v>
      </c>
      <c r="W729" s="60">
        <f>W730</f>
        <v>0</v>
      </c>
      <c r="X729" s="60">
        <f t="shared" ref="X729:Y729" si="1613">X730</f>
        <v>0</v>
      </c>
      <c r="Y729" s="60">
        <f t="shared" si="1613"/>
        <v>0</v>
      </c>
      <c r="Z729" s="60">
        <f t="shared" si="1528"/>
        <v>3000</v>
      </c>
      <c r="AA729" s="60">
        <f t="shared" si="1529"/>
        <v>0</v>
      </c>
      <c r="AB729" s="60">
        <f t="shared" si="1530"/>
        <v>0</v>
      </c>
      <c r="AC729" s="60">
        <f>AC730</f>
        <v>0</v>
      </c>
      <c r="AD729" s="60">
        <f t="shared" ref="AD729:AE729" si="1614">AD730</f>
        <v>0</v>
      </c>
      <c r="AE729" s="60">
        <f t="shared" si="1614"/>
        <v>0</v>
      </c>
      <c r="AF729" s="60">
        <f t="shared" si="1532"/>
        <v>3000</v>
      </c>
      <c r="AG729" s="60">
        <f t="shared" si="1533"/>
        <v>0</v>
      </c>
      <c r="AH729" s="60">
        <f t="shared" si="1534"/>
        <v>0</v>
      </c>
    </row>
    <row r="730" spans="1:34" customFormat="1">
      <c r="A730" s="114"/>
      <c r="B730" s="86" t="s">
        <v>56</v>
      </c>
      <c r="C730" s="35" t="s">
        <v>53</v>
      </c>
      <c r="D730" s="35" t="s">
        <v>21</v>
      </c>
      <c r="E730" s="35" t="s">
        <v>100</v>
      </c>
      <c r="F730" s="35" t="s">
        <v>195</v>
      </c>
      <c r="G730" s="37" t="s">
        <v>57</v>
      </c>
      <c r="H730" s="60"/>
      <c r="I730" s="60"/>
      <c r="J730" s="60"/>
      <c r="K730" s="60"/>
      <c r="L730" s="60"/>
      <c r="M730" s="60"/>
      <c r="N730" s="60"/>
      <c r="O730" s="60"/>
      <c r="P730" s="60"/>
      <c r="Q730" s="60">
        <v>3000</v>
      </c>
      <c r="R730" s="60"/>
      <c r="S730" s="60"/>
      <c r="T730" s="60">
        <f t="shared" si="1610"/>
        <v>3000</v>
      </c>
      <c r="U730" s="60">
        <f t="shared" si="1611"/>
        <v>0</v>
      </c>
      <c r="V730" s="60">
        <f t="shared" si="1612"/>
        <v>0</v>
      </c>
      <c r="W730" s="60"/>
      <c r="X730" s="60"/>
      <c r="Y730" s="60"/>
      <c r="Z730" s="60">
        <f t="shared" si="1528"/>
        <v>3000</v>
      </c>
      <c r="AA730" s="60">
        <f t="shared" si="1529"/>
        <v>0</v>
      </c>
      <c r="AB730" s="60">
        <f t="shared" si="1530"/>
        <v>0</v>
      </c>
      <c r="AC730" s="60"/>
      <c r="AD730" s="60"/>
      <c r="AE730" s="60"/>
      <c r="AF730" s="60">
        <f t="shared" si="1532"/>
        <v>3000</v>
      </c>
      <c r="AG730" s="60">
        <f t="shared" si="1533"/>
        <v>0</v>
      </c>
      <c r="AH730" s="60">
        <f t="shared" si="1534"/>
        <v>0</v>
      </c>
    </row>
    <row r="731" spans="1:34" customFormat="1" ht="26.4">
      <c r="A731" s="114"/>
      <c r="B731" s="71" t="s">
        <v>394</v>
      </c>
      <c r="C731" s="35" t="s">
        <v>53</v>
      </c>
      <c r="D731" s="35" t="s">
        <v>21</v>
      </c>
      <c r="E731" s="35" t="s">
        <v>100</v>
      </c>
      <c r="F731" s="35" t="s">
        <v>393</v>
      </c>
      <c r="G731" s="37"/>
      <c r="H731" s="60"/>
      <c r="I731" s="60"/>
      <c r="J731" s="60"/>
      <c r="K731" s="60">
        <f>K732</f>
        <v>5165288.76</v>
      </c>
      <c r="L731" s="60">
        <f t="shared" ref="L731:M732" si="1615">L732</f>
        <v>0</v>
      </c>
      <c r="M731" s="60">
        <f t="shared" si="1615"/>
        <v>0</v>
      </c>
      <c r="N731" s="60">
        <f t="shared" ref="N731:N733" si="1616">H731+K731</f>
        <v>5165288.76</v>
      </c>
      <c r="O731" s="60">
        <f t="shared" ref="O731:O733" si="1617">I731+L731</f>
        <v>0</v>
      </c>
      <c r="P731" s="60">
        <f t="shared" ref="P731:P733" si="1618">J731+M731</f>
        <v>0</v>
      </c>
      <c r="Q731" s="60">
        <f>Q732</f>
        <v>0</v>
      </c>
      <c r="R731" s="60">
        <f t="shared" ref="R731:S732" si="1619">R732</f>
        <v>0</v>
      </c>
      <c r="S731" s="60">
        <f t="shared" si="1619"/>
        <v>0</v>
      </c>
      <c r="T731" s="60">
        <f t="shared" si="1495"/>
        <v>5165288.76</v>
      </c>
      <c r="U731" s="60">
        <f t="shared" si="1496"/>
        <v>0</v>
      </c>
      <c r="V731" s="60">
        <f t="shared" si="1497"/>
        <v>0</v>
      </c>
      <c r="W731" s="60">
        <f>W732</f>
        <v>-286563.5</v>
      </c>
      <c r="X731" s="60">
        <f t="shared" ref="X731:Y732" si="1620">X732</f>
        <v>0</v>
      </c>
      <c r="Y731" s="60">
        <f t="shared" si="1620"/>
        <v>0</v>
      </c>
      <c r="Z731" s="60">
        <f t="shared" si="1528"/>
        <v>4878725.26</v>
      </c>
      <c r="AA731" s="60">
        <f t="shared" si="1529"/>
        <v>0</v>
      </c>
      <c r="AB731" s="60">
        <f t="shared" si="1530"/>
        <v>0</v>
      </c>
      <c r="AC731" s="60">
        <f>AC732</f>
        <v>0</v>
      </c>
      <c r="AD731" s="60">
        <f t="shared" ref="AD731:AE732" si="1621">AD732</f>
        <v>0</v>
      </c>
      <c r="AE731" s="60">
        <f t="shared" si="1621"/>
        <v>0</v>
      </c>
      <c r="AF731" s="60">
        <f t="shared" si="1532"/>
        <v>4878725.26</v>
      </c>
      <c r="AG731" s="60">
        <f t="shared" si="1533"/>
        <v>0</v>
      </c>
      <c r="AH731" s="60">
        <f t="shared" si="1534"/>
        <v>0</v>
      </c>
    </row>
    <row r="732" spans="1:34" customFormat="1">
      <c r="A732" s="114"/>
      <c r="B732" s="82" t="s">
        <v>47</v>
      </c>
      <c r="C732" s="35" t="s">
        <v>53</v>
      </c>
      <c r="D732" s="35" t="s">
        <v>21</v>
      </c>
      <c r="E732" s="35" t="s">
        <v>100</v>
      </c>
      <c r="F732" s="35" t="s">
        <v>393</v>
      </c>
      <c r="G732" s="37" t="s">
        <v>45</v>
      </c>
      <c r="H732" s="60"/>
      <c r="I732" s="60"/>
      <c r="J732" s="60"/>
      <c r="K732" s="60">
        <f>K733</f>
        <v>5165288.76</v>
      </c>
      <c r="L732" s="60">
        <f t="shared" si="1615"/>
        <v>0</v>
      </c>
      <c r="M732" s="60">
        <f t="shared" si="1615"/>
        <v>0</v>
      </c>
      <c r="N732" s="60">
        <f t="shared" si="1616"/>
        <v>5165288.76</v>
      </c>
      <c r="O732" s="60">
        <f t="shared" si="1617"/>
        <v>0</v>
      </c>
      <c r="P732" s="60">
        <f t="shared" si="1618"/>
        <v>0</v>
      </c>
      <c r="Q732" s="60">
        <f>Q733</f>
        <v>0</v>
      </c>
      <c r="R732" s="60">
        <f t="shared" si="1619"/>
        <v>0</v>
      </c>
      <c r="S732" s="60">
        <f t="shared" si="1619"/>
        <v>0</v>
      </c>
      <c r="T732" s="60">
        <f t="shared" si="1495"/>
        <v>5165288.76</v>
      </c>
      <c r="U732" s="60">
        <f t="shared" si="1496"/>
        <v>0</v>
      </c>
      <c r="V732" s="60">
        <f t="shared" si="1497"/>
        <v>0</v>
      </c>
      <c r="W732" s="60">
        <f>W733</f>
        <v>-286563.5</v>
      </c>
      <c r="X732" s="60">
        <f t="shared" si="1620"/>
        <v>0</v>
      </c>
      <c r="Y732" s="60">
        <f t="shared" si="1620"/>
        <v>0</v>
      </c>
      <c r="Z732" s="60">
        <f t="shared" si="1528"/>
        <v>4878725.26</v>
      </c>
      <c r="AA732" s="60">
        <f t="shared" si="1529"/>
        <v>0</v>
      </c>
      <c r="AB732" s="60">
        <f t="shared" si="1530"/>
        <v>0</v>
      </c>
      <c r="AC732" s="60">
        <f>AC733</f>
        <v>0</v>
      </c>
      <c r="AD732" s="60">
        <f t="shared" si="1621"/>
        <v>0</v>
      </c>
      <c r="AE732" s="60">
        <f t="shared" si="1621"/>
        <v>0</v>
      </c>
      <c r="AF732" s="60">
        <f t="shared" si="1532"/>
        <v>4878725.26</v>
      </c>
      <c r="AG732" s="60">
        <f t="shared" si="1533"/>
        <v>0</v>
      </c>
      <c r="AH732" s="60">
        <f t="shared" si="1534"/>
        <v>0</v>
      </c>
    </row>
    <row r="733" spans="1:34" customFormat="1">
      <c r="A733" s="114"/>
      <c r="B733" s="82" t="s">
        <v>61</v>
      </c>
      <c r="C733" s="35" t="s">
        <v>53</v>
      </c>
      <c r="D733" s="35" t="s">
        <v>21</v>
      </c>
      <c r="E733" s="35" t="s">
        <v>100</v>
      </c>
      <c r="F733" s="35" t="s">
        <v>393</v>
      </c>
      <c r="G733" s="37" t="s">
        <v>62</v>
      </c>
      <c r="H733" s="60"/>
      <c r="I733" s="60"/>
      <c r="J733" s="60"/>
      <c r="K733" s="60">
        <v>5165288.76</v>
      </c>
      <c r="L733" s="60"/>
      <c r="M733" s="60"/>
      <c r="N733" s="60">
        <f t="shared" si="1616"/>
        <v>5165288.76</v>
      </c>
      <c r="O733" s="60">
        <f t="shared" si="1617"/>
        <v>0</v>
      </c>
      <c r="P733" s="60">
        <f t="shared" si="1618"/>
        <v>0</v>
      </c>
      <c r="Q733" s="60"/>
      <c r="R733" s="60"/>
      <c r="S733" s="60"/>
      <c r="T733" s="60">
        <f t="shared" si="1495"/>
        <v>5165288.76</v>
      </c>
      <c r="U733" s="60">
        <f t="shared" si="1496"/>
        <v>0</v>
      </c>
      <c r="V733" s="60">
        <f t="shared" si="1497"/>
        <v>0</v>
      </c>
      <c r="W733" s="60">
        <v>-286563.5</v>
      </c>
      <c r="X733" s="60"/>
      <c r="Y733" s="60"/>
      <c r="Z733" s="60">
        <f t="shared" si="1528"/>
        <v>4878725.26</v>
      </c>
      <c r="AA733" s="60">
        <f t="shared" si="1529"/>
        <v>0</v>
      </c>
      <c r="AB733" s="60">
        <f t="shared" si="1530"/>
        <v>0</v>
      </c>
      <c r="AC733" s="60"/>
      <c r="AD733" s="60"/>
      <c r="AE733" s="60"/>
      <c r="AF733" s="60">
        <f t="shared" si="1532"/>
        <v>4878725.26</v>
      </c>
      <c r="AG733" s="60">
        <f t="shared" si="1533"/>
        <v>0</v>
      </c>
      <c r="AH733" s="60">
        <f t="shared" si="1534"/>
        <v>0</v>
      </c>
    </row>
    <row r="734" spans="1:34" customFormat="1">
      <c r="A734" s="114"/>
      <c r="B734" s="82" t="s">
        <v>267</v>
      </c>
      <c r="C734" s="34" t="s">
        <v>53</v>
      </c>
      <c r="D734" s="34" t="s">
        <v>21</v>
      </c>
      <c r="E734" s="34" t="s">
        <v>100</v>
      </c>
      <c r="F734" s="100" t="s">
        <v>268</v>
      </c>
      <c r="G734" s="37"/>
      <c r="H734" s="60">
        <f>H735</f>
        <v>4616574</v>
      </c>
      <c r="I734" s="60">
        <f t="shared" ref="I734:M735" si="1622">I735</f>
        <v>4713601.63</v>
      </c>
      <c r="J734" s="60">
        <f t="shared" si="1622"/>
        <v>4813633.66</v>
      </c>
      <c r="K734" s="60">
        <f t="shared" si="1622"/>
        <v>0</v>
      </c>
      <c r="L734" s="60">
        <f t="shared" si="1622"/>
        <v>0</v>
      </c>
      <c r="M734" s="60">
        <f t="shared" si="1622"/>
        <v>0</v>
      </c>
      <c r="N734" s="60">
        <f t="shared" si="1520"/>
        <v>4616574</v>
      </c>
      <c r="O734" s="60">
        <f t="shared" si="1521"/>
        <v>4713601.63</v>
      </c>
      <c r="P734" s="60">
        <f t="shared" si="1522"/>
        <v>4813633.66</v>
      </c>
      <c r="Q734" s="60">
        <f t="shared" ref="Q734:S735" si="1623">Q735</f>
        <v>497000</v>
      </c>
      <c r="R734" s="60">
        <f t="shared" si="1623"/>
        <v>0</v>
      </c>
      <c r="S734" s="60">
        <f t="shared" si="1623"/>
        <v>0</v>
      </c>
      <c r="T734" s="60">
        <f t="shared" si="1495"/>
        <v>5113574</v>
      </c>
      <c r="U734" s="60">
        <f t="shared" si="1496"/>
        <v>4713601.63</v>
      </c>
      <c r="V734" s="60">
        <f t="shared" si="1497"/>
        <v>4813633.66</v>
      </c>
      <c r="W734" s="60">
        <f t="shared" ref="W734:Y735" si="1624">W735</f>
        <v>0</v>
      </c>
      <c r="X734" s="60">
        <f t="shared" si="1624"/>
        <v>0</v>
      </c>
      <c r="Y734" s="60">
        <f t="shared" si="1624"/>
        <v>0</v>
      </c>
      <c r="Z734" s="60">
        <f t="shared" si="1528"/>
        <v>5113574</v>
      </c>
      <c r="AA734" s="60">
        <f t="shared" si="1529"/>
        <v>4713601.63</v>
      </c>
      <c r="AB734" s="60">
        <f t="shared" si="1530"/>
        <v>4813633.66</v>
      </c>
      <c r="AC734" s="60">
        <f t="shared" ref="AC734:AE735" si="1625">AC735</f>
        <v>0</v>
      </c>
      <c r="AD734" s="60">
        <f t="shared" si="1625"/>
        <v>0</v>
      </c>
      <c r="AE734" s="60">
        <f t="shared" si="1625"/>
        <v>0</v>
      </c>
      <c r="AF734" s="60">
        <f t="shared" si="1532"/>
        <v>5113574</v>
      </c>
      <c r="AG734" s="60">
        <f t="shared" si="1533"/>
        <v>4713601.63</v>
      </c>
      <c r="AH734" s="60">
        <f t="shared" si="1534"/>
        <v>4813633.66</v>
      </c>
    </row>
    <row r="735" spans="1:34" customFormat="1" ht="26.4">
      <c r="A735" s="114"/>
      <c r="B735" s="74" t="s">
        <v>41</v>
      </c>
      <c r="C735" s="34" t="s">
        <v>53</v>
      </c>
      <c r="D735" s="34" t="s">
        <v>21</v>
      </c>
      <c r="E735" s="34" t="s">
        <v>100</v>
      </c>
      <c r="F735" s="100" t="s">
        <v>268</v>
      </c>
      <c r="G735" s="36" t="s">
        <v>39</v>
      </c>
      <c r="H735" s="60">
        <f>H736</f>
        <v>4616574</v>
      </c>
      <c r="I735" s="60">
        <f t="shared" si="1622"/>
        <v>4713601.63</v>
      </c>
      <c r="J735" s="60">
        <f t="shared" si="1622"/>
        <v>4813633.66</v>
      </c>
      <c r="K735" s="60">
        <f t="shared" si="1622"/>
        <v>0</v>
      </c>
      <c r="L735" s="60">
        <f t="shared" si="1622"/>
        <v>0</v>
      </c>
      <c r="M735" s="60">
        <f t="shared" si="1622"/>
        <v>0</v>
      </c>
      <c r="N735" s="60">
        <f t="shared" si="1520"/>
        <v>4616574</v>
      </c>
      <c r="O735" s="60">
        <f t="shared" si="1521"/>
        <v>4713601.63</v>
      </c>
      <c r="P735" s="60">
        <f t="shared" si="1522"/>
        <v>4813633.66</v>
      </c>
      <c r="Q735" s="60">
        <f t="shared" si="1623"/>
        <v>497000</v>
      </c>
      <c r="R735" s="60">
        <f t="shared" si="1623"/>
        <v>0</v>
      </c>
      <c r="S735" s="60">
        <f t="shared" si="1623"/>
        <v>0</v>
      </c>
      <c r="T735" s="60">
        <f t="shared" si="1495"/>
        <v>5113574</v>
      </c>
      <c r="U735" s="60">
        <f t="shared" si="1496"/>
        <v>4713601.63</v>
      </c>
      <c r="V735" s="60">
        <f t="shared" si="1497"/>
        <v>4813633.66</v>
      </c>
      <c r="W735" s="60">
        <f t="shared" si="1624"/>
        <v>0</v>
      </c>
      <c r="X735" s="60">
        <f t="shared" si="1624"/>
        <v>0</v>
      </c>
      <c r="Y735" s="60">
        <f t="shared" si="1624"/>
        <v>0</v>
      </c>
      <c r="Z735" s="60">
        <f t="shared" si="1528"/>
        <v>5113574</v>
      </c>
      <c r="AA735" s="60">
        <f t="shared" si="1529"/>
        <v>4713601.63</v>
      </c>
      <c r="AB735" s="60">
        <f t="shared" si="1530"/>
        <v>4813633.66</v>
      </c>
      <c r="AC735" s="60">
        <f t="shared" si="1625"/>
        <v>0</v>
      </c>
      <c r="AD735" s="60">
        <f t="shared" si="1625"/>
        <v>0</v>
      </c>
      <c r="AE735" s="60">
        <f t="shared" si="1625"/>
        <v>0</v>
      </c>
      <c r="AF735" s="60">
        <f t="shared" si="1532"/>
        <v>5113574</v>
      </c>
      <c r="AG735" s="60">
        <f t="shared" si="1533"/>
        <v>4713601.63</v>
      </c>
      <c r="AH735" s="60">
        <f t="shared" si="1534"/>
        <v>4813633.66</v>
      </c>
    </row>
    <row r="736" spans="1:34" customFormat="1">
      <c r="A736" s="114"/>
      <c r="B736" s="82" t="s">
        <v>175</v>
      </c>
      <c r="C736" s="34" t="s">
        <v>53</v>
      </c>
      <c r="D736" s="34" t="s">
        <v>21</v>
      </c>
      <c r="E736" s="34" t="s">
        <v>100</v>
      </c>
      <c r="F736" s="100" t="s">
        <v>268</v>
      </c>
      <c r="G736" s="36" t="s">
        <v>172</v>
      </c>
      <c r="H736" s="60">
        <v>4616574</v>
      </c>
      <c r="I736" s="60">
        <v>4713601.63</v>
      </c>
      <c r="J736" s="60">
        <v>4813633.66</v>
      </c>
      <c r="K736" s="60"/>
      <c r="L736" s="60"/>
      <c r="M736" s="60"/>
      <c r="N736" s="60">
        <f t="shared" si="1520"/>
        <v>4616574</v>
      </c>
      <c r="O736" s="60">
        <f t="shared" si="1521"/>
        <v>4713601.63</v>
      </c>
      <c r="P736" s="60">
        <f t="shared" si="1522"/>
        <v>4813633.66</v>
      </c>
      <c r="Q736" s="60">
        <v>497000</v>
      </c>
      <c r="R736" s="60"/>
      <c r="S736" s="60"/>
      <c r="T736" s="60">
        <f t="shared" si="1495"/>
        <v>5113574</v>
      </c>
      <c r="U736" s="60">
        <f t="shared" si="1496"/>
        <v>4713601.63</v>
      </c>
      <c r="V736" s="60">
        <f t="shared" si="1497"/>
        <v>4813633.66</v>
      </c>
      <c r="W736" s="60"/>
      <c r="X736" s="60"/>
      <c r="Y736" s="60"/>
      <c r="Z736" s="60">
        <f t="shared" si="1528"/>
        <v>5113574</v>
      </c>
      <c r="AA736" s="60">
        <f t="shared" si="1529"/>
        <v>4713601.63</v>
      </c>
      <c r="AB736" s="60">
        <f t="shared" si="1530"/>
        <v>4813633.66</v>
      </c>
      <c r="AC736" s="60"/>
      <c r="AD736" s="60"/>
      <c r="AE736" s="60"/>
      <c r="AF736" s="60">
        <f t="shared" si="1532"/>
        <v>5113574</v>
      </c>
      <c r="AG736" s="60">
        <f t="shared" si="1533"/>
        <v>4713601.63</v>
      </c>
      <c r="AH736" s="60">
        <f t="shared" si="1534"/>
        <v>4813633.66</v>
      </c>
    </row>
    <row r="737" spans="1:34" customFormat="1">
      <c r="A737" s="114"/>
      <c r="B737" s="74" t="s">
        <v>269</v>
      </c>
      <c r="C737" s="35" t="s">
        <v>53</v>
      </c>
      <c r="D737" s="35" t="s">
        <v>21</v>
      </c>
      <c r="E737" s="35" t="s">
        <v>100</v>
      </c>
      <c r="F737" s="35" t="s">
        <v>270</v>
      </c>
      <c r="G737" s="36"/>
      <c r="H737" s="60">
        <f>H738</f>
        <v>1857465</v>
      </c>
      <c r="I737" s="60">
        <f t="shared" ref="I737:M738" si="1626">I738</f>
        <v>1925763.5999999999</v>
      </c>
      <c r="J737" s="60">
        <f t="shared" si="1626"/>
        <v>1996794.14</v>
      </c>
      <c r="K737" s="60">
        <f t="shared" si="1626"/>
        <v>0</v>
      </c>
      <c r="L737" s="60">
        <f t="shared" si="1626"/>
        <v>0</v>
      </c>
      <c r="M737" s="60">
        <f t="shared" si="1626"/>
        <v>0</v>
      </c>
      <c r="N737" s="60">
        <f t="shared" si="1520"/>
        <v>1857465</v>
      </c>
      <c r="O737" s="60">
        <f t="shared" si="1521"/>
        <v>1925763.5999999999</v>
      </c>
      <c r="P737" s="60">
        <f t="shared" si="1522"/>
        <v>1996794.14</v>
      </c>
      <c r="Q737" s="60">
        <f t="shared" ref="Q737:S738" si="1627">Q738</f>
        <v>0</v>
      </c>
      <c r="R737" s="60">
        <f t="shared" si="1627"/>
        <v>0</v>
      </c>
      <c r="S737" s="60">
        <f t="shared" si="1627"/>
        <v>0</v>
      </c>
      <c r="T737" s="60">
        <f t="shared" si="1495"/>
        <v>1857465</v>
      </c>
      <c r="U737" s="60">
        <f t="shared" si="1496"/>
        <v>1925763.5999999999</v>
      </c>
      <c r="V737" s="60">
        <f t="shared" si="1497"/>
        <v>1996794.14</v>
      </c>
      <c r="W737" s="60">
        <f t="shared" ref="W737:Y738" si="1628">W738</f>
        <v>30000</v>
      </c>
      <c r="X737" s="60">
        <f t="shared" si="1628"/>
        <v>0</v>
      </c>
      <c r="Y737" s="60">
        <f t="shared" si="1628"/>
        <v>0</v>
      </c>
      <c r="Z737" s="60">
        <f t="shared" si="1528"/>
        <v>1887465</v>
      </c>
      <c r="AA737" s="60">
        <f t="shared" si="1529"/>
        <v>1925763.5999999999</v>
      </c>
      <c r="AB737" s="60">
        <f t="shared" si="1530"/>
        <v>1996794.14</v>
      </c>
      <c r="AC737" s="60">
        <f t="shared" ref="AC737:AE738" si="1629">AC738</f>
        <v>346000</v>
      </c>
      <c r="AD737" s="60">
        <f t="shared" si="1629"/>
        <v>0</v>
      </c>
      <c r="AE737" s="60">
        <f t="shared" si="1629"/>
        <v>0</v>
      </c>
      <c r="AF737" s="60">
        <f t="shared" si="1532"/>
        <v>2233465</v>
      </c>
      <c r="AG737" s="60">
        <f t="shared" si="1533"/>
        <v>1925763.5999999999</v>
      </c>
      <c r="AH737" s="60">
        <f t="shared" si="1534"/>
        <v>1996794.14</v>
      </c>
    </row>
    <row r="738" spans="1:34" customFormat="1" ht="26.4">
      <c r="A738" s="114"/>
      <c r="B738" s="126" t="s">
        <v>186</v>
      </c>
      <c r="C738" s="35" t="s">
        <v>53</v>
      </c>
      <c r="D738" s="35" t="s">
        <v>21</v>
      </c>
      <c r="E738" s="35" t="s">
        <v>100</v>
      </c>
      <c r="F738" s="35" t="s">
        <v>270</v>
      </c>
      <c r="G738" s="36" t="s">
        <v>32</v>
      </c>
      <c r="H738" s="60">
        <f>H739</f>
        <v>1857465</v>
      </c>
      <c r="I738" s="60">
        <f t="shared" si="1626"/>
        <v>1925763.5999999999</v>
      </c>
      <c r="J738" s="60">
        <f t="shared" si="1626"/>
        <v>1996794.14</v>
      </c>
      <c r="K738" s="60">
        <f t="shared" si="1626"/>
        <v>0</v>
      </c>
      <c r="L738" s="60">
        <f t="shared" si="1626"/>
        <v>0</v>
      </c>
      <c r="M738" s="60">
        <f t="shared" si="1626"/>
        <v>0</v>
      </c>
      <c r="N738" s="60">
        <f t="shared" si="1520"/>
        <v>1857465</v>
      </c>
      <c r="O738" s="60">
        <f t="shared" si="1521"/>
        <v>1925763.5999999999</v>
      </c>
      <c r="P738" s="60">
        <f t="shared" si="1522"/>
        <v>1996794.14</v>
      </c>
      <c r="Q738" s="60">
        <f t="shared" si="1627"/>
        <v>0</v>
      </c>
      <c r="R738" s="60">
        <f t="shared" si="1627"/>
        <v>0</v>
      </c>
      <c r="S738" s="60">
        <f t="shared" si="1627"/>
        <v>0</v>
      </c>
      <c r="T738" s="60">
        <f t="shared" si="1495"/>
        <v>1857465</v>
      </c>
      <c r="U738" s="60">
        <f t="shared" si="1496"/>
        <v>1925763.5999999999</v>
      </c>
      <c r="V738" s="60">
        <f t="shared" si="1497"/>
        <v>1996794.14</v>
      </c>
      <c r="W738" s="60">
        <f t="shared" si="1628"/>
        <v>30000</v>
      </c>
      <c r="X738" s="60">
        <f t="shared" si="1628"/>
        <v>0</v>
      </c>
      <c r="Y738" s="60">
        <f t="shared" si="1628"/>
        <v>0</v>
      </c>
      <c r="Z738" s="60">
        <f t="shared" si="1528"/>
        <v>1887465</v>
      </c>
      <c r="AA738" s="60">
        <f t="shared" si="1529"/>
        <v>1925763.5999999999</v>
      </c>
      <c r="AB738" s="60">
        <f t="shared" si="1530"/>
        <v>1996794.14</v>
      </c>
      <c r="AC738" s="60">
        <f t="shared" si="1629"/>
        <v>346000</v>
      </c>
      <c r="AD738" s="60">
        <f t="shared" si="1629"/>
        <v>0</v>
      </c>
      <c r="AE738" s="60">
        <f t="shared" si="1629"/>
        <v>0</v>
      </c>
      <c r="AF738" s="60">
        <f t="shared" si="1532"/>
        <v>2233465</v>
      </c>
      <c r="AG738" s="60">
        <f t="shared" si="1533"/>
        <v>1925763.5999999999</v>
      </c>
      <c r="AH738" s="60">
        <f t="shared" si="1534"/>
        <v>1996794.14</v>
      </c>
    </row>
    <row r="739" spans="1:34" customFormat="1" ht="26.4">
      <c r="A739" s="114"/>
      <c r="B739" s="71" t="s">
        <v>34</v>
      </c>
      <c r="C739" s="35" t="s">
        <v>53</v>
      </c>
      <c r="D739" s="35" t="s">
        <v>21</v>
      </c>
      <c r="E739" s="35" t="s">
        <v>100</v>
      </c>
      <c r="F739" s="35" t="s">
        <v>270</v>
      </c>
      <c r="G739" s="36" t="s">
        <v>33</v>
      </c>
      <c r="H739" s="60">
        <v>1857465</v>
      </c>
      <c r="I739" s="60">
        <v>1925763.5999999999</v>
      </c>
      <c r="J739" s="60">
        <v>1996794.14</v>
      </c>
      <c r="K739" s="60"/>
      <c r="L739" s="60"/>
      <c r="M739" s="60"/>
      <c r="N739" s="60">
        <f t="shared" si="1520"/>
        <v>1857465</v>
      </c>
      <c r="O739" s="60">
        <f t="shared" si="1521"/>
        <v>1925763.5999999999</v>
      </c>
      <c r="P739" s="60">
        <f t="shared" si="1522"/>
        <v>1996794.14</v>
      </c>
      <c r="Q739" s="60"/>
      <c r="R739" s="60"/>
      <c r="S739" s="60"/>
      <c r="T739" s="60">
        <f t="shared" si="1495"/>
        <v>1857465</v>
      </c>
      <c r="U739" s="60">
        <f t="shared" si="1496"/>
        <v>1925763.5999999999</v>
      </c>
      <c r="V739" s="60">
        <f t="shared" si="1497"/>
        <v>1996794.14</v>
      </c>
      <c r="W739" s="60">
        <v>30000</v>
      </c>
      <c r="X739" s="60"/>
      <c r="Y739" s="60"/>
      <c r="Z739" s="60">
        <f t="shared" si="1528"/>
        <v>1887465</v>
      </c>
      <c r="AA739" s="60">
        <f t="shared" si="1529"/>
        <v>1925763.5999999999</v>
      </c>
      <c r="AB739" s="60">
        <f t="shared" si="1530"/>
        <v>1996794.14</v>
      </c>
      <c r="AC739" s="60">
        <v>346000</v>
      </c>
      <c r="AD739" s="60"/>
      <c r="AE739" s="60"/>
      <c r="AF739" s="60">
        <f t="shared" si="1532"/>
        <v>2233465</v>
      </c>
      <c r="AG739" s="60">
        <f t="shared" si="1533"/>
        <v>1925763.5999999999</v>
      </c>
      <c r="AH739" s="60">
        <f t="shared" si="1534"/>
        <v>1996794.14</v>
      </c>
    </row>
    <row r="740" spans="1:34" customFormat="1">
      <c r="A740" s="114"/>
      <c r="B740" s="104" t="s">
        <v>271</v>
      </c>
      <c r="C740" s="35" t="s">
        <v>53</v>
      </c>
      <c r="D740" s="35" t="s">
        <v>21</v>
      </c>
      <c r="E740" s="35" t="s">
        <v>100</v>
      </c>
      <c r="F740" s="35" t="s">
        <v>272</v>
      </c>
      <c r="G740" s="36"/>
      <c r="H740" s="60">
        <f>H741</f>
        <v>283176</v>
      </c>
      <c r="I740" s="60">
        <f t="shared" ref="I740:M741" si="1630">I741</f>
        <v>283176</v>
      </c>
      <c r="J740" s="60">
        <f t="shared" si="1630"/>
        <v>283176</v>
      </c>
      <c r="K740" s="60">
        <f t="shared" si="1630"/>
        <v>0</v>
      </c>
      <c r="L740" s="60">
        <f t="shared" si="1630"/>
        <v>0</v>
      </c>
      <c r="M740" s="60">
        <f t="shared" si="1630"/>
        <v>0</v>
      </c>
      <c r="N740" s="60">
        <f t="shared" si="1520"/>
        <v>283176</v>
      </c>
      <c r="O740" s="60">
        <f t="shared" si="1521"/>
        <v>283176</v>
      </c>
      <c r="P740" s="60">
        <f t="shared" si="1522"/>
        <v>283176</v>
      </c>
      <c r="Q740" s="60">
        <f t="shared" ref="Q740:S741" si="1631">Q741</f>
        <v>0</v>
      </c>
      <c r="R740" s="60">
        <f t="shared" si="1631"/>
        <v>0</v>
      </c>
      <c r="S740" s="60">
        <f t="shared" si="1631"/>
        <v>0</v>
      </c>
      <c r="T740" s="60">
        <f t="shared" si="1495"/>
        <v>283176</v>
      </c>
      <c r="U740" s="60">
        <f t="shared" si="1496"/>
        <v>283176</v>
      </c>
      <c r="V740" s="60">
        <f t="shared" si="1497"/>
        <v>283176</v>
      </c>
      <c r="W740" s="60">
        <f t="shared" ref="W740:Y741" si="1632">W741</f>
        <v>0</v>
      </c>
      <c r="X740" s="60">
        <f t="shared" si="1632"/>
        <v>0</v>
      </c>
      <c r="Y740" s="60">
        <f t="shared" si="1632"/>
        <v>0</v>
      </c>
      <c r="Z740" s="60">
        <f t="shared" si="1528"/>
        <v>283176</v>
      </c>
      <c r="AA740" s="60">
        <f t="shared" si="1529"/>
        <v>283176</v>
      </c>
      <c r="AB740" s="60">
        <f t="shared" si="1530"/>
        <v>283176</v>
      </c>
      <c r="AC740" s="60">
        <f t="shared" ref="AC740:AE741" si="1633">AC741</f>
        <v>0</v>
      </c>
      <c r="AD740" s="60">
        <f t="shared" si="1633"/>
        <v>0</v>
      </c>
      <c r="AE740" s="60">
        <f t="shared" si="1633"/>
        <v>0</v>
      </c>
      <c r="AF740" s="60">
        <f t="shared" si="1532"/>
        <v>283176</v>
      </c>
      <c r="AG740" s="60">
        <f t="shared" si="1533"/>
        <v>283176</v>
      </c>
      <c r="AH740" s="60">
        <f t="shared" si="1534"/>
        <v>283176</v>
      </c>
    </row>
    <row r="741" spans="1:34" customFormat="1" ht="26.4">
      <c r="A741" s="114"/>
      <c r="B741" s="126" t="s">
        <v>186</v>
      </c>
      <c r="C741" s="35" t="s">
        <v>53</v>
      </c>
      <c r="D741" s="35" t="s">
        <v>21</v>
      </c>
      <c r="E741" s="35" t="s">
        <v>100</v>
      </c>
      <c r="F741" s="35" t="s">
        <v>272</v>
      </c>
      <c r="G741" s="36" t="s">
        <v>32</v>
      </c>
      <c r="H741" s="60">
        <f>H742</f>
        <v>283176</v>
      </c>
      <c r="I741" s="60">
        <f t="shared" si="1630"/>
        <v>283176</v>
      </c>
      <c r="J741" s="60">
        <f t="shared" si="1630"/>
        <v>283176</v>
      </c>
      <c r="K741" s="60">
        <f t="shared" si="1630"/>
        <v>0</v>
      </c>
      <c r="L741" s="60">
        <f t="shared" si="1630"/>
        <v>0</v>
      </c>
      <c r="M741" s="60">
        <f t="shared" si="1630"/>
        <v>0</v>
      </c>
      <c r="N741" s="60">
        <f t="shared" si="1520"/>
        <v>283176</v>
      </c>
      <c r="O741" s="60">
        <f t="shared" si="1521"/>
        <v>283176</v>
      </c>
      <c r="P741" s="60">
        <f t="shared" si="1522"/>
        <v>283176</v>
      </c>
      <c r="Q741" s="60">
        <f t="shared" si="1631"/>
        <v>0</v>
      </c>
      <c r="R741" s="60">
        <f t="shared" si="1631"/>
        <v>0</v>
      </c>
      <c r="S741" s="60">
        <f t="shared" si="1631"/>
        <v>0</v>
      </c>
      <c r="T741" s="60">
        <f t="shared" si="1495"/>
        <v>283176</v>
      </c>
      <c r="U741" s="60">
        <f t="shared" si="1496"/>
        <v>283176</v>
      </c>
      <c r="V741" s="60">
        <f t="shared" si="1497"/>
        <v>283176</v>
      </c>
      <c r="W741" s="60">
        <f t="shared" si="1632"/>
        <v>0</v>
      </c>
      <c r="X741" s="60">
        <f t="shared" si="1632"/>
        <v>0</v>
      </c>
      <c r="Y741" s="60">
        <f t="shared" si="1632"/>
        <v>0</v>
      </c>
      <c r="Z741" s="60">
        <f t="shared" si="1528"/>
        <v>283176</v>
      </c>
      <c r="AA741" s="60">
        <f t="shared" si="1529"/>
        <v>283176</v>
      </c>
      <c r="AB741" s="60">
        <f t="shared" si="1530"/>
        <v>283176</v>
      </c>
      <c r="AC741" s="60">
        <f t="shared" si="1633"/>
        <v>0</v>
      </c>
      <c r="AD741" s="60">
        <f t="shared" si="1633"/>
        <v>0</v>
      </c>
      <c r="AE741" s="60">
        <f t="shared" si="1633"/>
        <v>0</v>
      </c>
      <c r="AF741" s="60">
        <f t="shared" si="1532"/>
        <v>283176</v>
      </c>
      <c r="AG741" s="60">
        <f t="shared" si="1533"/>
        <v>283176</v>
      </c>
      <c r="AH741" s="60">
        <f t="shared" si="1534"/>
        <v>283176</v>
      </c>
    </row>
    <row r="742" spans="1:34" customFormat="1" ht="26.4">
      <c r="A742" s="114"/>
      <c r="B742" s="71" t="s">
        <v>34</v>
      </c>
      <c r="C742" s="35" t="s">
        <v>53</v>
      </c>
      <c r="D742" s="35" t="s">
        <v>21</v>
      </c>
      <c r="E742" s="35" t="s">
        <v>100</v>
      </c>
      <c r="F742" s="35" t="s">
        <v>272</v>
      </c>
      <c r="G742" s="36" t="s">
        <v>33</v>
      </c>
      <c r="H742" s="60">
        <v>283176</v>
      </c>
      <c r="I742" s="60">
        <v>283176</v>
      </c>
      <c r="J742" s="60">
        <v>283176</v>
      </c>
      <c r="K742" s="60"/>
      <c r="L742" s="60"/>
      <c r="M742" s="60"/>
      <c r="N742" s="60">
        <f t="shared" si="1520"/>
        <v>283176</v>
      </c>
      <c r="O742" s="60">
        <f t="shared" si="1521"/>
        <v>283176</v>
      </c>
      <c r="P742" s="60">
        <f t="shared" si="1522"/>
        <v>283176</v>
      </c>
      <c r="Q742" s="60"/>
      <c r="R742" s="60"/>
      <c r="S742" s="60"/>
      <c r="T742" s="60">
        <f t="shared" si="1495"/>
        <v>283176</v>
      </c>
      <c r="U742" s="60">
        <f t="shared" si="1496"/>
        <v>283176</v>
      </c>
      <c r="V742" s="60">
        <f t="shared" si="1497"/>
        <v>283176</v>
      </c>
      <c r="W742" s="60"/>
      <c r="X742" s="60"/>
      <c r="Y742" s="60"/>
      <c r="Z742" s="60">
        <f t="shared" si="1528"/>
        <v>283176</v>
      </c>
      <c r="AA742" s="60">
        <f t="shared" si="1529"/>
        <v>283176</v>
      </c>
      <c r="AB742" s="60">
        <f t="shared" si="1530"/>
        <v>283176</v>
      </c>
      <c r="AC742" s="60"/>
      <c r="AD742" s="60"/>
      <c r="AE742" s="60"/>
      <c r="AF742" s="60">
        <f t="shared" si="1532"/>
        <v>283176</v>
      </c>
      <c r="AG742" s="60">
        <f t="shared" si="1533"/>
        <v>283176</v>
      </c>
      <c r="AH742" s="60">
        <f t="shared" si="1534"/>
        <v>283176</v>
      </c>
    </row>
    <row r="743" spans="1:34" customFormat="1">
      <c r="A743" s="114"/>
      <c r="B743" s="71" t="s">
        <v>273</v>
      </c>
      <c r="C743" s="35" t="s">
        <v>53</v>
      </c>
      <c r="D743" s="35" t="s">
        <v>21</v>
      </c>
      <c r="E743" s="35" t="s">
        <v>100</v>
      </c>
      <c r="F743" s="35" t="s">
        <v>274</v>
      </c>
      <c r="G743" s="36"/>
      <c r="H743" s="60">
        <f>H746+H744+H748</f>
        <v>19603836</v>
      </c>
      <c r="I743" s="60">
        <f t="shared" ref="I743:J743" si="1634">I746+I744+I748</f>
        <v>19891014.07</v>
      </c>
      <c r="J743" s="60">
        <f t="shared" si="1634"/>
        <v>20078089.740000002</v>
      </c>
      <c r="K743" s="60">
        <f t="shared" ref="K743:M743" si="1635">K746+K744+K748</f>
        <v>395514</v>
      </c>
      <c r="L743" s="60">
        <f t="shared" si="1635"/>
        <v>0</v>
      </c>
      <c r="M743" s="60">
        <f t="shared" si="1635"/>
        <v>0</v>
      </c>
      <c r="N743" s="60">
        <f t="shared" si="1520"/>
        <v>19999350</v>
      </c>
      <c r="O743" s="60">
        <f t="shared" si="1521"/>
        <v>19891014.07</v>
      </c>
      <c r="P743" s="60">
        <f t="shared" si="1522"/>
        <v>20078089.740000002</v>
      </c>
      <c r="Q743" s="60">
        <f t="shared" ref="Q743:S743" si="1636">Q746+Q744+Q748</f>
        <v>3457002</v>
      </c>
      <c r="R743" s="60">
        <f t="shared" si="1636"/>
        <v>0</v>
      </c>
      <c r="S743" s="60">
        <f t="shared" si="1636"/>
        <v>0</v>
      </c>
      <c r="T743" s="60">
        <f t="shared" si="1495"/>
        <v>23456352</v>
      </c>
      <c r="U743" s="60">
        <f t="shared" si="1496"/>
        <v>19891014.07</v>
      </c>
      <c r="V743" s="60">
        <f t="shared" si="1497"/>
        <v>20078089.740000002</v>
      </c>
      <c r="W743" s="60">
        <f t="shared" ref="W743:Y743" si="1637">W746+W744+W748</f>
        <v>89000</v>
      </c>
      <c r="X743" s="60">
        <f t="shared" si="1637"/>
        <v>0</v>
      </c>
      <c r="Y743" s="60">
        <f t="shared" si="1637"/>
        <v>0</v>
      </c>
      <c r="Z743" s="60">
        <f t="shared" si="1528"/>
        <v>23545352</v>
      </c>
      <c r="AA743" s="60">
        <f t="shared" si="1529"/>
        <v>19891014.07</v>
      </c>
      <c r="AB743" s="60">
        <f t="shared" si="1530"/>
        <v>20078089.740000002</v>
      </c>
      <c r="AC743" s="60">
        <f t="shared" ref="AC743:AE743" si="1638">AC746+AC744+AC748</f>
        <v>193637.8</v>
      </c>
      <c r="AD743" s="60">
        <f t="shared" si="1638"/>
        <v>0</v>
      </c>
      <c r="AE743" s="60">
        <f t="shared" si="1638"/>
        <v>0</v>
      </c>
      <c r="AF743" s="60">
        <f t="shared" si="1532"/>
        <v>23738989.800000001</v>
      </c>
      <c r="AG743" s="60">
        <f t="shared" si="1533"/>
        <v>19891014.07</v>
      </c>
      <c r="AH743" s="60">
        <f t="shared" si="1534"/>
        <v>20078089.740000002</v>
      </c>
    </row>
    <row r="744" spans="1:34" customFormat="1" ht="39.6">
      <c r="A744" s="114"/>
      <c r="B744" s="71" t="s">
        <v>51</v>
      </c>
      <c r="C744" s="35" t="s">
        <v>53</v>
      </c>
      <c r="D744" s="35" t="s">
        <v>21</v>
      </c>
      <c r="E744" s="35" t="s">
        <v>100</v>
      </c>
      <c r="F744" s="35" t="s">
        <v>274</v>
      </c>
      <c r="G744" s="36" t="s">
        <v>49</v>
      </c>
      <c r="H744" s="60">
        <f>H745</f>
        <v>10992627</v>
      </c>
      <c r="I744" s="60">
        <f t="shared" ref="I744:M744" si="1639">I745</f>
        <v>11102052.710000001</v>
      </c>
      <c r="J744" s="60">
        <f t="shared" si="1639"/>
        <v>11162573.24</v>
      </c>
      <c r="K744" s="60">
        <f t="shared" si="1639"/>
        <v>0</v>
      </c>
      <c r="L744" s="60">
        <f t="shared" si="1639"/>
        <v>0</v>
      </c>
      <c r="M744" s="60">
        <f t="shared" si="1639"/>
        <v>0</v>
      </c>
      <c r="N744" s="60">
        <f t="shared" si="1520"/>
        <v>10992627</v>
      </c>
      <c r="O744" s="60">
        <f t="shared" si="1521"/>
        <v>11102052.710000001</v>
      </c>
      <c r="P744" s="60">
        <f t="shared" si="1522"/>
        <v>11162573.24</v>
      </c>
      <c r="Q744" s="60">
        <f t="shared" ref="Q744:S744" si="1640">Q745</f>
        <v>0</v>
      </c>
      <c r="R744" s="60">
        <f t="shared" si="1640"/>
        <v>0</v>
      </c>
      <c r="S744" s="60">
        <f t="shared" si="1640"/>
        <v>0</v>
      </c>
      <c r="T744" s="60">
        <f t="shared" si="1495"/>
        <v>10992627</v>
      </c>
      <c r="U744" s="60">
        <f t="shared" si="1496"/>
        <v>11102052.710000001</v>
      </c>
      <c r="V744" s="60">
        <f t="shared" si="1497"/>
        <v>11162573.24</v>
      </c>
      <c r="W744" s="60">
        <f t="shared" ref="W744:Y744" si="1641">W745</f>
        <v>0</v>
      </c>
      <c r="X744" s="60">
        <f t="shared" si="1641"/>
        <v>0</v>
      </c>
      <c r="Y744" s="60">
        <f t="shared" si="1641"/>
        <v>0</v>
      </c>
      <c r="Z744" s="60">
        <f t="shared" si="1528"/>
        <v>10992627</v>
      </c>
      <c r="AA744" s="60">
        <f t="shared" si="1529"/>
        <v>11102052.710000001</v>
      </c>
      <c r="AB744" s="60">
        <f t="shared" si="1530"/>
        <v>11162573.24</v>
      </c>
      <c r="AC744" s="60">
        <f t="shared" ref="AC744:AE744" si="1642">AC745</f>
        <v>0</v>
      </c>
      <c r="AD744" s="60">
        <f t="shared" si="1642"/>
        <v>0</v>
      </c>
      <c r="AE744" s="60">
        <f t="shared" si="1642"/>
        <v>0</v>
      </c>
      <c r="AF744" s="60">
        <f t="shared" si="1532"/>
        <v>10992627</v>
      </c>
      <c r="AG744" s="60">
        <f t="shared" si="1533"/>
        <v>11102052.710000001</v>
      </c>
      <c r="AH744" s="60">
        <f t="shared" si="1534"/>
        <v>11162573.24</v>
      </c>
    </row>
    <row r="745" spans="1:34" customFormat="1">
      <c r="A745" s="114"/>
      <c r="B745" s="71" t="s">
        <v>64</v>
      </c>
      <c r="C745" s="35" t="s">
        <v>53</v>
      </c>
      <c r="D745" s="35" t="s">
        <v>21</v>
      </c>
      <c r="E745" s="35" t="s">
        <v>100</v>
      </c>
      <c r="F745" s="35" t="s">
        <v>274</v>
      </c>
      <c r="G745" s="36" t="s">
        <v>65</v>
      </c>
      <c r="H745" s="60">
        <v>10992627</v>
      </c>
      <c r="I745" s="60">
        <v>11102052.710000001</v>
      </c>
      <c r="J745" s="60">
        <v>11162573.24</v>
      </c>
      <c r="K745" s="60"/>
      <c r="L745" s="60"/>
      <c r="M745" s="60"/>
      <c r="N745" s="60">
        <f t="shared" si="1520"/>
        <v>10992627</v>
      </c>
      <c r="O745" s="60">
        <f t="shared" si="1521"/>
        <v>11102052.710000001</v>
      </c>
      <c r="P745" s="60">
        <f t="shared" si="1522"/>
        <v>11162573.24</v>
      </c>
      <c r="Q745" s="60"/>
      <c r="R745" s="60"/>
      <c r="S745" s="60"/>
      <c r="T745" s="60">
        <f t="shared" si="1495"/>
        <v>10992627</v>
      </c>
      <c r="U745" s="60">
        <f t="shared" si="1496"/>
        <v>11102052.710000001</v>
      </c>
      <c r="V745" s="60">
        <f t="shared" si="1497"/>
        <v>11162573.24</v>
      </c>
      <c r="W745" s="60"/>
      <c r="X745" s="60"/>
      <c r="Y745" s="60"/>
      <c r="Z745" s="60">
        <f t="shared" si="1528"/>
        <v>10992627</v>
      </c>
      <c r="AA745" s="60">
        <f t="shared" si="1529"/>
        <v>11102052.710000001</v>
      </c>
      <c r="AB745" s="60">
        <f t="shared" si="1530"/>
        <v>11162573.24</v>
      </c>
      <c r="AC745" s="60"/>
      <c r="AD745" s="60"/>
      <c r="AE745" s="60"/>
      <c r="AF745" s="60">
        <f t="shared" si="1532"/>
        <v>10992627</v>
      </c>
      <c r="AG745" s="60">
        <f t="shared" si="1533"/>
        <v>11102052.710000001</v>
      </c>
      <c r="AH745" s="60">
        <f t="shared" si="1534"/>
        <v>11162573.24</v>
      </c>
    </row>
    <row r="746" spans="1:34" customFormat="1" ht="26.4">
      <c r="A746" s="114"/>
      <c r="B746" s="126" t="s">
        <v>186</v>
      </c>
      <c r="C746" s="35" t="s">
        <v>53</v>
      </c>
      <c r="D746" s="35" t="s">
        <v>21</v>
      </c>
      <c r="E746" s="35" t="s">
        <v>100</v>
      </c>
      <c r="F746" s="35" t="s">
        <v>274</v>
      </c>
      <c r="G746" s="36" t="s">
        <v>32</v>
      </c>
      <c r="H746" s="60">
        <f>H747</f>
        <v>8588209</v>
      </c>
      <c r="I746" s="60">
        <f t="shared" ref="I746:M746" si="1643">I747</f>
        <v>8765961.3599999994</v>
      </c>
      <c r="J746" s="60">
        <f t="shared" si="1643"/>
        <v>8892516.5</v>
      </c>
      <c r="K746" s="60">
        <f t="shared" si="1643"/>
        <v>395514</v>
      </c>
      <c r="L746" s="60">
        <f t="shared" si="1643"/>
        <v>0</v>
      </c>
      <c r="M746" s="60">
        <f t="shared" si="1643"/>
        <v>0</v>
      </c>
      <c r="N746" s="60">
        <f t="shared" si="1520"/>
        <v>8983723</v>
      </c>
      <c r="O746" s="60">
        <f t="shared" si="1521"/>
        <v>8765961.3599999994</v>
      </c>
      <c r="P746" s="60">
        <f t="shared" si="1522"/>
        <v>8892516.5</v>
      </c>
      <c r="Q746" s="60">
        <f t="shared" ref="Q746:S746" si="1644">Q747</f>
        <v>3457002</v>
      </c>
      <c r="R746" s="60">
        <f t="shared" si="1644"/>
        <v>0</v>
      </c>
      <c r="S746" s="60">
        <f t="shared" si="1644"/>
        <v>0</v>
      </c>
      <c r="T746" s="60">
        <f t="shared" si="1495"/>
        <v>12440725</v>
      </c>
      <c r="U746" s="60">
        <f t="shared" si="1496"/>
        <v>8765961.3599999994</v>
      </c>
      <c r="V746" s="60">
        <f t="shared" si="1497"/>
        <v>8892516.5</v>
      </c>
      <c r="W746" s="60">
        <f t="shared" ref="W746:Y746" si="1645">W747</f>
        <v>89000</v>
      </c>
      <c r="X746" s="60">
        <f t="shared" si="1645"/>
        <v>0</v>
      </c>
      <c r="Y746" s="60">
        <f t="shared" si="1645"/>
        <v>0</v>
      </c>
      <c r="Z746" s="60">
        <f t="shared" si="1528"/>
        <v>12529725</v>
      </c>
      <c r="AA746" s="60">
        <f t="shared" si="1529"/>
        <v>8765961.3599999994</v>
      </c>
      <c r="AB746" s="60">
        <f t="shared" si="1530"/>
        <v>8892516.5</v>
      </c>
      <c r="AC746" s="60">
        <f t="shared" ref="AC746:AE746" si="1646">AC747</f>
        <v>193637.8</v>
      </c>
      <c r="AD746" s="60">
        <f t="shared" si="1646"/>
        <v>0</v>
      </c>
      <c r="AE746" s="60">
        <f t="shared" si="1646"/>
        <v>0</v>
      </c>
      <c r="AF746" s="60">
        <f t="shared" si="1532"/>
        <v>12723362.800000001</v>
      </c>
      <c r="AG746" s="60">
        <f t="shared" si="1533"/>
        <v>8765961.3599999994</v>
      </c>
      <c r="AH746" s="60">
        <f t="shared" si="1534"/>
        <v>8892516.5</v>
      </c>
    </row>
    <row r="747" spans="1:34" customFormat="1" ht="26.4">
      <c r="A747" s="114"/>
      <c r="B747" s="71" t="s">
        <v>34</v>
      </c>
      <c r="C747" s="35" t="s">
        <v>53</v>
      </c>
      <c r="D747" s="35" t="s">
        <v>21</v>
      </c>
      <c r="E747" s="35" t="s">
        <v>100</v>
      </c>
      <c r="F747" s="35" t="s">
        <v>274</v>
      </c>
      <c r="G747" s="36" t="s">
        <v>33</v>
      </c>
      <c r="H747" s="60">
        <v>8588209</v>
      </c>
      <c r="I747" s="60">
        <v>8765961.3599999994</v>
      </c>
      <c r="J747" s="60">
        <v>8892516.5</v>
      </c>
      <c r="K747" s="60">
        <v>395514</v>
      </c>
      <c r="L747" s="60"/>
      <c r="M747" s="60"/>
      <c r="N747" s="60">
        <f t="shared" si="1520"/>
        <v>8983723</v>
      </c>
      <c r="O747" s="60">
        <f t="shared" si="1521"/>
        <v>8765961.3599999994</v>
      </c>
      <c r="P747" s="60">
        <f t="shared" si="1522"/>
        <v>8892516.5</v>
      </c>
      <c r="Q747" s="60">
        <v>3457002</v>
      </c>
      <c r="R747" s="60"/>
      <c r="S747" s="60"/>
      <c r="T747" s="60">
        <f t="shared" si="1495"/>
        <v>12440725</v>
      </c>
      <c r="U747" s="60">
        <f t="shared" si="1496"/>
        <v>8765961.3599999994</v>
      </c>
      <c r="V747" s="60">
        <f t="shared" si="1497"/>
        <v>8892516.5</v>
      </c>
      <c r="W747" s="60">
        <v>89000</v>
      </c>
      <c r="X747" s="60"/>
      <c r="Y747" s="60"/>
      <c r="Z747" s="60">
        <f t="shared" si="1528"/>
        <v>12529725</v>
      </c>
      <c r="AA747" s="60">
        <f t="shared" si="1529"/>
        <v>8765961.3599999994</v>
      </c>
      <c r="AB747" s="60">
        <f t="shared" si="1530"/>
        <v>8892516.5</v>
      </c>
      <c r="AC747" s="60">
        <v>193637.8</v>
      </c>
      <c r="AD747" s="60"/>
      <c r="AE747" s="60"/>
      <c r="AF747" s="60">
        <f t="shared" si="1532"/>
        <v>12723362.800000001</v>
      </c>
      <c r="AG747" s="60">
        <f t="shared" si="1533"/>
        <v>8765961.3599999994</v>
      </c>
      <c r="AH747" s="60">
        <f t="shared" si="1534"/>
        <v>8892516.5</v>
      </c>
    </row>
    <row r="748" spans="1:34" customFormat="1">
      <c r="A748" s="114"/>
      <c r="B748" s="71" t="s">
        <v>47</v>
      </c>
      <c r="C748" s="35" t="s">
        <v>53</v>
      </c>
      <c r="D748" s="35" t="s">
        <v>21</v>
      </c>
      <c r="E748" s="35" t="s">
        <v>100</v>
      </c>
      <c r="F748" s="35" t="s">
        <v>274</v>
      </c>
      <c r="G748" s="36" t="s">
        <v>45</v>
      </c>
      <c r="H748" s="60">
        <f>H749</f>
        <v>23000</v>
      </c>
      <c r="I748" s="60">
        <f t="shared" ref="I748:M748" si="1647">I749</f>
        <v>23000</v>
      </c>
      <c r="J748" s="60">
        <f t="shared" si="1647"/>
        <v>23000</v>
      </c>
      <c r="K748" s="60">
        <f t="shared" si="1647"/>
        <v>0</v>
      </c>
      <c r="L748" s="60">
        <f t="shared" si="1647"/>
        <v>0</v>
      </c>
      <c r="M748" s="60">
        <f t="shared" si="1647"/>
        <v>0</v>
      </c>
      <c r="N748" s="60">
        <f t="shared" si="1520"/>
        <v>23000</v>
      </c>
      <c r="O748" s="60">
        <f t="shared" si="1521"/>
        <v>23000</v>
      </c>
      <c r="P748" s="60">
        <f t="shared" si="1522"/>
        <v>23000</v>
      </c>
      <c r="Q748" s="60">
        <f t="shared" ref="Q748:S748" si="1648">Q749</f>
        <v>0</v>
      </c>
      <c r="R748" s="60">
        <f t="shared" si="1648"/>
        <v>0</v>
      </c>
      <c r="S748" s="60">
        <f t="shared" si="1648"/>
        <v>0</v>
      </c>
      <c r="T748" s="60">
        <f t="shared" si="1495"/>
        <v>23000</v>
      </c>
      <c r="U748" s="60">
        <f t="shared" si="1496"/>
        <v>23000</v>
      </c>
      <c r="V748" s="60">
        <f t="shared" si="1497"/>
        <v>23000</v>
      </c>
      <c r="W748" s="60">
        <f t="shared" ref="W748:Y748" si="1649">W749</f>
        <v>0</v>
      </c>
      <c r="X748" s="60">
        <f t="shared" si="1649"/>
        <v>0</v>
      </c>
      <c r="Y748" s="60">
        <f t="shared" si="1649"/>
        <v>0</v>
      </c>
      <c r="Z748" s="60">
        <f t="shared" si="1528"/>
        <v>23000</v>
      </c>
      <c r="AA748" s="60">
        <f t="shared" si="1529"/>
        <v>23000</v>
      </c>
      <c r="AB748" s="60">
        <f t="shared" si="1530"/>
        <v>23000</v>
      </c>
      <c r="AC748" s="60">
        <f t="shared" ref="AC748:AE748" si="1650">AC749</f>
        <v>0</v>
      </c>
      <c r="AD748" s="60">
        <f t="shared" si="1650"/>
        <v>0</v>
      </c>
      <c r="AE748" s="60">
        <f t="shared" si="1650"/>
        <v>0</v>
      </c>
      <c r="AF748" s="60">
        <f t="shared" si="1532"/>
        <v>23000</v>
      </c>
      <c r="AG748" s="60">
        <f t="shared" si="1533"/>
        <v>23000</v>
      </c>
      <c r="AH748" s="60">
        <f t="shared" si="1534"/>
        <v>23000</v>
      </c>
    </row>
    <row r="749" spans="1:34" customFormat="1">
      <c r="A749" s="114"/>
      <c r="B749" s="142" t="s">
        <v>56</v>
      </c>
      <c r="C749" s="35" t="s">
        <v>53</v>
      </c>
      <c r="D749" s="35" t="s">
        <v>21</v>
      </c>
      <c r="E749" s="35" t="s">
        <v>100</v>
      </c>
      <c r="F749" s="35" t="s">
        <v>274</v>
      </c>
      <c r="G749" s="36" t="s">
        <v>57</v>
      </c>
      <c r="H749" s="60">
        <v>23000</v>
      </c>
      <c r="I749" s="60">
        <v>23000</v>
      </c>
      <c r="J749" s="60">
        <v>23000</v>
      </c>
      <c r="K749" s="60"/>
      <c r="L749" s="60"/>
      <c r="M749" s="60"/>
      <c r="N749" s="60">
        <f t="shared" si="1520"/>
        <v>23000</v>
      </c>
      <c r="O749" s="60">
        <f t="shared" si="1521"/>
        <v>23000</v>
      </c>
      <c r="P749" s="60">
        <f t="shared" si="1522"/>
        <v>23000</v>
      </c>
      <c r="Q749" s="60"/>
      <c r="R749" s="60"/>
      <c r="S749" s="60"/>
      <c r="T749" s="60">
        <f t="shared" si="1495"/>
        <v>23000</v>
      </c>
      <c r="U749" s="60">
        <f t="shared" si="1496"/>
        <v>23000</v>
      </c>
      <c r="V749" s="60">
        <f t="shared" si="1497"/>
        <v>23000</v>
      </c>
      <c r="W749" s="60"/>
      <c r="X749" s="60"/>
      <c r="Y749" s="60"/>
      <c r="Z749" s="60">
        <f t="shared" si="1528"/>
        <v>23000</v>
      </c>
      <c r="AA749" s="60">
        <f t="shared" si="1529"/>
        <v>23000</v>
      </c>
      <c r="AB749" s="60">
        <f t="shared" si="1530"/>
        <v>23000</v>
      </c>
      <c r="AC749" s="60"/>
      <c r="AD749" s="60"/>
      <c r="AE749" s="60"/>
      <c r="AF749" s="60">
        <f t="shared" si="1532"/>
        <v>23000</v>
      </c>
      <c r="AG749" s="60">
        <f t="shared" si="1533"/>
        <v>23000</v>
      </c>
      <c r="AH749" s="60">
        <f t="shared" si="1534"/>
        <v>23000</v>
      </c>
    </row>
    <row r="750" spans="1:34" customFormat="1" ht="39.6">
      <c r="A750" s="114"/>
      <c r="B750" s="244" t="s">
        <v>461</v>
      </c>
      <c r="C750" s="247" t="s">
        <v>53</v>
      </c>
      <c r="D750" s="247" t="s">
        <v>21</v>
      </c>
      <c r="E750" s="247" t="s">
        <v>100</v>
      </c>
      <c r="F750" s="247" t="s">
        <v>462</v>
      </c>
      <c r="G750" s="248"/>
      <c r="H750" s="61"/>
      <c r="I750" s="60"/>
      <c r="J750" s="60"/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  <c r="Z750" s="60"/>
      <c r="AA750" s="60"/>
      <c r="AB750" s="60"/>
      <c r="AC750" s="60">
        <f>AC751</f>
        <v>27000</v>
      </c>
      <c r="AD750" s="60">
        <f t="shared" ref="AD750:AE751" si="1651">AD751</f>
        <v>0</v>
      </c>
      <c r="AE750" s="60">
        <f t="shared" si="1651"/>
        <v>0</v>
      </c>
      <c r="AF750" s="60">
        <f t="shared" ref="AF750:AF752" si="1652">Z750+AC750</f>
        <v>27000</v>
      </c>
      <c r="AG750" s="60">
        <f t="shared" ref="AG750:AG752" si="1653">AA750+AD750</f>
        <v>0</v>
      </c>
      <c r="AH750" s="60">
        <f t="shared" ref="AH750:AH752" si="1654">AB750+AE750</f>
        <v>0</v>
      </c>
    </row>
    <row r="751" spans="1:34" customFormat="1">
      <c r="A751" s="114"/>
      <c r="B751" s="244" t="s">
        <v>35</v>
      </c>
      <c r="C751" s="247" t="s">
        <v>53</v>
      </c>
      <c r="D751" s="247" t="s">
        <v>21</v>
      </c>
      <c r="E751" s="247" t="s">
        <v>100</v>
      </c>
      <c r="F751" s="247" t="s">
        <v>462</v>
      </c>
      <c r="G751" s="248" t="s">
        <v>36</v>
      </c>
      <c r="H751" s="61"/>
      <c r="I751" s="60"/>
      <c r="J751" s="60"/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  <c r="Z751" s="60"/>
      <c r="AA751" s="60"/>
      <c r="AB751" s="60"/>
      <c r="AC751" s="60">
        <f>AC752</f>
        <v>27000</v>
      </c>
      <c r="AD751" s="60">
        <f t="shared" si="1651"/>
        <v>0</v>
      </c>
      <c r="AE751" s="60">
        <f t="shared" si="1651"/>
        <v>0</v>
      </c>
      <c r="AF751" s="60">
        <f t="shared" si="1652"/>
        <v>27000</v>
      </c>
      <c r="AG751" s="60">
        <f t="shared" si="1653"/>
        <v>0</v>
      </c>
      <c r="AH751" s="60">
        <f t="shared" si="1654"/>
        <v>0</v>
      </c>
    </row>
    <row r="752" spans="1:34" customFormat="1" ht="26.4">
      <c r="A752" s="114"/>
      <c r="B752" s="244" t="s">
        <v>38</v>
      </c>
      <c r="C752" s="247" t="s">
        <v>53</v>
      </c>
      <c r="D752" s="247" t="s">
        <v>21</v>
      </c>
      <c r="E752" s="247" t="s">
        <v>100</v>
      </c>
      <c r="F752" s="247" t="s">
        <v>462</v>
      </c>
      <c r="G752" s="248" t="s">
        <v>37</v>
      </c>
      <c r="H752" s="61"/>
      <c r="I752" s="60"/>
      <c r="J752" s="60"/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  <c r="Z752" s="60"/>
      <c r="AA752" s="60"/>
      <c r="AB752" s="60"/>
      <c r="AC752" s="60">
        <v>27000</v>
      </c>
      <c r="AD752" s="60"/>
      <c r="AE752" s="60"/>
      <c r="AF752" s="60">
        <f t="shared" si="1652"/>
        <v>27000</v>
      </c>
      <c r="AG752" s="60">
        <f t="shared" si="1653"/>
        <v>0</v>
      </c>
      <c r="AH752" s="60">
        <f t="shared" si="1654"/>
        <v>0</v>
      </c>
    </row>
    <row r="753" spans="1:34" customFormat="1">
      <c r="A753" s="114"/>
      <c r="B753" s="160" t="s">
        <v>253</v>
      </c>
      <c r="C753" s="35" t="s">
        <v>53</v>
      </c>
      <c r="D753" s="35" t="s">
        <v>21</v>
      </c>
      <c r="E753" s="35" t="s">
        <v>100</v>
      </c>
      <c r="F753" s="35" t="s">
        <v>126</v>
      </c>
      <c r="G753" s="36"/>
      <c r="H753" s="60">
        <f>H758</f>
        <v>3000000</v>
      </c>
      <c r="I753" s="60">
        <f t="shared" ref="I753:M753" si="1655">I758</f>
        <v>1500000</v>
      </c>
      <c r="J753" s="60">
        <f t="shared" si="1655"/>
        <v>1000000</v>
      </c>
      <c r="K753" s="60">
        <f t="shared" si="1655"/>
        <v>0</v>
      </c>
      <c r="L753" s="60">
        <f t="shared" si="1655"/>
        <v>0</v>
      </c>
      <c r="M753" s="60">
        <f t="shared" si="1655"/>
        <v>0</v>
      </c>
      <c r="N753" s="60">
        <f t="shared" si="1520"/>
        <v>3000000</v>
      </c>
      <c r="O753" s="60">
        <f t="shared" si="1521"/>
        <v>1500000</v>
      </c>
      <c r="P753" s="60">
        <f t="shared" si="1522"/>
        <v>1000000</v>
      </c>
      <c r="Q753" s="60">
        <f>Q754+Q758</f>
        <v>636656.15999999992</v>
      </c>
      <c r="R753" s="60">
        <f t="shared" ref="R753:S753" si="1656">R754+R758</f>
        <v>0</v>
      </c>
      <c r="S753" s="60">
        <f t="shared" si="1656"/>
        <v>0</v>
      </c>
      <c r="T753" s="60">
        <f t="shared" si="1495"/>
        <v>3636656.16</v>
      </c>
      <c r="U753" s="60">
        <f t="shared" si="1496"/>
        <v>1500000</v>
      </c>
      <c r="V753" s="60">
        <f t="shared" si="1497"/>
        <v>1000000</v>
      </c>
      <c r="W753" s="60">
        <f>W754+W758+W756</f>
        <v>-26330.200000000012</v>
      </c>
      <c r="X753" s="60">
        <f t="shared" ref="X753:Y753" si="1657">X754+X758+X756</f>
        <v>0</v>
      </c>
      <c r="Y753" s="60">
        <f t="shared" si="1657"/>
        <v>0</v>
      </c>
      <c r="Z753" s="60">
        <f t="shared" si="1528"/>
        <v>3610325.96</v>
      </c>
      <c r="AA753" s="60">
        <f t="shared" si="1529"/>
        <v>1500000</v>
      </c>
      <c r="AB753" s="60">
        <f t="shared" si="1530"/>
        <v>1000000</v>
      </c>
      <c r="AC753" s="60">
        <f>AC754+AC758+AC756</f>
        <v>-705877.58</v>
      </c>
      <c r="AD753" s="60">
        <f t="shared" ref="AD753:AE753" si="1658">AD754+AD758+AD756</f>
        <v>0</v>
      </c>
      <c r="AE753" s="60">
        <f t="shared" si="1658"/>
        <v>0</v>
      </c>
      <c r="AF753" s="60">
        <f t="shared" si="1532"/>
        <v>2904448.38</v>
      </c>
      <c r="AG753" s="60">
        <f t="shared" si="1533"/>
        <v>1500000</v>
      </c>
      <c r="AH753" s="60">
        <f t="shared" si="1534"/>
        <v>1000000</v>
      </c>
    </row>
    <row r="754" spans="1:34" customFormat="1" ht="26.4">
      <c r="A754" s="114"/>
      <c r="B754" s="126" t="s">
        <v>186</v>
      </c>
      <c r="C754" s="35" t="s">
        <v>53</v>
      </c>
      <c r="D754" s="35" t="s">
        <v>21</v>
      </c>
      <c r="E754" s="35" t="s">
        <v>100</v>
      </c>
      <c r="F754" s="35" t="s">
        <v>126</v>
      </c>
      <c r="G754" s="36" t="s">
        <v>32</v>
      </c>
      <c r="H754" s="60"/>
      <c r="I754" s="60"/>
      <c r="J754" s="60"/>
      <c r="K754" s="60"/>
      <c r="L754" s="60"/>
      <c r="M754" s="60"/>
      <c r="N754" s="60"/>
      <c r="O754" s="60"/>
      <c r="P754" s="60"/>
      <c r="Q754" s="60">
        <f>Q755</f>
        <v>337953</v>
      </c>
      <c r="R754" s="60">
        <f t="shared" ref="R754:S754" si="1659">R755</f>
        <v>0</v>
      </c>
      <c r="S754" s="60">
        <f t="shared" si="1659"/>
        <v>0</v>
      </c>
      <c r="T754" s="60">
        <f t="shared" ref="T754:T755" si="1660">N754+Q754</f>
        <v>337953</v>
      </c>
      <c r="U754" s="60">
        <f t="shared" ref="U754:U755" si="1661">O754+R754</f>
        <v>0</v>
      </c>
      <c r="V754" s="60">
        <f t="shared" ref="V754:V755" si="1662">P754+S754</f>
        <v>0</v>
      </c>
      <c r="W754" s="60">
        <f>W755</f>
        <v>332940</v>
      </c>
      <c r="X754" s="60">
        <f t="shared" ref="X754:Y754" si="1663">X755</f>
        <v>0</v>
      </c>
      <c r="Y754" s="60">
        <f t="shared" si="1663"/>
        <v>0</v>
      </c>
      <c r="Z754" s="60">
        <f t="shared" si="1528"/>
        <v>670893</v>
      </c>
      <c r="AA754" s="60">
        <f t="shared" si="1529"/>
        <v>0</v>
      </c>
      <c r="AB754" s="60">
        <f t="shared" si="1530"/>
        <v>0</v>
      </c>
      <c r="AC754" s="60">
        <f>AC755</f>
        <v>205562.6</v>
      </c>
      <c r="AD754" s="60">
        <f t="shared" ref="AD754:AE754" si="1664">AD755</f>
        <v>0</v>
      </c>
      <c r="AE754" s="60">
        <f t="shared" si="1664"/>
        <v>0</v>
      </c>
      <c r="AF754" s="60">
        <f t="shared" si="1532"/>
        <v>876455.6</v>
      </c>
      <c r="AG754" s="60">
        <f t="shared" si="1533"/>
        <v>0</v>
      </c>
      <c r="AH754" s="60">
        <f t="shared" si="1534"/>
        <v>0</v>
      </c>
    </row>
    <row r="755" spans="1:34" customFormat="1" ht="26.4">
      <c r="A755" s="114"/>
      <c r="B755" s="71" t="s">
        <v>34</v>
      </c>
      <c r="C755" s="35" t="s">
        <v>53</v>
      </c>
      <c r="D755" s="35" t="s">
        <v>21</v>
      </c>
      <c r="E755" s="35" t="s">
        <v>100</v>
      </c>
      <c r="F755" s="35" t="s">
        <v>126</v>
      </c>
      <c r="G755" s="36" t="s">
        <v>33</v>
      </c>
      <c r="H755" s="60"/>
      <c r="I755" s="60"/>
      <c r="J755" s="60"/>
      <c r="K755" s="60"/>
      <c r="L755" s="60"/>
      <c r="M755" s="60"/>
      <c r="N755" s="60"/>
      <c r="O755" s="60"/>
      <c r="P755" s="60"/>
      <c r="Q755" s="60">
        <v>337953</v>
      </c>
      <c r="R755" s="60"/>
      <c r="S755" s="60"/>
      <c r="T755" s="60">
        <f t="shared" si="1660"/>
        <v>337953</v>
      </c>
      <c r="U755" s="60">
        <f t="shared" si="1661"/>
        <v>0</v>
      </c>
      <c r="V755" s="60">
        <f t="shared" si="1662"/>
        <v>0</v>
      </c>
      <c r="W755" s="60">
        <v>332940</v>
      </c>
      <c r="X755" s="60"/>
      <c r="Y755" s="60"/>
      <c r="Z755" s="60">
        <f t="shared" si="1528"/>
        <v>670893</v>
      </c>
      <c r="AA755" s="60">
        <f t="shared" si="1529"/>
        <v>0</v>
      </c>
      <c r="AB755" s="60">
        <f t="shared" si="1530"/>
        <v>0</v>
      </c>
      <c r="AC755" s="60">
        <v>205562.6</v>
      </c>
      <c r="AD755" s="60"/>
      <c r="AE755" s="60"/>
      <c r="AF755" s="60">
        <f t="shared" si="1532"/>
        <v>876455.6</v>
      </c>
      <c r="AG755" s="60">
        <f t="shared" si="1533"/>
        <v>0</v>
      </c>
      <c r="AH755" s="60">
        <f t="shared" si="1534"/>
        <v>0</v>
      </c>
    </row>
    <row r="756" spans="1:34" customFormat="1">
      <c r="A756" s="114"/>
      <c r="B756" s="233" t="s">
        <v>35</v>
      </c>
      <c r="C756" s="35" t="s">
        <v>53</v>
      </c>
      <c r="D756" s="35" t="s">
        <v>21</v>
      </c>
      <c r="E756" s="35" t="s">
        <v>100</v>
      </c>
      <c r="F756" s="35" t="s">
        <v>126</v>
      </c>
      <c r="G756" s="36" t="s">
        <v>36</v>
      </c>
      <c r="H756" s="60"/>
      <c r="I756" s="60"/>
      <c r="J756" s="60"/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>
        <f>W757</f>
        <v>57471</v>
      </c>
      <c r="X756" s="60">
        <f t="shared" ref="X756:Y756" si="1665">X757</f>
        <v>0</v>
      </c>
      <c r="Y756" s="60">
        <f t="shared" si="1665"/>
        <v>0</v>
      </c>
      <c r="Z756" s="60">
        <f t="shared" ref="Z756:Z757" si="1666">T756+W756</f>
        <v>57471</v>
      </c>
      <c r="AA756" s="60">
        <f t="shared" ref="AA756:AA757" si="1667">U756+X756</f>
        <v>0</v>
      </c>
      <c r="AB756" s="60">
        <f t="shared" ref="AB756:AB757" si="1668">V756+Y756</f>
        <v>0</v>
      </c>
      <c r="AC756" s="60">
        <f>AC757</f>
        <v>0</v>
      </c>
      <c r="AD756" s="60">
        <f t="shared" ref="AD756:AE756" si="1669">AD757</f>
        <v>0</v>
      </c>
      <c r="AE756" s="60">
        <f t="shared" si="1669"/>
        <v>0</v>
      </c>
      <c r="AF756" s="60">
        <f t="shared" si="1532"/>
        <v>57471</v>
      </c>
      <c r="AG756" s="60">
        <f t="shared" si="1533"/>
        <v>0</v>
      </c>
      <c r="AH756" s="60">
        <f t="shared" si="1534"/>
        <v>0</v>
      </c>
    </row>
    <row r="757" spans="1:34" customFormat="1">
      <c r="A757" s="114"/>
      <c r="B757" s="226" t="s">
        <v>67</v>
      </c>
      <c r="C757" s="35" t="s">
        <v>53</v>
      </c>
      <c r="D757" s="35" t="s">
        <v>21</v>
      </c>
      <c r="E757" s="35" t="s">
        <v>100</v>
      </c>
      <c r="F757" s="35" t="s">
        <v>126</v>
      </c>
      <c r="G757" s="36" t="s">
        <v>68</v>
      </c>
      <c r="H757" s="60"/>
      <c r="I757" s="60"/>
      <c r="J757" s="60"/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>
        <v>57471</v>
      </c>
      <c r="X757" s="60"/>
      <c r="Y757" s="60"/>
      <c r="Z757" s="60">
        <f t="shared" si="1666"/>
        <v>57471</v>
      </c>
      <c r="AA757" s="60">
        <f t="shared" si="1667"/>
        <v>0</v>
      </c>
      <c r="AB757" s="60">
        <f t="shared" si="1668"/>
        <v>0</v>
      </c>
      <c r="AC757" s="60"/>
      <c r="AD757" s="60"/>
      <c r="AE757" s="60"/>
      <c r="AF757" s="60">
        <f t="shared" si="1532"/>
        <v>57471</v>
      </c>
      <c r="AG757" s="60">
        <f t="shared" si="1533"/>
        <v>0</v>
      </c>
      <c r="AH757" s="60">
        <f t="shared" si="1534"/>
        <v>0</v>
      </c>
    </row>
    <row r="758" spans="1:34" customFormat="1">
      <c r="A758" s="114"/>
      <c r="B758" s="82" t="s">
        <v>47</v>
      </c>
      <c r="C758" s="35" t="s">
        <v>53</v>
      </c>
      <c r="D758" s="35" t="s">
        <v>21</v>
      </c>
      <c r="E758" s="35" t="s">
        <v>100</v>
      </c>
      <c r="F758" s="35" t="s">
        <v>126</v>
      </c>
      <c r="G758" s="36" t="s">
        <v>45</v>
      </c>
      <c r="H758" s="60">
        <f>H759</f>
        <v>3000000</v>
      </c>
      <c r="I758" s="60">
        <f t="shared" ref="I758:M758" si="1670">I759</f>
        <v>1500000</v>
      </c>
      <c r="J758" s="60">
        <f t="shared" si="1670"/>
        <v>1000000</v>
      </c>
      <c r="K758" s="60">
        <f t="shared" si="1670"/>
        <v>0</v>
      </c>
      <c r="L758" s="60">
        <f t="shared" si="1670"/>
        <v>0</v>
      </c>
      <c r="M758" s="60">
        <f t="shared" si="1670"/>
        <v>0</v>
      </c>
      <c r="N758" s="60">
        <f t="shared" si="1520"/>
        <v>3000000</v>
      </c>
      <c r="O758" s="60">
        <f t="shared" si="1521"/>
        <v>1500000</v>
      </c>
      <c r="P758" s="60">
        <f t="shared" si="1522"/>
        <v>1000000</v>
      </c>
      <c r="Q758" s="60">
        <f t="shared" ref="Q758:S758" si="1671">Q759</f>
        <v>298703.15999999992</v>
      </c>
      <c r="R758" s="60">
        <f t="shared" si="1671"/>
        <v>0</v>
      </c>
      <c r="S758" s="60">
        <f t="shared" si="1671"/>
        <v>0</v>
      </c>
      <c r="T758" s="60">
        <f t="shared" si="1495"/>
        <v>3298703.16</v>
      </c>
      <c r="U758" s="60">
        <f t="shared" si="1496"/>
        <v>1500000</v>
      </c>
      <c r="V758" s="60">
        <f t="shared" si="1497"/>
        <v>1000000</v>
      </c>
      <c r="W758" s="60">
        <f t="shared" ref="W758:Y758" si="1672">W759</f>
        <v>-416741.2</v>
      </c>
      <c r="X758" s="60">
        <f t="shared" si="1672"/>
        <v>0</v>
      </c>
      <c r="Y758" s="60">
        <f t="shared" si="1672"/>
        <v>0</v>
      </c>
      <c r="Z758" s="60">
        <f t="shared" si="1528"/>
        <v>2881961.96</v>
      </c>
      <c r="AA758" s="60">
        <f t="shared" si="1529"/>
        <v>1500000</v>
      </c>
      <c r="AB758" s="60">
        <f t="shared" si="1530"/>
        <v>1000000</v>
      </c>
      <c r="AC758" s="60">
        <f t="shared" ref="AC758:AE758" si="1673">AC759</f>
        <v>-911440.17999999993</v>
      </c>
      <c r="AD758" s="60">
        <f t="shared" si="1673"/>
        <v>0</v>
      </c>
      <c r="AE758" s="60">
        <f t="shared" si="1673"/>
        <v>0</v>
      </c>
      <c r="AF758" s="60">
        <f t="shared" si="1532"/>
        <v>1970521.78</v>
      </c>
      <c r="AG758" s="60">
        <f t="shared" si="1533"/>
        <v>1500000</v>
      </c>
      <c r="AH758" s="60">
        <f t="shared" si="1534"/>
        <v>1000000</v>
      </c>
    </row>
    <row r="759" spans="1:34" customFormat="1">
      <c r="A759" s="114"/>
      <c r="B759" s="82" t="s">
        <v>61</v>
      </c>
      <c r="C759" s="35" t="s">
        <v>53</v>
      </c>
      <c r="D759" s="35" t="s">
        <v>21</v>
      </c>
      <c r="E759" s="35" t="s">
        <v>100</v>
      </c>
      <c r="F759" s="35" t="s">
        <v>126</v>
      </c>
      <c r="G759" s="36" t="s">
        <v>62</v>
      </c>
      <c r="H759" s="60">
        <v>3000000</v>
      </c>
      <c r="I759" s="60">
        <v>1500000</v>
      </c>
      <c r="J759" s="60">
        <v>1000000</v>
      </c>
      <c r="K759" s="60"/>
      <c r="L759" s="60"/>
      <c r="M759" s="60"/>
      <c r="N759" s="60">
        <f t="shared" si="1520"/>
        <v>3000000</v>
      </c>
      <c r="O759" s="60">
        <f t="shared" si="1521"/>
        <v>1500000</v>
      </c>
      <c r="P759" s="60">
        <f t="shared" si="1522"/>
        <v>1000000</v>
      </c>
      <c r="Q759" s="60">
        <v>298703.15999999992</v>
      </c>
      <c r="R759" s="60"/>
      <c r="S759" s="60"/>
      <c r="T759" s="60">
        <f t="shared" si="1495"/>
        <v>3298703.16</v>
      </c>
      <c r="U759" s="60">
        <f t="shared" si="1496"/>
        <v>1500000</v>
      </c>
      <c r="V759" s="60">
        <f t="shared" si="1497"/>
        <v>1000000</v>
      </c>
      <c r="W759" s="60">
        <v>-416741.2</v>
      </c>
      <c r="X759" s="60"/>
      <c r="Y759" s="60"/>
      <c r="Z759" s="60">
        <f t="shared" si="1528"/>
        <v>2881961.96</v>
      </c>
      <c r="AA759" s="60">
        <f t="shared" si="1529"/>
        <v>1500000</v>
      </c>
      <c r="AB759" s="60">
        <f t="shared" si="1530"/>
        <v>1000000</v>
      </c>
      <c r="AC759" s="60">
        <v>-911440.17999999993</v>
      </c>
      <c r="AD759" s="60"/>
      <c r="AE759" s="60"/>
      <c r="AF759" s="60">
        <f t="shared" si="1532"/>
        <v>1970521.78</v>
      </c>
      <c r="AG759" s="60">
        <f t="shared" si="1533"/>
        <v>1500000</v>
      </c>
      <c r="AH759" s="60">
        <f t="shared" si="1534"/>
        <v>1000000</v>
      </c>
    </row>
    <row r="760" spans="1:34" customFormat="1">
      <c r="A760" s="114"/>
      <c r="B760" s="71" t="s">
        <v>341</v>
      </c>
      <c r="C760" s="35" t="s">
        <v>53</v>
      </c>
      <c r="D760" s="35" t="s">
        <v>21</v>
      </c>
      <c r="E760" s="35" t="s">
        <v>100</v>
      </c>
      <c r="F760" s="35" t="s">
        <v>343</v>
      </c>
      <c r="G760" s="36"/>
      <c r="H760" s="60">
        <f>H761</f>
        <v>600000</v>
      </c>
      <c r="I760" s="60">
        <f t="shared" ref="I760:M761" si="1674">I761</f>
        <v>0</v>
      </c>
      <c r="J760" s="60">
        <f t="shared" si="1674"/>
        <v>0</v>
      </c>
      <c r="K760" s="60">
        <f t="shared" si="1674"/>
        <v>0</v>
      </c>
      <c r="L760" s="60">
        <f t="shared" si="1674"/>
        <v>0</v>
      </c>
      <c r="M760" s="60">
        <f t="shared" si="1674"/>
        <v>0</v>
      </c>
      <c r="N760" s="60">
        <f t="shared" si="1520"/>
        <v>600000</v>
      </c>
      <c r="O760" s="60">
        <f t="shared" si="1521"/>
        <v>0</v>
      </c>
      <c r="P760" s="60">
        <f t="shared" si="1522"/>
        <v>0</v>
      </c>
      <c r="Q760" s="60">
        <f t="shared" ref="Q760:S761" si="1675">Q761</f>
        <v>0</v>
      </c>
      <c r="R760" s="60">
        <f t="shared" si="1675"/>
        <v>0</v>
      </c>
      <c r="S760" s="60">
        <f t="shared" si="1675"/>
        <v>0</v>
      </c>
      <c r="T760" s="60">
        <f t="shared" si="1495"/>
        <v>600000</v>
      </c>
      <c r="U760" s="60">
        <f t="shared" si="1496"/>
        <v>0</v>
      </c>
      <c r="V760" s="60">
        <f t="shared" si="1497"/>
        <v>0</v>
      </c>
      <c r="W760" s="60">
        <f t="shared" ref="W760:Y761" si="1676">W761</f>
        <v>0</v>
      </c>
      <c r="X760" s="60">
        <f t="shared" si="1676"/>
        <v>0</v>
      </c>
      <c r="Y760" s="60">
        <f t="shared" si="1676"/>
        <v>0</v>
      </c>
      <c r="Z760" s="60">
        <f t="shared" ref="Z760:Z810" si="1677">T760+W760</f>
        <v>600000</v>
      </c>
      <c r="AA760" s="60">
        <f t="shared" ref="AA760:AA810" si="1678">U760+X760</f>
        <v>0</v>
      </c>
      <c r="AB760" s="60">
        <f t="shared" ref="AB760:AB810" si="1679">V760+Y760</f>
        <v>0</v>
      </c>
      <c r="AC760" s="60">
        <f t="shared" ref="AC760:AE761" si="1680">AC761</f>
        <v>0</v>
      </c>
      <c r="AD760" s="60">
        <f t="shared" si="1680"/>
        <v>0</v>
      </c>
      <c r="AE760" s="60">
        <f t="shared" si="1680"/>
        <v>0</v>
      </c>
      <c r="AF760" s="60">
        <f t="shared" ref="AF760:AF810" si="1681">Z760+AC760</f>
        <v>600000</v>
      </c>
      <c r="AG760" s="60">
        <f t="shared" ref="AG760:AG810" si="1682">AA760+AD760</f>
        <v>0</v>
      </c>
      <c r="AH760" s="60">
        <f t="shared" ref="AH760:AH810" si="1683">AB760+AE760</f>
        <v>0</v>
      </c>
    </row>
    <row r="761" spans="1:34" customFormat="1">
      <c r="A761" s="114"/>
      <c r="B761" s="2" t="s">
        <v>47</v>
      </c>
      <c r="C761" s="35" t="s">
        <v>53</v>
      </c>
      <c r="D761" s="35" t="s">
        <v>21</v>
      </c>
      <c r="E761" s="35" t="s">
        <v>100</v>
      </c>
      <c r="F761" s="35" t="s">
        <v>343</v>
      </c>
      <c r="G761" s="36" t="s">
        <v>45</v>
      </c>
      <c r="H761" s="60">
        <f>H762</f>
        <v>600000</v>
      </c>
      <c r="I761" s="60">
        <f t="shared" si="1674"/>
        <v>0</v>
      </c>
      <c r="J761" s="60">
        <f t="shared" si="1674"/>
        <v>0</v>
      </c>
      <c r="K761" s="60">
        <f t="shared" si="1674"/>
        <v>0</v>
      </c>
      <c r="L761" s="60">
        <f t="shared" si="1674"/>
        <v>0</v>
      </c>
      <c r="M761" s="60">
        <f t="shared" si="1674"/>
        <v>0</v>
      </c>
      <c r="N761" s="60">
        <f t="shared" si="1520"/>
        <v>600000</v>
      </c>
      <c r="O761" s="60">
        <f t="shared" si="1521"/>
        <v>0</v>
      </c>
      <c r="P761" s="60">
        <f t="shared" si="1522"/>
        <v>0</v>
      </c>
      <c r="Q761" s="60">
        <f t="shared" si="1675"/>
        <v>0</v>
      </c>
      <c r="R761" s="60">
        <f t="shared" si="1675"/>
        <v>0</v>
      </c>
      <c r="S761" s="60">
        <f t="shared" si="1675"/>
        <v>0</v>
      </c>
      <c r="T761" s="60">
        <f t="shared" si="1495"/>
        <v>600000</v>
      </c>
      <c r="U761" s="60">
        <f t="shared" si="1496"/>
        <v>0</v>
      </c>
      <c r="V761" s="60">
        <f t="shared" si="1497"/>
        <v>0</v>
      </c>
      <c r="W761" s="60">
        <f t="shared" si="1676"/>
        <v>0</v>
      </c>
      <c r="X761" s="60">
        <f t="shared" si="1676"/>
        <v>0</v>
      </c>
      <c r="Y761" s="60">
        <f t="shared" si="1676"/>
        <v>0</v>
      </c>
      <c r="Z761" s="60">
        <f t="shared" si="1677"/>
        <v>600000</v>
      </c>
      <c r="AA761" s="60">
        <f t="shared" si="1678"/>
        <v>0</v>
      </c>
      <c r="AB761" s="60">
        <f t="shared" si="1679"/>
        <v>0</v>
      </c>
      <c r="AC761" s="60">
        <f t="shared" si="1680"/>
        <v>0</v>
      </c>
      <c r="AD761" s="60">
        <f t="shared" si="1680"/>
        <v>0</v>
      </c>
      <c r="AE761" s="60">
        <f t="shared" si="1680"/>
        <v>0</v>
      </c>
      <c r="AF761" s="60">
        <f t="shared" si="1681"/>
        <v>600000</v>
      </c>
      <c r="AG761" s="60">
        <f t="shared" si="1682"/>
        <v>0</v>
      </c>
      <c r="AH761" s="60">
        <f t="shared" si="1683"/>
        <v>0</v>
      </c>
    </row>
    <row r="762" spans="1:34" customFormat="1">
      <c r="A762" s="114"/>
      <c r="B762" s="71" t="s">
        <v>342</v>
      </c>
      <c r="C762" s="35" t="s">
        <v>53</v>
      </c>
      <c r="D762" s="35" t="s">
        <v>21</v>
      </c>
      <c r="E762" s="35" t="s">
        <v>100</v>
      </c>
      <c r="F762" s="35" t="s">
        <v>343</v>
      </c>
      <c r="G762" s="36" t="s">
        <v>344</v>
      </c>
      <c r="H762" s="60">
        <v>600000</v>
      </c>
      <c r="I762" s="60"/>
      <c r="J762" s="60"/>
      <c r="K762" s="60"/>
      <c r="L762" s="60"/>
      <c r="M762" s="60"/>
      <c r="N762" s="60">
        <f t="shared" si="1520"/>
        <v>600000</v>
      </c>
      <c r="O762" s="60">
        <f t="shared" si="1521"/>
        <v>0</v>
      </c>
      <c r="P762" s="60">
        <f t="shared" si="1522"/>
        <v>0</v>
      </c>
      <c r="Q762" s="60"/>
      <c r="R762" s="60"/>
      <c r="S762" s="60"/>
      <c r="T762" s="60">
        <f t="shared" si="1495"/>
        <v>600000</v>
      </c>
      <c r="U762" s="60">
        <f t="shared" si="1496"/>
        <v>0</v>
      </c>
      <c r="V762" s="60">
        <f t="shared" si="1497"/>
        <v>0</v>
      </c>
      <c r="W762" s="60"/>
      <c r="X762" s="60"/>
      <c r="Y762" s="60"/>
      <c r="Z762" s="60">
        <f t="shared" si="1677"/>
        <v>600000</v>
      </c>
      <c r="AA762" s="60">
        <f t="shared" si="1678"/>
        <v>0</v>
      </c>
      <c r="AB762" s="60">
        <f t="shared" si="1679"/>
        <v>0</v>
      </c>
      <c r="AC762" s="60"/>
      <c r="AD762" s="60"/>
      <c r="AE762" s="60"/>
      <c r="AF762" s="60">
        <f t="shared" si="1681"/>
        <v>600000</v>
      </c>
      <c r="AG762" s="60">
        <f t="shared" si="1682"/>
        <v>0</v>
      </c>
      <c r="AH762" s="60">
        <f t="shared" si="1683"/>
        <v>0</v>
      </c>
    </row>
    <row r="763" spans="1:34" customFormat="1" ht="39.6">
      <c r="A763" s="114"/>
      <c r="B763" s="82" t="s">
        <v>424</v>
      </c>
      <c r="C763" s="35" t="s">
        <v>53</v>
      </c>
      <c r="D763" s="35" t="s">
        <v>21</v>
      </c>
      <c r="E763" s="35" t="s">
        <v>100</v>
      </c>
      <c r="F763" s="35" t="s">
        <v>128</v>
      </c>
      <c r="G763" s="36"/>
      <c r="H763" s="60">
        <f>H764</f>
        <v>26601559</v>
      </c>
      <c r="I763" s="60">
        <f t="shared" ref="I763:M764" si="1684">I764</f>
        <v>26918300</v>
      </c>
      <c r="J763" s="60">
        <f t="shared" si="1684"/>
        <v>27418000</v>
      </c>
      <c r="K763" s="60">
        <f t="shared" si="1684"/>
        <v>4229584.84</v>
      </c>
      <c r="L763" s="60">
        <f t="shared" si="1684"/>
        <v>0</v>
      </c>
      <c r="M763" s="60">
        <f t="shared" si="1684"/>
        <v>0</v>
      </c>
      <c r="N763" s="60">
        <f t="shared" si="1520"/>
        <v>30831143.84</v>
      </c>
      <c r="O763" s="60">
        <f t="shared" si="1521"/>
        <v>26918300</v>
      </c>
      <c r="P763" s="60">
        <f t="shared" si="1522"/>
        <v>27418000</v>
      </c>
      <c r="Q763" s="60">
        <f t="shared" ref="Q763:S764" si="1685">Q764</f>
        <v>0</v>
      </c>
      <c r="R763" s="60">
        <f t="shared" si="1685"/>
        <v>0</v>
      </c>
      <c r="S763" s="60">
        <f t="shared" si="1685"/>
        <v>0</v>
      </c>
      <c r="T763" s="60">
        <f t="shared" si="1495"/>
        <v>30831143.84</v>
      </c>
      <c r="U763" s="60">
        <f t="shared" si="1496"/>
        <v>26918300</v>
      </c>
      <c r="V763" s="60">
        <f t="shared" si="1497"/>
        <v>27418000</v>
      </c>
      <c r="W763" s="60">
        <f t="shared" ref="W763:Y764" si="1686">W764</f>
        <v>0</v>
      </c>
      <c r="X763" s="60">
        <f t="shared" si="1686"/>
        <v>0</v>
      </c>
      <c r="Y763" s="60">
        <f t="shared" si="1686"/>
        <v>0</v>
      </c>
      <c r="Z763" s="60">
        <f t="shared" si="1677"/>
        <v>30831143.84</v>
      </c>
      <c r="AA763" s="60">
        <f t="shared" si="1678"/>
        <v>26918300</v>
      </c>
      <c r="AB763" s="60">
        <f t="shared" si="1679"/>
        <v>27418000</v>
      </c>
      <c r="AC763" s="60">
        <f t="shared" ref="AC763:AE764" si="1687">AC764</f>
        <v>0</v>
      </c>
      <c r="AD763" s="60">
        <f t="shared" si="1687"/>
        <v>0</v>
      </c>
      <c r="AE763" s="60">
        <f t="shared" si="1687"/>
        <v>0</v>
      </c>
      <c r="AF763" s="60">
        <f t="shared" si="1681"/>
        <v>30831143.84</v>
      </c>
      <c r="AG763" s="60">
        <f t="shared" si="1682"/>
        <v>26918300</v>
      </c>
      <c r="AH763" s="60">
        <f t="shared" si="1683"/>
        <v>27418000</v>
      </c>
    </row>
    <row r="764" spans="1:34" customFormat="1" ht="26.4">
      <c r="A764" s="114"/>
      <c r="B764" s="126" t="s">
        <v>186</v>
      </c>
      <c r="C764" s="35" t="s">
        <v>53</v>
      </c>
      <c r="D764" s="35" t="s">
        <v>21</v>
      </c>
      <c r="E764" s="35" t="s">
        <v>100</v>
      </c>
      <c r="F764" s="35" t="s">
        <v>128</v>
      </c>
      <c r="G764" s="36" t="s">
        <v>32</v>
      </c>
      <c r="H764" s="60">
        <f>H765</f>
        <v>26601559</v>
      </c>
      <c r="I764" s="60">
        <f t="shared" si="1684"/>
        <v>26918300</v>
      </c>
      <c r="J764" s="60">
        <f t="shared" si="1684"/>
        <v>27418000</v>
      </c>
      <c r="K764" s="60">
        <f t="shared" si="1684"/>
        <v>4229584.84</v>
      </c>
      <c r="L764" s="60">
        <f t="shared" si="1684"/>
        <v>0</v>
      </c>
      <c r="M764" s="60">
        <f t="shared" si="1684"/>
        <v>0</v>
      </c>
      <c r="N764" s="60">
        <f t="shared" si="1520"/>
        <v>30831143.84</v>
      </c>
      <c r="O764" s="60">
        <f t="shared" si="1521"/>
        <v>26918300</v>
      </c>
      <c r="P764" s="60">
        <f t="shared" si="1522"/>
        <v>27418000</v>
      </c>
      <c r="Q764" s="60">
        <f t="shared" si="1685"/>
        <v>0</v>
      </c>
      <c r="R764" s="60">
        <f t="shared" si="1685"/>
        <v>0</v>
      </c>
      <c r="S764" s="60">
        <f t="shared" si="1685"/>
        <v>0</v>
      </c>
      <c r="T764" s="60">
        <f t="shared" si="1495"/>
        <v>30831143.84</v>
      </c>
      <c r="U764" s="60">
        <f t="shared" si="1496"/>
        <v>26918300</v>
      </c>
      <c r="V764" s="60">
        <f t="shared" si="1497"/>
        <v>27418000</v>
      </c>
      <c r="W764" s="60">
        <f t="shared" si="1686"/>
        <v>0</v>
      </c>
      <c r="X764" s="60">
        <f t="shared" si="1686"/>
        <v>0</v>
      </c>
      <c r="Y764" s="60">
        <f t="shared" si="1686"/>
        <v>0</v>
      </c>
      <c r="Z764" s="60">
        <f t="shared" si="1677"/>
        <v>30831143.84</v>
      </c>
      <c r="AA764" s="60">
        <f t="shared" si="1678"/>
        <v>26918300</v>
      </c>
      <c r="AB764" s="60">
        <f t="shared" si="1679"/>
        <v>27418000</v>
      </c>
      <c r="AC764" s="60">
        <f t="shared" si="1687"/>
        <v>0</v>
      </c>
      <c r="AD764" s="60">
        <f t="shared" si="1687"/>
        <v>0</v>
      </c>
      <c r="AE764" s="60">
        <f t="shared" si="1687"/>
        <v>0</v>
      </c>
      <c r="AF764" s="60">
        <f t="shared" si="1681"/>
        <v>30831143.84</v>
      </c>
      <c r="AG764" s="60">
        <f t="shared" si="1682"/>
        <v>26918300</v>
      </c>
      <c r="AH764" s="60">
        <f t="shared" si="1683"/>
        <v>27418000</v>
      </c>
    </row>
    <row r="765" spans="1:34" customFormat="1" ht="26.4">
      <c r="A765" s="114"/>
      <c r="B765" s="71" t="s">
        <v>34</v>
      </c>
      <c r="C765" s="35" t="s">
        <v>53</v>
      </c>
      <c r="D765" s="35" t="s">
        <v>21</v>
      </c>
      <c r="E765" s="35" t="s">
        <v>100</v>
      </c>
      <c r="F765" s="35" t="s">
        <v>128</v>
      </c>
      <c r="G765" s="36" t="s">
        <v>33</v>
      </c>
      <c r="H765" s="60">
        <v>26601559</v>
      </c>
      <c r="I765" s="60">
        <v>26918300</v>
      </c>
      <c r="J765" s="60">
        <v>27418000</v>
      </c>
      <c r="K765" s="60">
        <v>4229584.84</v>
      </c>
      <c r="L765" s="60"/>
      <c r="M765" s="60"/>
      <c r="N765" s="60">
        <f t="shared" si="1520"/>
        <v>30831143.84</v>
      </c>
      <c r="O765" s="60">
        <f t="shared" si="1521"/>
        <v>26918300</v>
      </c>
      <c r="P765" s="60">
        <f t="shared" si="1522"/>
        <v>27418000</v>
      </c>
      <c r="Q765" s="60"/>
      <c r="R765" s="60"/>
      <c r="S765" s="60"/>
      <c r="T765" s="60">
        <f t="shared" si="1495"/>
        <v>30831143.84</v>
      </c>
      <c r="U765" s="60">
        <f t="shared" si="1496"/>
        <v>26918300</v>
      </c>
      <c r="V765" s="60">
        <f t="shared" si="1497"/>
        <v>27418000</v>
      </c>
      <c r="W765" s="60"/>
      <c r="X765" s="60"/>
      <c r="Y765" s="60"/>
      <c r="Z765" s="60">
        <f t="shared" si="1677"/>
        <v>30831143.84</v>
      </c>
      <c r="AA765" s="60">
        <f t="shared" si="1678"/>
        <v>26918300</v>
      </c>
      <c r="AB765" s="60">
        <f t="shared" si="1679"/>
        <v>27418000</v>
      </c>
      <c r="AC765" s="60"/>
      <c r="AD765" s="60"/>
      <c r="AE765" s="60"/>
      <c r="AF765" s="60">
        <f t="shared" si="1681"/>
        <v>30831143.84</v>
      </c>
      <c r="AG765" s="60">
        <f t="shared" si="1682"/>
        <v>26918300</v>
      </c>
      <c r="AH765" s="60">
        <f t="shared" si="1683"/>
        <v>27418000</v>
      </c>
    </row>
    <row r="766" spans="1:34" customFormat="1">
      <c r="A766" s="114"/>
      <c r="B766" s="82" t="s">
        <v>66</v>
      </c>
      <c r="C766" s="35" t="s">
        <v>53</v>
      </c>
      <c r="D766" s="35" t="s">
        <v>21</v>
      </c>
      <c r="E766" s="35" t="s">
        <v>100</v>
      </c>
      <c r="F766" s="35" t="s">
        <v>129</v>
      </c>
      <c r="G766" s="36"/>
      <c r="H766" s="60">
        <f>H767</f>
        <v>100000</v>
      </c>
      <c r="I766" s="60">
        <f t="shared" ref="I766:M766" si="1688">I767</f>
        <v>100000</v>
      </c>
      <c r="J766" s="60">
        <f t="shared" si="1688"/>
        <v>100000</v>
      </c>
      <c r="K766" s="60">
        <f t="shared" si="1688"/>
        <v>0</v>
      </c>
      <c r="L766" s="60">
        <f t="shared" si="1688"/>
        <v>0</v>
      </c>
      <c r="M766" s="60">
        <f t="shared" si="1688"/>
        <v>0</v>
      </c>
      <c r="N766" s="60">
        <f t="shared" si="1520"/>
        <v>100000</v>
      </c>
      <c r="O766" s="60">
        <f t="shared" si="1521"/>
        <v>100000</v>
      </c>
      <c r="P766" s="60">
        <f t="shared" si="1522"/>
        <v>100000</v>
      </c>
      <c r="Q766" s="60">
        <f t="shared" ref="Q766:S767" si="1689">Q767</f>
        <v>0</v>
      </c>
      <c r="R766" s="60">
        <f t="shared" si="1689"/>
        <v>0</v>
      </c>
      <c r="S766" s="60">
        <f t="shared" si="1689"/>
        <v>0</v>
      </c>
      <c r="T766" s="60">
        <f t="shared" si="1495"/>
        <v>100000</v>
      </c>
      <c r="U766" s="60">
        <f t="shared" si="1496"/>
        <v>100000</v>
      </c>
      <c r="V766" s="60">
        <f t="shared" si="1497"/>
        <v>100000</v>
      </c>
      <c r="W766" s="60">
        <f t="shared" ref="W766:Y767" si="1690">W767</f>
        <v>0</v>
      </c>
      <c r="X766" s="60">
        <f t="shared" si="1690"/>
        <v>0</v>
      </c>
      <c r="Y766" s="60">
        <f t="shared" si="1690"/>
        <v>0</v>
      </c>
      <c r="Z766" s="60">
        <f t="shared" si="1677"/>
        <v>100000</v>
      </c>
      <c r="AA766" s="60">
        <f t="shared" si="1678"/>
        <v>100000</v>
      </c>
      <c r="AB766" s="60">
        <f t="shared" si="1679"/>
        <v>100000</v>
      </c>
      <c r="AC766" s="60">
        <f t="shared" ref="AC766:AE767" si="1691">AC767</f>
        <v>0</v>
      </c>
      <c r="AD766" s="60">
        <f t="shared" si="1691"/>
        <v>0</v>
      </c>
      <c r="AE766" s="60">
        <f t="shared" si="1691"/>
        <v>0</v>
      </c>
      <c r="AF766" s="60">
        <f t="shared" si="1681"/>
        <v>100000</v>
      </c>
      <c r="AG766" s="60">
        <f t="shared" si="1682"/>
        <v>100000</v>
      </c>
      <c r="AH766" s="60">
        <f t="shared" si="1683"/>
        <v>100000</v>
      </c>
    </row>
    <row r="767" spans="1:34" customFormat="1">
      <c r="A767" s="114"/>
      <c r="B767" s="103" t="s">
        <v>35</v>
      </c>
      <c r="C767" s="35" t="s">
        <v>53</v>
      </c>
      <c r="D767" s="35" t="s">
        <v>21</v>
      </c>
      <c r="E767" s="35" t="s">
        <v>100</v>
      </c>
      <c r="F767" s="35" t="s">
        <v>129</v>
      </c>
      <c r="G767" s="36" t="s">
        <v>36</v>
      </c>
      <c r="H767" s="60">
        <f>H768</f>
        <v>100000</v>
      </c>
      <c r="I767" s="60">
        <f t="shared" ref="I767:M767" si="1692">I768</f>
        <v>100000</v>
      </c>
      <c r="J767" s="60">
        <f t="shared" si="1692"/>
        <v>100000</v>
      </c>
      <c r="K767" s="60">
        <f t="shared" si="1692"/>
        <v>0</v>
      </c>
      <c r="L767" s="60">
        <f t="shared" si="1692"/>
        <v>0</v>
      </c>
      <c r="M767" s="60">
        <f t="shared" si="1692"/>
        <v>0</v>
      </c>
      <c r="N767" s="60">
        <f t="shared" si="1520"/>
        <v>100000</v>
      </c>
      <c r="O767" s="60">
        <f t="shared" si="1521"/>
        <v>100000</v>
      </c>
      <c r="P767" s="60">
        <f t="shared" si="1522"/>
        <v>100000</v>
      </c>
      <c r="Q767" s="60">
        <f t="shared" si="1689"/>
        <v>0</v>
      </c>
      <c r="R767" s="60">
        <f t="shared" si="1689"/>
        <v>0</v>
      </c>
      <c r="S767" s="60">
        <f t="shared" si="1689"/>
        <v>0</v>
      </c>
      <c r="T767" s="60">
        <f t="shared" si="1495"/>
        <v>100000</v>
      </c>
      <c r="U767" s="60">
        <f t="shared" si="1496"/>
        <v>100000</v>
      </c>
      <c r="V767" s="60">
        <f t="shared" si="1497"/>
        <v>100000</v>
      </c>
      <c r="W767" s="60">
        <f t="shared" si="1690"/>
        <v>0</v>
      </c>
      <c r="X767" s="60">
        <f t="shared" si="1690"/>
        <v>0</v>
      </c>
      <c r="Y767" s="60">
        <f t="shared" si="1690"/>
        <v>0</v>
      </c>
      <c r="Z767" s="60">
        <f t="shared" si="1677"/>
        <v>100000</v>
      </c>
      <c r="AA767" s="60">
        <f t="shared" si="1678"/>
        <v>100000</v>
      </c>
      <c r="AB767" s="60">
        <f t="shared" si="1679"/>
        <v>100000</v>
      </c>
      <c r="AC767" s="60">
        <f t="shared" si="1691"/>
        <v>0</v>
      </c>
      <c r="AD767" s="60">
        <f t="shared" si="1691"/>
        <v>0</v>
      </c>
      <c r="AE767" s="60">
        <f t="shared" si="1691"/>
        <v>0</v>
      </c>
      <c r="AF767" s="60">
        <f t="shared" si="1681"/>
        <v>100000</v>
      </c>
      <c r="AG767" s="60">
        <f t="shared" si="1682"/>
        <v>100000</v>
      </c>
      <c r="AH767" s="60">
        <f t="shared" si="1683"/>
        <v>100000</v>
      </c>
    </row>
    <row r="768" spans="1:34" customFormat="1">
      <c r="A768" s="114"/>
      <c r="B768" s="71" t="s">
        <v>67</v>
      </c>
      <c r="C768" s="35" t="s">
        <v>53</v>
      </c>
      <c r="D768" s="35" t="s">
        <v>21</v>
      </c>
      <c r="E768" s="35" t="s">
        <v>100</v>
      </c>
      <c r="F768" s="35" t="s">
        <v>129</v>
      </c>
      <c r="G768" s="36" t="s">
        <v>68</v>
      </c>
      <c r="H768" s="60">
        <v>100000</v>
      </c>
      <c r="I768" s="60">
        <v>100000</v>
      </c>
      <c r="J768" s="60">
        <v>100000</v>
      </c>
      <c r="K768" s="60"/>
      <c r="L768" s="60"/>
      <c r="M768" s="60"/>
      <c r="N768" s="60">
        <f t="shared" si="1520"/>
        <v>100000</v>
      </c>
      <c r="O768" s="60">
        <f t="shared" si="1521"/>
        <v>100000</v>
      </c>
      <c r="P768" s="60">
        <f t="shared" si="1522"/>
        <v>100000</v>
      </c>
      <c r="Q768" s="60"/>
      <c r="R768" s="60"/>
      <c r="S768" s="60"/>
      <c r="T768" s="60">
        <f t="shared" si="1495"/>
        <v>100000</v>
      </c>
      <c r="U768" s="60">
        <f t="shared" si="1496"/>
        <v>100000</v>
      </c>
      <c r="V768" s="60">
        <f t="shared" si="1497"/>
        <v>100000</v>
      </c>
      <c r="W768" s="60"/>
      <c r="X768" s="60"/>
      <c r="Y768" s="60"/>
      <c r="Z768" s="60">
        <f t="shared" si="1677"/>
        <v>100000</v>
      </c>
      <c r="AA768" s="60">
        <f t="shared" si="1678"/>
        <v>100000</v>
      </c>
      <c r="AB768" s="60">
        <f t="shared" si="1679"/>
        <v>100000</v>
      </c>
      <c r="AC768" s="60"/>
      <c r="AD768" s="60"/>
      <c r="AE768" s="60"/>
      <c r="AF768" s="60">
        <f t="shared" si="1681"/>
        <v>100000</v>
      </c>
      <c r="AG768" s="60">
        <f t="shared" si="1682"/>
        <v>100000</v>
      </c>
      <c r="AH768" s="60">
        <f t="shared" si="1683"/>
        <v>100000</v>
      </c>
    </row>
    <row r="769" spans="1:34" customFormat="1">
      <c r="A769" s="114"/>
      <c r="B769" s="104" t="s">
        <v>160</v>
      </c>
      <c r="C769" s="39" t="s">
        <v>53</v>
      </c>
      <c r="D769" s="39" t="s">
        <v>21</v>
      </c>
      <c r="E769" s="39" t="s">
        <v>100</v>
      </c>
      <c r="F769" s="39" t="s">
        <v>130</v>
      </c>
      <c r="G769" s="38"/>
      <c r="H769" s="60">
        <f>H770+H772</f>
        <v>6400000</v>
      </c>
      <c r="I769" s="60">
        <f t="shared" ref="I769:J769" si="1693">I770+I772</f>
        <v>6400000</v>
      </c>
      <c r="J769" s="60">
        <f t="shared" si="1693"/>
        <v>6400000</v>
      </c>
      <c r="K769" s="60">
        <f t="shared" ref="K769:M769" si="1694">K770+K772</f>
        <v>0</v>
      </c>
      <c r="L769" s="60">
        <f t="shared" si="1694"/>
        <v>0</v>
      </c>
      <c r="M769" s="60">
        <f t="shared" si="1694"/>
        <v>0</v>
      </c>
      <c r="N769" s="60">
        <f t="shared" si="1520"/>
        <v>6400000</v>
      </c>
      <c r="O769" s="60">
        <f t="shared" si="1521"/>
        <v>6400000</v>
      </c>
      <c r="P769" s="60">
        <f t="shared" si="1522"/>
        <v>6400000</v>
      </c>
      <c r="Q769" s="60">
        <f t="shared" ref="Q769:S769" si="1695">Q770+Q772</f>
        <v>0</v>
      </c>
      <c r="R769" s="60">
        <f t="shared" si="1695"/>
        <v>0</v>
      </c>
      <c r="S769" s="60">
        <f t="shared" si="1695"/>
        <v>0</v>
      </c>
      <c r="T769" s="60">
        <f t="shared" si="1495"/>
        <v>6400000</v>
      </c>
      <c r="U769" s="60">
        <f t="shared" si="1496"/>
        <v>6400000</v>
      </c>
      <c r="V769" s="60">
        <f t="shared" si="1497"/>
        <v>6400000</v>
      </c>
      <c r="W769" s="60">
        <f t="shared" ref="W769:Y769" si="1696">W770+W772</f>
        <v>0</v>
      </c>
      <c r="X769" s="60">
        <f t="shared" si="1696"/>
        <v>0</v>
      </c>
      <c r="Y769" s="60">
        <f t="shared" si="1696"/>
        <v>0</v>
      </c>
      <c r="Z769" s="60">
        <f t="shared" si="1677"/>
        <v>6400000</v>
      </c>
      <c r="AA769" s="60">
        <f t="shared" si="1678"/>
        <v>6400000</v>
      </c>
      <c r="AB769" s="60">
        <f t="shared" si="1679"/>
        <v>6400000</v>
      </c>
      <c r="AC769" s="60">
        <f t="shared" ref="AC769:AE769" si="1697">AC770+AC772</f>
        <v>0</v>
      </c>
      <c r="AD769" s="60">
        <f t="shared" si="1697"/>
        <v>0</v>
      </c>
      <c r="AE769" s="60">
        <f t="shared" si="1697"/>
        <v>0</v>
      </c>
      <c r="AF769" s="60">
        <f t="shared" si="1681"/>
        <v>6400000</v>
      </c>
      <c r="AG769" s="60">
        <f t="shared" si="1682"/>
        <v>6400000</v>
      </c>
      <c r="AH769" s="60">
        <f t="shared" si="1683"/>
        <v>6400000</v>
      </c>
    </row>
    <row r="770" spans="1:34" customFormat="1" ht="26.4" hidden="1">
      <c r="A770" s="114"/>
      <c r="B770" s="126" t="s">
        <v>186</v>
      </c>
      <c r="C770" s="39" t="s">
        <v>53</v>
      </c>
      <c r="D770" s="39" t="s">
        <v>21</v>
      </c>
      <c r="E770" s="39" t="s">
        <v>100</v>
      </c>
      <c r="F770" s="39" t="s">
        <v>130</v>
      </c>
      <c r="G770" s="101" t="s">
        <v>32</v>
      </c>
      <c r="H770" s="60">
        <f>H771</f>
        <v>0</v>
      </c>
      <c r="I770" s="60">
        <f t="shared" ref="I770:M770" si="1698">I771</f>
        <v>0</v>
      </c>
      <c r="J770" s="60">
        <f t="shared" si="1698"/>
        <v>0</v>
      </c>
      <c r="K770" s="60">
        <f t="shared" si="1698"/>
        <v>0</v>
      </c>
      <c r="L770" s="60">
        <f t="shared" si="1698"/>
        <v>0</v>
      </c>
      <c r="M770" s="60">
        <f t="shared" si="1698"/>
        <v>0</v>
      </c>
      <c r="N770" s="60">
        <f t="shared" ref="N770:N810" si="1699">H770+K770</f>
        <v>0</v>
      </c>
      <c r="O770" s="60">
        <f t="shared" ref="O770:O810" si="1700">I770+L770</f>
        <v>0</v>
      </c>
      <c r="P770" s="60">
        <f t="shared" ref="P770:P810" si="1701">J770+M770</f>
        <v>0</v>
      </c>
      <c r="Q770" s="60">
        <f t="shared" ref="Q770:S770" si="1702">Q771</f>
        <v>0</v>
      </c>
      <c r="R770" s="60">
        <f t="shared" si="1702"/>
        <v>0</v>
      </c>
      <c r="S770" s="60">
        <f t="shared" si="1702"/>
        <v>0</v>
      </c>
      <c r="T770" s="60">
        <f t="shared" si="1495"/>
        <v>0</v>
      </c>
      <c r="U770" s="60">
        <f t="shared" si="1496"/>
        <v>0</v>
      </c>
      <c r="V770" s="60">
        <f t="shared" si="1497"/>
        <v>0</v>
      </c>
      <c r="W770" s="60">
        <f t="shared" ref="W770:Y770" si="1703">W771</f>
        <v>0</v>
      </c>
      <c r="X770" s="60">
        <f t="shared" si="1703"/>
        <v>0</v>
      </c>
      <c r="Y770" s="60">
        <f t="shared" si="1703"/>
        <v>0</v>
      </c>
      <c r="Z770" s="60">
        <f t="shared" si="1677"/>
        <v>0</v>
      </c>
      <c r="AA770" s="60">
        <f t="shared" si="1678"/>
        <v>0</v>
      </c>
      <c r="AB770" s="60">
        <f t="shared" si="1679"/>
        <v>0</v>
      </c>
      <c r="AC770" s="60">
        <f t="shared" ref="AC770:AE770" si="1704">AC771</f>
        <v>0</v>
      </c>
      <c r="AD770" s="60">
        <f t="shared" si="1704"/>
        <v>0</v>
      </c>
      <c r="AE770" s="60">
        <f t="shared" si="1704"/>
        <v>0</v>
      </c>
      <c r="AF770" s="60">
        <f t="shared" si="1681"/>
        <v>0</v>
      </c>
      <c r="AG770" s="60">
        <f t="shared" si="1682"/>
        <v>0</v>
      </c>
      <c r="AH770" s="60">
        <f t="shared" si="1683"/>
        <v>0</v>
      </c>
    </row>
    <row r="771" spans="1:34" customFormat="1" ht="26.4" hidden="1">
      <c r="A771" s="114"/>
      <c r="B771" s="71" t="s">
        <v>34</v>
      </c>
      <c r="C771" s="39" t="s">
        <v>53</v>
      </c>
      <c r="D771" s="39" t="s">
        <v>21</v>
      </c>
      <c r="E771" s="39" t="s">
        <v>100</v>
      </c>
      <c r="F771" s="39" t="s">
        <v>130</v>
      </c>
      <c r="G771" s="101" t="s">
        <v>33</v>
      </c>
      <c r="H771" s="60"/>
      <c r="I771" s="60"/>
      <c r="J771" s="60"/>
      <c r="K771" s="60"/>
      <c r="L771" s="60"/>
      <c r="M771" s="60"/>
      <c r="N771" s="60">
        <f t="shared" si="1699"/>
        <v>0</v>
      </c>
      <c r="O771" s="60">
        <f t="shared" si="1700"/>
        <v>0</v>
      </c>
      <c r="P771" s="60">
        <f t="shared" si="1701"/>
        <v>0</v>
      </c>
      <c r="Q771" s="60"/>
      <c r="R771" s="60"/>
      <c r="S771" s="60"/>
      <c r="T771" s="60">
        <f t="shared" si="1495"/>
        <v>0</v>
      </c>
      <c r="U771" s="60">
        <f t="shared" si="1496"/>
        <v>0</v>
      </c>
      <c r="V771" s="60">
        <f t="shared" si="1497"/>
        <v>0</v>
      </c>
      <c r="W771" s="60"/>
      <c r="X771" s="60"/>
      <c r="Y771" s="60"/>
      <c r="Z771" s="60">
        <f t="shared" si="1677"/>
        <v>0</v>
      </c>
      <c r="AA771" s="60">
        <f t="shared" si="1678"/>
        <v>0</v>
      </c>
      <c r="AB771" s="60">
        <f t="shared" si="1679"/>
        <v>0</v>
      </c>
      <c r="AC771" s="60"/>
      <c r="AD771" s="60"/>
      <c r="AE771" s="60"/>
      <c r="AF771" s="60">
        <f t="shared" si="1681"/>
        <v>0</v>
      </c>
      <c r="AG771" s="60">
        <f t="shared" si="1682"/>
        <v>0</v>
      </c>
      <c r="AH771" s="60">
        <f t="shared" si="1683"/>
        <v>0</v>
      </c>
    </row>
    <row r="772" spans="1:34" customFormat="1">
      <c r="A772" s="114"/>
      <c r="B772" s="103" t="s">
        <v>35</v>
      </c>
      <c r="C772" s="39" t="s">
        <v>53</v>
      </c>
      <c r="D772" s="39" t="s">
        <v>21</v>
      </c>
      <c r="E772" s="39" t="s">
        <v>100</v>
      </c>
      <c r="F772" s="39" t="s">
        <v>130</v>
      </c>
      <c r="G772" s="38" t="s">
        <v>36</v>
      </c>
      <c r="H772" s="60">
        <f>H773</f>
        <v>6400000</v>
      </c>
      <c r="I772" s="60">
        <f t="shared" ref="I772:M772" si="1705">I773</f>
        <v>6400000</v>
      </c>
      <c r="J772" s="60">
        <f t="shared" si="1705"/>
        <v>6400000</v>
      </c>
      <c r="K772" s="60">
        <f t="shared" si="1705"/>
        <v>0</v>
      </c>
      <c r="L772" s="60">
        <f t="shared" si="1705"/>
        <v>0</v>
      </c>
      <c r="M772" s="60">
        <f t="shared" si="1705"/>
        <v>0</v>
      </c>
      <c r="N772" s="60">
        <f t="shared" si="1699"/>
        <v>6400000</v>
      </c>
      <c r="O772" s="60">
        <f t="shared" si="1700"/>
        <v>6400000</v>
      </c>
      <c r="P772" s="60">
        <f t="shared" si="1701"/>
        <v>6400000</v>
      </c>
      <c r="Q772" s="60">
        <f t="shared" ref="Q772:S772" si="1706">Q773</f>
        <v>0</v>
      </c>
      <c r="R772" s="60">
        <f t="shared" si="1706"/>
        <v>0</v>
      </c>
      <c r="S772" s="60">
        <f t="shared" si="1706"/>
        <v>0</v>
      </c>
      <c r="T772" s="60">
        <f t="shared" si="1495"/>
        <v>6400000</v>
      </c>
      <c r="U772" s="60">
        <f t="shared" si="1496"/>
        <v>6400000</v>
      </c>
      <c r="V772" s="60">
        <f t="shared" si="1497"/>
        <v>6400000</v>
      </c>
      <c r="W772" s="60">
        <f t="shared" ref="W772:Y772" si="1707">W773</f>
        <v>0</v>
      </c>
      <c r="X772" s="60">
        <f t="shared" si="1707"/>
        <v>0</v>
      </c>
      <c r="Y772" s="60">
        <f t="shared" si="1707"/>
        <v>0</v>
      </c>
      <c r="Z772" s="60">
        <f t="shared" si="1677"/>
        <v>6400000</v>
      </c>
      <c r="AA772" s="60">
        <f t="shared" si="1678"/>
        <v>6400000</v>
      </c>
      <c r="AB772" s="60">
        <f t="shared" si="1679"/>
        <v>6400000</v>
      </c>
      <c r="AC772" s="60">
        <f t="shared" ref="AC772:AE772" si="1708">AC773</f>
        <v>0</v>
      </c>
      <c r="AD772" s="60">
        <f t="shared" si="1708"/>
        <v>0</v>
      </c>
      <c r="AE772" s="60">
        <f t="shared" si="1708"/>
        <v>0</v>
      </c>
      <c r="AF772" s="60">
        <f t="shared" si="1681"/>
        <v>6400000</v>
      </c>
      <c r="AG772" s="60">
        <f t="shared" si="1682"/>
        <v>6400000</v>
      </c>
      <c r="AH772" s="60">
        <f t="shared" si="1683"/>
        <v>6400000</v>
      </c>
    </row>
    <row r="773" spans="1:34" customFormat="1">
      <c r="A773" s="114"/>
      <c r="B773" s="103" t="s">
        <v>178</v>
      </c>
      <c r="C773" s="39" t="s">
        <v>53</v>
      </c>
      <c r="D773" s="39" t="s">
        <v>21</v>
      </c>
      <c r="E773" s="39" t="s">
        <v>100</v>
      </c>
      <c r="F773" s="39" t="s">
        <v>130</v>
      </c>
      <c r="G773" s="101" t="s">
        <v>179</v>
      </c>
      <c r="H773" s="60">
        <v>6400000</v>
      </c>
      <c r="I773" s="60">
        <v>6400000</v>
      </c>
      <c r="J773" s="60">
        <v>6400000</v>
      </c>
      <c r="K773" s="60"/>
      <c r="L773" s="60"/>
      <c r="M773" s="60"/>
      <c r="N773" s="60">
        <f t="shared" si="1699"/>
        <v>6400000</v>
      </c>
      <c r="O773" s="60">
        <f t="shared" si="1700"/>
        <v>6400000</v>
      </c>
      <c r="P773" s="60">
        <f t="shared" si="1701"/>
        <v>6400000</v>
      </c>
      <c r="Q773" s="60"/>
      <c r="R773" s="60"/>
      <c r="S773" s="60"/>
      <c r="T773" s="60">
        <f t="shared" si="1495"/>
        <v>6400000</v>
      </c>
      <c r="U773" s="60">
        <f t="shared" si="1496"/>
        <v>6400000</v>
      </c>
      <c r="V773" s="60">
        <f t="shared" si="1497"/>
        <v>6400000</v>
      </c>
      <c r="W773" s="60"/>
      <c r="X773" s="60"/>
      <c r="Y773" s="60"/>
      <c r="Z773" s="60">
        <f t="shared" si="1677"/>
        <v>6400000</v>
      </c>
      <c r="AA773" s="60">
        <f t="shared" si="1678"/>
        <v>6400000</v>
      </c>
      <c r="AB773" s="60">
        <f t="shared" si="1679"/>
        <v>6400000</v>
      </c>
      <c r="AC773" s="60"/>
      <c r="AD773" s="60"/>
      <c r="AE773" s="60"/>
      <c r="AF773" s="60">
        <f t="shared" si="1681"/>
        <v>6400000</v>
      </c>
      <c r="AG773" s="60">
        <f t="shared" si="1682"/>
        <v>6400000</v>
      </c>
      <c r="AH773" s="60">
        <f t="shared" si="1683"/>
        <v>6400000</v>
      </c>
    </row>
    <row r="774" spans="1:34" customFormat="1" ht="26.4">
      <c r="A774" s="114"/>
      <c r="B774" s="71" t="s">
        <v>357</v>
      </c>
      <c r="C774" s="35" t="s">
        <v>53</v>
      </c>
      <c r="D774" s="35" t="s">
        <v>21</v>
      </c>
      <c r="E774" s="35" t="s">
        <v>100</v>
      </c>
      <c r="F774" s="35" t="s">
        <v>131</v>
      </c>
      <c r="G774" s="36"/>
      <c r="H774" s="67">
        <f>H775</f>
        <v>72000</v>
      </c>
      <c r="I774" s="67">
        <f t="shared" ref="I774:M775" si="1709">I775</f>
        <v>72000</v>
      </c>
      <c r="J774" s="67">
        <f t="shared" si="1709"/>
        <v>72000</v>
      </c>
      <c r="K774" s="67">
        <f t="shared" si="1709"/>
        <v>0</v>
      </c>
      <c r="L774" s="67">
        <f t="shared" si="1709"/>
        <v>0</v>
      </c>
      <c r="M774" s="67">
        <f t="shared" si="1709"/>
        <v>0</v>
      </c>
      <c r="N774" s="67">
        <f t="shared" si="1699"/>
        <v>72000</v>
      </c>
      <c r="O774" s="67">
        <f t="shared" si="1700"/>
        <v>72000</v>
      </c>
      <c r="P774" s="67">
        <f t="shared" si="1701"/>
        <v>72000</v>
      </c>
      <c r="Q774" s="67">
        <f t="shared" ref="Q774:S775" si="1710">Q775</f>
        <v>0</v>
      </c>
      <c r="R774" s="67">
        <f t="shared" si="1710"/>
        <v>0</v>
      </c>
      <c r="S774" s="67">
        <f t="shared" si="1710"/>
        <v>0</v>
      </c>
      <c r="T774" s="67">
        <f t="shared" si="1495"/>
        <v>72000</v>
      </c>
      <c r="U774" s="67">
        <f t="shared" si="1496"/>
        <v>72000</v>
      </c>
      <c r="V774" s="67">
        <f t="shared" si="1497"/>
        <v>72000</v>
      </c>
      <c r="W774" s="67">
        <f t="shared" ref="W774:Y775" si="1711">W775</f>
        <v>0</v>
      </c>
      <c r="X774" s="67">
        <f t="shared" si="1711"/>
        <v>0</v>
      </c>
      <c r="Y774" s="67">
        <f t="shared" si="1711"/>
        <v>0</v>
      </c>
      <c r="Z774" s="67">
        <f t="shared" si="1677"/>
        <v>72000</v>
      </c>
      <c r="AA774" s="67">
        <f t="shared" si="1678"/>
        <v>72000</v>
      </c>
      <c r="AB774" s="67">
        <f t="shared" si="1679"/>
        <v>72000</v>
      </c>
      <c r="AC774" s="67">
        <f t="shared" ref="AC774:AE775" si="1712">AC775</f>
        <v>0</v>
      </c>
      <c r="AD774" s="67">
        <f t="shared" si="1712"/>
        <v>0</v>
      </c>
      <c r="AE774" s="67">
        <f t="shared" si="1712"/>
        <v>0</v>
      </c>
      <c r="AF774" s="67">
        <f t="shared" si="1681"/>
        <v>72000</v>
      </c>
      <c r="AG774" s="67">
        <f t="shared" si="1682"/>
        <v>72000</v>
      </c>
      <c r="AH774" s="67">
        <f t="shared" si="1683"/>
        <v>72000</v>
      </c>
    </row>
    <row r="775" spans="1:34" customFormat="1">
      <c r="A775" s="114"/>
      <c r="B775" s="103" t="s">
        <v>35</v>
      </c>
      <c r="C775" s="35" t="s">
        <v>53</v>
      </c>
      <c r="D775" s="35" t="s">
        <v>21</v>
      </c>
      <c r="E775" s="35" t="s">
        <v>100</v>
      </c>
      <c r="F775" s="35" t="s">
        <v>131</v>
      </c>
      <c r="G775" s="36" t="s">
        <v>36</v>
      </c>
      <c r="H775" s="67">
        <f>H776</f>
        <v>72000</v>
      </c>
      <c r="I775" s="67">
        <f t="shared" si="1709"/>
        <v>72000</v>
      </c>
      <c r="J775" s="67">
        <f t="shared" si="1709"/>
        <v>72000</v>
      </c>
      <c r="K775" s="67">
        <f t="shared" si="1709"/>
        <v>0</v>
      </c>
      <c r="L775" s="67">
        <f t="shared" si="1709"/>
        <v>0</v>
      </c>
      <c r="M775" s="67">
        <f t="shared" si="1709"/>
        <v>0</v>
      </c>
      <c r="N775" s="67">
        <f t="shared" si="1699"/>
        <v>72000</v>
      </c>
      <c r="O775" s="67">
        <f t="shared" si="1700"/>
        <v>72000</v>
      </c>
      <c r="P775" s="67">
        <f t="shared" si="1701"/>
        <v>72000</v>
      </c>
      <c r="Q775" s="67">
        <f t="shared" si="1710"/>
        <v>0</v>
      </c>
      <c r="R775" s="67">
        <f t="shared" si="1710"/>
        <v>0</v>
      </c>
      <c r="S775" s="67">
        <f t="shared" si="1710"/>
        <v>0</v>
      </c>
      <c r="T775" s="67">
        <f t="shared" si="1495"/>
        <v>72000</v>
      </c>
      <c r="U775" s="67">
        <f t="shared" si="1496"/>
        <v>72000</v>
      </c>
      <c r="V775" s="67">
        <f t="shared" si="1497"/>
        <v>72000</v>
      </c>
      <c r="W775" s="67">
        <f t="shared" si="1711"/>
        <v>0</v>
      </c>
      <c r="X775" s="67">
        <f t="shared" si="1711"/>
        <v>0</v>
      </c>
      <c r="Y775" s="67">
        <f t="shared" si="1711"/>
        <v>0</v>
      </c>
      <c r="Z775" s="67">
        <f t="shared" si="1677"/>
        <v>72000</v>
      </c>
      <c r="AA775" s="67">
        <f t="shared" si="1678"/>
        <v>72000</v>
      </c>
      <c r="AB775" s="67">
        <f t="shared" si="1679"/>
        <v>72000</v>
      </c>
      <c r="AC775" s="67">
        <f t="shared" si="1712"/>
        <v>0</v>
      </c>
      <c r="AD775" s="67">
        <f t="shared" si="1712"/>
        <v>0</v>
      </c>
      <c r="AE775" s="67">
        <f t="shared" si="1712"/>
        <v>0</v>
      </c>
      <c r="AF775" s="67">
        <f t="shared" si="1681"/>
        <v>72000</v>
      </c>
      <c r="AG775" s="67">
        <f t="shared" si="1682"/>
        <v>72000</v>
      </c>
      <c r="AH775" s="67">
        <f t="shared" si="1683"/>
        <v>72000</v>
      </c>
    </row>
    <row r="776" spans="1:34" customFormat="1">
      <c r="A776" s="114"/>
      <c r="B776" s="71" t="s">
        <v>67</v>
      </c>
      <c r="C776" s="35" t="s">
        <v>53</v>
      </c>
      <c r="D776" s="35" t="s">
        <v>21</v>
      </c>
      <c r="E776" s="35" t="s">
        <v>100</v>
      </c>
      <c r="F776" s="35" t="s">
        <v>131</v>
      </c>
      <c r="G776" s="36" t="s">
        <v>68</v>
      </c>
      <c r="H776" s="60">
        <v>72000</v>
      </c>
      <c r="I776" s="60">
        <v>72000</v>
      </c>
      <c r="J776" s="60">
        <v>72000</v>
      </c>
      <c r="K776" s="60"/>
      <c r="L776" s="60"/>
      <c r="M776" s="60"/>
      <c r="N776" s="60">
        <f t="shared" si="1699"/>
        <v>72000</v>
      </c>
      <c r="O776" s="60">
        <f t="shared" si="1700"/>
        <v>72000</v>
      </c>
      <c r="P776" s="60">
        <f t="shared" si="1701"/>
        <v>72000</v>
      </c>
      <c r="Q776" s="60"/>
      <c r="R776" s="60"/>
      <c r="S776" s="60"/>
      <c r="T776" s="60">
        <f t="shared" si="1495"/>
        <v>72000</v>
      </c>
      <c r="U776" s="60">
        <f t="shared" si="1496"/>
        <v>72000</v>
      </c>
      <c r="V776" s="60">
        <f t="shared" si="1497"/>
        <v>72000</v>
      </c>
      <c r="W776" s="60"/>
      <c r="X776" s="60"/>
      <c r="Y776" s="60"/>
      <c r="Z776" s="60">
        <f t="shared" si="1677"/>
        <v>72000</v>
      </c>
      <c r="AA776" s="60">
        <f t="shared" si="1678"/>
        <v>72000</v>
      </c>
      <c r="AB776" s="60">
        <f t="shared" si="1679"/>
        <v>72000</v>
      </c>
      <c r="AC776" s="60"/>
      <c r="AD776" s="60"/>
      <c r="AE776" s="60"/>
      <c r="AF776" s="60">
        <f t="shared" si="1681"/>
        <v>72000</v>
      </c>
      <c r="AG776" s="60">
        <f t="shared" si="1682"/>
        <v>72000</v>
      </c>
      <c r="AH776" s="60">
        <f t="shared" si="1683"/>
        <v>72000</v>
      </c>
    </row>
    <row r="777" spans="1:34" customFormat="1" ht="26.4">
      <c r="A777" s="114"/>
      <c r="B777" s="71" t="s">
        <v>283</v>
      </c>
      <c r="C777" s="35" t="s">
        <v>53</v>
      </c>
      <c r="D777" s="35" t="s">
        <v>21</v>
      </c>
      <c r="E777" s="35" t="s">
        <v>100</v>
      </c>
      <c r="F777" s="35" t="s">
        <v>132</v>
      </c>
      <c r="G777" s="36"/>
      <c r="H777" s="60">
        <f>H778</f>
        <v>50000</v>
      </c>
      <c r="I777" s="60">
        <f t="shared" ref="I777:M778" si="1713">I778</f>
        <v>50000</v>
      </c>
      <c r="J777" s="60">
        <f t="shared" si="1713"/>
        <v>50000</v>
      </c>
      <c r="K777" s="60">
        <f>K778+K780</f>
        <v>0</v>
      </c>
      <c r="L777" s="60">
        <f t="shared" ref="L777:M777" si="1714">L778+L780</f>
        <v>0</v>
      </c>
      <c r="M777" s="60">
        <f t="shared" si="1714"/>
        <v>0</v>
      </c>
      <c r="N777" s="60">
        <f t="shared" si="1699"/>
        <v>50000</v>
      </c>
      <c r="O777" s="60">
        <f t="shared" si="1700"/>
        <v>50000</v>
      </c>
      <c r="P777" s="60">
        <f t="shared" si="1701"/>
        <v>50000</v>
      </c>
      <c r="Q777" s="60">
        <f>Q778+Q780</f>
        <v>0</v>
      </c>
      <c r="R777" s="60">
        <f t="shared" ref="R777:S777" si="1715">R778+R780</f>
        <v>0</v>
      </c>
      <c r="S777" s="60">
        <f t="shared" si="1715"/>
        <v>0</v>
      </c>
      <c r="T777" s="60">
        <f t="shared" si="1495"/>
        <v>50000</v>
      </c>
      <c r="U777" s="60">
        <f t="shared" si="1496"/>
        <v>50000</v>
      </c>
      <c r="V777" s="60">
        <f t="shared" si="1497"/>
        <v>50000</v>
      </c>
      <c r="W777" s="60">
        <f>W778+W780</f>
        <v>0</v>
      </c>
      <c r="X777" s="60">
        <f t="shared" ref="X777:Y777" si="1716">X778+X780</f>
        <v>0</v>
      </c>
      <c r="Y777" s="60">
        <f t="shared" si="1716"/>
        <v>0</v>
      </c>
      <c r="Z777" s="60">
        <f t="shared" si="1677"/>
        <v>50000</v>
      </c>
      <c r="AA777" s="60">
        <f t="shared" si="1678"/>
        <v>50000</v>
      </c>
      <c r="AB777" s="60">
        <f t="shared" si="1679"/>
        <v>50000</v>
      </c>
      <c r="AC777" s="60">
        <f>AC778+AC780</f>
        <v>0</v>
      </c>
      <c r="AD777" s="60">
        <f t="shared" ref="AD777:AE777" si="1717">AD778+AD780</f>
        <v>0</v>
      </c>
      <c r="AE777" s="60">
        <f t="shared" si="1717"/>
        <v>0</v>
      </c>
      <c r="AF777" s="60">
        <f t="shared" si="1681"/>
        <v>50000</v>
      </c>
      <c r="AG777" s="60">
        <f t="shared" si="1682"/>
        <v>50000</v>
      </c>
      <c r="AH777" s="60">
        <f t="shared" si="1683"/>
        <v>50000</v>
      </c>
    </row>
    <row r="778" spans="1:34" customFormat="1" ht="26.4">
      <c r="A778" s="114"/>
      <c r="B778" s="126" t="s">
        <v>186</v>
      </c>
      <c r="C778" s="35" t="s">
        <v>53</v>
      </c>
      <c r="D778" s="35" t="s">
        <v>21</v>
      </c>
      <c r="E778" s="35" t="s">
        <v>100</v>
      </c>
      <c r="F778" s="35" t="s">
        <v>132</v>
      </c>
      <c r="G778" s="36" t="s">
        <v>32</v>
      </c>
      <c r="H778" s="60">
        <f>H779</f>
        <v>50000</v>
      </c>
      <c r="I778" s="60">
        <f t="shared" si="1713"/>
        <v>50000</v>
      </c>
      <c r="J778" s="60">
        <f t="shared" si="1713"/>
        <v>50000</v>
      </c>
      <c r="K778" s="60">
        <f t="shared" si="1713"/>
        <v>-50000</v>
      </c>
      <c r="L778" s="60">
        <f t="shared" si="1713"/>
        <v>-50000</v>
      </c>
      <c r="M778" s="60">
        <f t="shared" si="1713"/>
        <v>-50000</v>
      </c>
      <c r="N778" s="60">
        <f t="shared" si="1699"/>
        <v>0</v>
      </c>
      <c r="O778" s="60">
        <f t="shared" si="1700"/>
        <v>0</v>
      </c>
      <c r="P778" s="60">
        <f t="shared" si="1701"/>
        <v>0</v>
      </c>
      <c r="Q778" s="60">
        <f t="shared" ref="Q778:S778" si="1718">Q779</f>
        <v>0</v>
      </c>
      <c r="R778" s="60">
        <f t="shared" si="1718"/>
        <v>0</v>
      </c>
      <c r="S778" s="60">
        <f t="shared" si="1718"/>
        <v>0</v>
      </c>
      <c r="T778" s="60">
        <f t="shared" si="1495"/>
        <v>0</v>
      </c>
      <c r="U778" s="60">
        <f t="shared" si="1496"/>
        <v>0</v>
      </c>
      <c r="V778" s="60">
        <f t="shared" si="1497"/>
        <v>0</v>
      </c>
      <c r="W778" s="60">
        <f t="shared" ref="W778:Y778" si="1719">W779</f>
        <v>0</v>
      </c>
      <c r="X778" s="60">
        <f t="shared" si="1719"/>
        <v>0</v>
      </c>
      <c r="Y778" s="60">
        <f t="shared" si="1719"/>
        <v>0</v>
      </c>
      <c r="Z778" s="60">
        <f t="shared" si="1677"/>
        <v>0</v>
      </c>
      <c r="AA778" s="60">
        <f t="shared" si="1678"/>
        <v>0</v>
      </c>
      <c r="AB778" s="60">
        <f t="shared" si="1679"/>
        <v>0</v>
      </c>
      <c r="AC778" s="60">
        <f t="shared" ref="AC778:AE778" si="1720">AC779</f>
        <v>0</v>
      </c>
      <c r="AD778" s="60">
        <f t="shared" si="1720"/>
        <v>0</v>
      </c>
      <c r="AE778" s="60">
        <f t="shared" si="1720"/>
        <v>0</v>
      </c>
      <c r="AF778" s="60">
        <f t="shared" si="1681"/>
        <v>0</v>
      </c>
      <c r="AG778" s="60">
        <f t="shared" si="1682"/>
        <v>0</v>
      </c>
      <c r="AH778" s="60">
        <f t="shared" si="1683"/>
        <v>0</v>
      </c>
    </row>
    <row r="779" spans="1:34" customFormat="1" ht="26.4">
      <c r="A779" s="114"/>
      <c r="B779" s="71" t="s">
        <v>34</v>
      </c>
      <c r="C779" s="35" t="s">
        <v>53</v>
      </c>
      <c r="D779" s="35" t="s">
        <v>21</v>
      </c>
      <c r="E779" s="35" t="s">
        <v>100</v>
      </c>
      <c r="F779" s="35" t="s">
        <v>132</v>
      </c>
      <c r="G779" s="36" t="s">
        <v>33</v>
      </c>
      <c r="H779" s="60">
        <v>50000</v>
      </c>
      <c r="I779" s="60">
        <v>50000</v>
      </c>
      <c r="J779" s="60">
        <v>50000</v>
      </c>
      <c r="K779" s="60">
        <v>-50000</v>
      </c>
      <c r="L779" s="60">
        <v>-50000</v>
      </c>
      <c r="M779" s="60">
        <v>-50000</v>
      </c>
      <c r="N779" s="60">
        <f t="shared" si="1699"/>
        <v>0</v>
      </c>
      <c r="O779" s="60">
        <f t="shared" si="1700"/>
        <v>0</v>
      </c>
      <c r="P779" s="60">
        <f t="shared" si="1701"/>
        <v>0</v>
      </c>
      <c r="Q779" s="60"/>
      <c r="R779" s="60"/>
      <c r="S779" s="60"/>
      <c r="T779" s="60">
        <f t="shared" si="1495"/>
        <v>0</v>
      </c>
      <c r="U779" s="60">
        <f t="shared" si="1496"/>
        <v>0</v>
      </c>
      <c r="V779" s="60">
        <f t="shared" si="1497"/>
        <v>0</v>
      </c>
      <c r="W779" s="60"/>
      <c r="X779" s="60"/>
      <c r="Y779" s="60"/>
      <c r="Z779" s="60">
        <f t="shared" si="1677"/>
        <v>0</v>
      </c>
      <c r="AA779" s="60">
        <f t="shared" si="1678"/>
        <v>0</v>
      </c>
      <c r="AB779" s="60">
        <f t="shared" si="1679"/>
        <v>0</v>
      </c>
      <c r="AC779" s="60"/>
      <c r="AD779" s="60"/>
      <c r="AE779" s="60"/>
      <c r="AF779" s="60">
        <f t="shared" si="1681"/>
        <v>0</v>
      </c>
      <c r="AG779" s="60">
        <f t="shared" si="1682"/>
        <v>0</v>
      </c>
      <c r="AH779" s="60">
        <f t="shared" si="1683"/>
        <v>0</v>
      </c>
    </row>
    <row r="780" spans="1:34" customFormat="1">
      <c r="A780" s="114"/>
      <c r="B780" s="103" t="s">
        <v>35</v>
      </c>
      <c r="C780" s="35" t="s">
        <v>53</v>
      </c>
      <c r="D780" s="35" t="s">
        <v>21</v>
      </c>
      <c r="E780" s="35" t="s">
        <v>100</v>
      </c>
      <c r="F780" s="35" t="s">
        <v>132</v>
      </c>
      <c r="G780" s="36" t="s">
        <v>36</v>
      </c>
      <c r="H780" s="60"/>
      <c r="I780" s="60"/>
      <c r="J780" s="60"/>
      <c r="K780" s="60">
        <f>K781</f>
        <v>50000</v>
      </c>
      <c r="L780" s="60">
        <f t="shared" ref="L780:M780" si="1721">L781</f>
        <v>50000</v>
      </c>
      <c r="M780" s="60">
        <f t="shared" si="1721"/>
        <v>50000</v>
      </c>
      <c r="N780" s="60">
        <f t="shared" ref="N780:N786" si="1722">H780+K780</f>
        <v>50000</v>
      </c>
      <c r="O780" s="60">
        <f t="shared" ref="O780:O786" si="1723">I780+L780</f>
        <v>50000</v>
      </c>
      <c r="P780" s="60">
        <f t="shared" ref="P780:P786" si="1724">J780+M780</f>
        <v>50000</v>
      </c>
      <c r="Q780" s="60">
        <f>Q781</f>
        <v>0</v>
      </c>
      <c r="R780" s="60">
        <f t="shared" ref="R780:S780" si="1725">R781</f>
        <v>0</v>
      </c>
      <c r="S780" s="60">
        <f t="shared" si="1725"/>
        <v>0</v>
      </c>
      <c r="T780" s="60">
        <f t="shared" si="1495"/>
        <v>50000</v>
      </c>
      <c r="U780" s="60">
        <f t="shared" si="1496"/>
        <v>50000</v>
      </c>
      <c r="V780" s="60">
        <f t="shared" si="1497"/>
        <v>50000</v>
      </c>
      <c r="W780" s="60">
        <f>W781</f>
        <v>0</v>
      </c>
      <c r="X780" s="60">
        <f t="shared" ref="X780:Y780" si="1726">X781</f>
        <v>0</v>
      </c>
      <c r="Y780" s="60">
        <f t="shared" si="1726"/>
        <v>0</v>
      </c>
      <c r="Z780" s="60">
        <f t="shared" si="1677"/>
        <v>50000</v>
      </c>
      <c r="AA780" s="60">
        <f t="shared" si="1678"/>
        <v>50000</v>
      </c>
      <c r="AB780" s="60">
        <f t="shared" si="1679"/>
        <v>50000</v>
      </c>
      <c r="AC780" s="60">
        <f>AC781</f>
        <v>0</v>
      </c>
      <c r="AD780" s="60">
        <f t="shared" ref="AD780:AE780" si="1727">AD781</f>
        <v>0</v>
      </c>
      <c r="AE780" s="60">
        <f t="shared" si="1727"/>
        <v>0</v>
      </c>
      <c r="AF780" s="60">
        <f t="shared" si="1681"/>
        <v>50000</v>
      </c>
      <c r="AG780" s="60">
        <f t="shared" si="1682"/>
        <v>50000</v>
      </c>
      <c r="AH780" s="60">
        <f t="shared" si="1683"/>
        <v>50000</v>
      </c>
    </row>
    <row r="781" spans="1:34" customFormat="1">
      <c r="A781" s="114"/>
      <c r="B781" s="71" t="s">
        <v>67</v>
      </c>
      <c r="C781" s="35" t="s">
        <v>53</v>
      </c>
      <c r="D781" s="35" t="s">
        <v>21</v>
      </c>
      <c r="E781" s="35" t="s">
        <v>100</v>
      </c>
      <c r="F781" s="35" t="s">
        <v>132</v>
      </c>
      <c r="G781" s="36" t="s">
        <v>68</v>
      </c>
      <c r="H781" s="60"/>
      <c r="I781" s="60"/>
      <c r="J781" s="60"/>
      <c r="K781" s="60">
        <v>50000</v>
      </c>
      <c r="L781" s="60">
        <v>50000</v>
      </c>
      <c r="M781" s="60">
        <v>50000</v>
      </c>
      <c r="N781" s="60">
        <f t="shared" si="1722"/>
        <v>50000</v>
      </c>
      <c r="O781" s="60">
        <f t="shared" si="1723"/>
        <v>50000</v>
      </c>
      <c r="P781" s="60">
        <f t="shared" si="1724"/>
        <v>50000</v>
      </c>
      <c r="Q781" s="60"/>
      <c r="R781" s="60"/>
      <c r="S781" s="60"/>
      <c r="T781" s="60">
        <f t="shared" si="1495"/>
        <v>50000</v>
      </c>
      <c r="U781" s="60">
        <f t="shared" si="1496"/>
        <v>50000</v>
      </c>
      <c r="V781" s="60">
        <f t="shared" si="1497"/>
        <v>50000</v>
      </c>
      <c r="W781" s="60"/>
      <c r="X781" s="60"/>
      <c r="Y781" s="60"/>
      <c r="Z781" s="60">
        <f t="shared" si="1677"/>
        <v>50000</v>
      </c>
      <c r="AA781" s="60">
        <f t="shared" si="1678"/>
        <v>50000</v>
      </c>
      <c r="AB781" s="60">
        <f t="shared" si="1679"/>
        <v>50000</v>
      </c>
      <c r="AC781" s="60"/>
      <c r="AD781" s="60"/>
      <c r="AE781" s="60"/>
      <c r="AF781" s="60">
        <f t="shared" si="1681"/>
        <v>50000</v>
      </c>
      <c r="AG781" s="60">
        <f t="shared" si="1682"/>
        <v>50000</v>
      </c>
      <c r="AH781" s="60">
        <f t="shared" si="1683"/>
        <v>50000</v>
      </c>
    </row>
    <row r="782" spans="1:34" customFormat="1">
      <c r="A782" s="114"/>
      <c r="B782" s="71" t="s">
        <v>170</v>
      </c>
      <c r="C782" s="35" t="s">
        <v>53</v>
      </c>
      <c r="D782" s="35" t="s">
        <v>21</v>
      </c>
      <c r="E782" s="35" t="s">
        <v>100</v>
      </c>
      <c r="F782" s="35" t="s">
        <v>169</v>
      </c>
      <c r="G782" s="36"/>
      <c r="H782" s="60"/>
      <c r="I782" s="60"/>
      <c r="J782" s="60"/>
      <c r="K782" s="60">
        <f>K785</f>
        <v>53909</v>
      </c>
      <c r="L782" s="60">
        <f>L785</f>
        <v>0</v>
      </c>
      <c r="M782" s="60">
        <f>M785</f>
        <v>0</v>
      </c>
      <c r="N782" s="60">
        <f t="shared" si="1722"/>
        <v>53909</v>
      </c>
      <c r="O782" s="60">
        <f t="shared" si="1723"/>
        <v>0</v>
      </c>
      <c r="P782" s="60">
        <f t="shared" si="1724"/>
        <v>0</v>
      </c>
      <c r="Q782" s="60">
        <f>Q783+Q785</f>
        <v>1200000</v>
      </c>
      <c r="R782" s="60">
        <f t="shared" ref="R782:S782" si="1728">R783+R785</f>
        <v>0</v>
      </c>
      <c r="S782" s="60">
        <f t="shared" si="1728"/>
        <v>0</v>
      </c>
      <c r="T782" s="60">
        <f t="shared" si="1495"/>
        <v>1253909</v>
      </c>
      <c r="U782" s="60">
        <f t="shared" si="1496"/>
        <v>0</v>
      </c>
      <c r="V782" s="60">
        <f t="shared" si="1497"/>
        <v>0</v>
      </c>
      <c r="W782" s="60">
        <f>W783+W785</f>
        <v>-117400</v>
      </c>
      <c r="X782" s="60">
        <f t="shared" ref="X782:Y782" si="1729">X783+X785</f>
        <v>0</v>
      </c>
      <c r="Y782" s="60">
        <f t="shared" si="1729"/>
        <v>0</v>
      </c>
      <c r="Z782" s="60">
        <f t="shared" si="1677"/>
        <v>1136509</v>
      </c>
      <c r="AA782" s="60">
        <f t="shared" si="1678"/>
        <v>0</v>
      </c>
      <c r="AB782" s="60">
        <f t="shared" si="1679"/>
        <v>0</v>
      </c>
      <c r="AC782" s="60">
        <f>AC783+AC785</f>
        <v>74000</v>
      </c>
      <c r="AD782" s="60">
        <f t="shared" ref="AD782:AE782" si="1730">AD783+AD785</f>
        <v>0</v>
      </c>
      <c r="AE782" s="60">
        <f t="shared" si="1730"/>
        <v>0</v>
      </c>
      <c r="AF782" s="60">
        <f t="shared" si="1681"/>
        <v>1210509</v>
      </c>
      <c r="AG782" s="60">
        <f t="shared" si="1682"/>
        <v>0</v>
      </c>
      <c r="AH782" s="60">
        <f t="shared" si="1683"/>
        <v>0</v>
      </c>
    </row>
    <row r="783" spans="1:34" customFormat="1" ht="26.4">
      <c r="A783" s="114"/>
      <c r="B783" s="126" t="s">
        <v>186</v>
      </c>
      <c r="C783" s="35" t="s">
        <v>53</v>
      </c>
      <c r="D783" s="35" t="s">
        <v>21</v>
      </c>
      <c r="E783" s="35" t="s">
        <v>100</v>
      </c>
      <c r="F783" s="35" t="s">
        <v>169</v>
      </c>
      <c r="G783" s="36" t="s">
        <v>32</v>
      </c>
      <c r="H783" s="60"/>
      <c r="I783" s="60"/>
      <c r="J783" s="60"/>
      <c r="K783" s="60"/>
      <c r="L783" s="60"/>
      <c r="M783" s="60"/>
      <c r="N783" s="60"/>
      <c r="O783" s="60"/>
      <c r="P783" s="60"/>
      <c r="Q783" s="60">
        <f>Q784</f>
        <v>800000</v>
      </c>
      <c r="R783" s="60">
        <f t="shared" ref="R783:S783" si="1731">R784</f>
        <v>0</v>
      </c>
      <c r="S783" s="60">
        <f t="shared" si="1731"/>
        <v>0</v>
      </c>
      <c r="T783" s="60">
        <f t="shared" ref="T783:T784" si="1732">N783+Q783</f>
        <v>800000</v>
      </c>
      <c r="U783" s="60">
        <f t="shared" ref="U783:U784" si="1733">O783+R783</f>
        <v>0</v>
      </c>
      <c r="V783" s="60">
        <f t="shared" ref="V783:V784" si="1734">P783+S783</f>
        <v>0</v>
      </c>
      <c r="W783" s="60">
        <f>W784</f>
        <v>-117400</v>
      </c>
      <c r="X783" s="60">
        <f t="shared" ref="X783:Y783" si="1735">X784</f>
        <v>0</v>
      </c>
      <c r="Y783" s="60">
        <f t="shared" si="1735"/>
        <v>0</v>
      </c>
      <c r="Z783" s="60">
        <f t="shared" si="1677"/>
        <v>682600</v>
      </c>
      <c r="AA783" s="60">
        <f t="shared" si="1678"/>
        <v>0</v>
      </c>
      <c r="AB783" s="60">
        <f t="shared" si="1679"/>
        <v>0</v>
      </c>
      <c r="AC783" s="60">
        <f>AC784</f>
        <v>74000</v>
      </c>
      <c r="AD783" s="60">
        <f t="shared" ref="AD783:AE783" si="1736">AD784</f>
        <v>0</v>
      </c>
      <c r="AE783" s="60">
        <f t="shared" si="1736"/>
        <v>0</v>
      </c>
      <c r="AF783" s="60">
        <f t="shared" si="1681"/>
        <v>756600</v>
      </c>
      <c r="AG783" s="60">
        <f t="shared" si="1682"/>
        <v>0</v>
      </c>
      <c r="AH783" s="60">
        <f t="shared" si="1683"/>
        <v>0</v>
      </c>
    </row>
    <row r="784" spans="1:34" customFormat="1" ht="26.4">
      <c r="A784" s="114"/>
      <c r="B784" s="71" t="s">
        <v>34</v>
      </c>
      <c r="C784" s="35" t="s">
        <v>53</v>
      </c>
      <c r="D784" s="35" t="s">
        <v>21</v>
      </c>
      <c r="E784" s="35" t="s">
        <v>100</v>
      </c>
      <c r="F784" s="35" t="s">
        <v>169</v>
      </c>
      <c r="G784" s="36" t="s">
        <v>33</v>
      </c>
      <c r="H784" s="60"/>
      <c r="I784" s="60"/>
      <c r="J784" s="60"/>
      <c r="K784" s="60"/>
      <c r="L784" s="60"/>
      <c r="M784" s="60"/>
      <c r="N784" s="60"/>
      <c r="O784" s="60"/>
      <c r="P784" s="60"/>
      <c r="Q784" s="60">
        <v>800000</v>
      </c>
      <c r="R784" s="60"/>
      <c r="S784" s="60"/>
      <c r="T784" s="60">
        <f t="shared" si="1732"/>
        <v>800000</v>
      </c>
      <c r="U784" s="60">
        <f t="shared" si="1733"/>
        <v>0</v>
      </c>
      <c r="V784" s="60">
        <f t="shared" si="1734"/>
        <v>0</v>
      </c>
      <c r="W784" s="60">
        <v>-117400</v>
      </c>
      <c r="X784" s="60"/>
      <c r="Y784" s="60"/>
      <c r="Z784" s="60">
        <f t="shared" si="1677"/>
        <v>682600</v>
      </c>
      <c r="AA784" s="60">
        <f t="shared" si="1678"/>
        <v>0</v>
      </c>
      <c r="AB784" s="60">
        <f t="shared" si="1679"/>
        <v>0</v>
      </c>
      <c r="AC784" s="60">
        <v>74000</v>
      </c>
      <c r="AD784" s="60"/>
      <c r="AE784" s="60"/>
      <c r="AF784" s="60">
        <f t="shared" si="1681"/>
        <v>756600</v>
      </c>
      <c r="AG784" s="60">
        <f t="shared" si="1682"/>
        <v>0</v>
      </c>
      <c r="AH784" s="60">
        <f t="shared" si="1683"/>
        <v>0</v>
      </c>
    </row>
    <row r="785" spans="1:34" customFormat="1">
      <c r="A785" s="114"/>
      <c r="B785" s="103" t="s">
        <v>35</v>
      </c>
      <c r="C785" s="35" t="s">
        <v>53</v>
      </c>
      <c r="D785" s="35" t="s">
        <v>21</v>
      </c>
      <c r="E785" s="35" t="s">
        <v>100</v>
      </c>
      <c r="F785" s="35" t="s">
        <v>169</v>
      </c>
      <c r="G785" s="36" t="s">
        <v>36</v>
      </c>
      <c r="H785" s="60"/>
      <c r="I785" s="60"/>
      <c r="J785" s="60"/>
      <c r="K785" s="60">
        <f>K786</f>
        <v>53909</v>
      </c>
      <c r="L785" s="60">
        <f t="shared" ref="L785:M785" si="1737">L786</f>
        <v>0</v>
      </c>
      <c r="M785" s="60">
        <f t="shared" si="1737"/>
        <v>0</v>
      </c>
      <c r="N785" s="60">
        <f t="shared" si="1722"/>
        <v>53909</v>
      </c>
      <c r="O785" s="60">
        <f t="shared" si="1723"/>
        <v>0</v>
      </c>
      <c r="P785" s="60">
        <f t="shared" si="1724"/>
        <v>0</v>
      </c>
      <c r="Q785" s="60">
        <f>Q786</f>
        <v>400000</v>
      </c>
      <c r="R785" s="60">
        <f t="shared" ref="R785:S785" si="1738">R786</f>
        <v>0</v>
      </c>
      <c r="S785" s="60">
        <f t="shared" si="1738"/>
        <v>0</v>
      </c>
      <c r="T785" s="60">
        <f t="shared" si="1495"/>
        <v>453909</v>
      </c>
      <c r="U785" s="60">
        <f t="shared" si="1496"/>
        <v>0</v>
      </c>
      <c r="V785" s="60">
        <f t="shared" si="1497"/>
        <v>0</v>
      </c>
      <c r="W785" s="60">
        <f>W786</f>
        <v>0</v>
      </c>
      <c r="X785" s="60">
        <f t="shared" ref="X785:Y785" si="1739">X786</f>
        <v>0</v>
      </c>
      <c r="Y785" s="60">
        <f t="shared" si="1739"/>
        <v>0</v>
      </c>
      <c r="Z785" s="60">
        <f t="shared" si="1677"/>
        <v>453909</v>
      </c>
      <c r="AA785" s="60">
        <f t="shared" si="1678"/>
        <v>0</v>
      </c>
      <c r="AB785" s="60">
        <f t="shared" si="1679"/>
        <v>0</v>
      </c>
      <c r="AC785" s="60">
        <f>AC786</f>
        <v>0</v>
      </c>
      <c r="AD785" s="60">
        <f t="shared" ref="AD785:AE785" si="1740">AD786</f>
        <v>0</v>
      </c>
      <c r="AE785" s="60">
        <f t="shared" si="1740"/>
        <v>0</v>
      </c>
      <c r="AF785" s="60">
        <f t="shared" si="1681"/>
        <v>453909</v>
      </c>
      <c r="AG785" s="60">
        <f t="shared" si="1682"/>
        <v>0</v>
      </c>
      <c r="AH785" s="60">
        <f t="shared" si="1683"/>
        <v>0</v>
      </c>
    </row>
    <row r="786" spans="1:34" customFormat="1">
      <c r="A786" s="114"/>
      <c r="B786" s="71" t="s">
        <v>67</v>
      </c>
      <c r="C786" s="35" t="s">
        <v>53</v>
      </c>
      <c r="D786" s="35" t="s">
        <v>21</v>
      </c>
      <c r="E786" s="35" t="s">
        <v>100</v>
      </c>
      <c r="F786" s="35" t="s">
        <v>169</v>
      </c>
      <c r="G786" s="36" t="s">
        <v>68</v>
      </c>
      <c r="H786" s="60"/>
      <c r="I786" s="60"/>
      <c r="J786" s="60"/>
      <c r="K786" s="60">
        <v>53909</v>
      </c>
      <c r="L786" s="60"/>
      <c r="M786" s="60"/>
      <c r="N786" s="60">
        <f t="shared" si="1722"/>
        <v>53909</v>
      </c>
      <c r="O786" s="60">
        <f t="shared" si="1723"/>
        <v>0</v>
      </c>
      <c r="P786" s="60">
        <f t="shared" si="1724"/>
        <v>0</v>
      </c>
      <c r="Q786" s="60">
        <v>400000</v>
      </c>
      <c r="R786" s="60"/>
      <c r="S786" s="60"/>
      <c r="T786" s="60">
        <f t="shared" si="1495"/>
        <v>453909</v>
      </c>
      <c r="U786" s="60">
        <f t="shared" si="1496"/>
        <v>0</v>
      </c>
      <c r="V786" s="60">
        <f t="shared" si="1497"/>
        <v>0</v>
      </c>
      <c r="W786" s="60"/>
      <c r="X786" s="60"/>
      <c r="Y786" s="60"/>
      <c r="Z786" s="60">
        <f t="shared" si="1677"/>
        <v>453909</v>
      </c>
      <c r="AA786" s="60">
        <f t="shared" si="1678"/>
        <v>0</v>
      </c>
      <c r="AB786" s="60">
        <f t="shared" si="1679"/>
        <v>0</v>
      </c>
      <c r="AC786" s="60"/>
      <c r="AD786" s="60"/>
      <c r="AE786" s="60"/>
      <c r="AF786" s="60">
        <f t="shared" si="1681"/>
        <v>453909</v>
      </c>
      <c r="AG786" s="60">
        <f t="shared" si="1682"/>
        <v>0</v>
      </c>
      <c r="AH786" s="60">
        <f t="shared" si="1683"/>
        <v>0</v>
      </c>
    </row>
    <row r="787" spans="1:34" customFormat="1" ht="52.8">
      <c r="A787" s="114"/>
      <c r="B787" s="104" t="s">
        <v>346</v>
      </c>
      <c r="C787" s="35" t="s">
        <v>53</v>
      </c>
      <c r="D787" s="35" t="s">
        <v>21</v>
      </c>
      <c r="E787" s="35" t="s">
        <v>100</v>
      </c>
      <c r="F787" s="35" t="s">
        <v>345</v>
      </c>
      <c r="G787" s="36"/>
      <c r="H787" s="60">
        <f>H788+H790</f>
        <v>705442.12</v>
      </c>
      <c r="I787" s="60">
        <f t="shared" ref="I787:J787" si="1741">I788+I790</f>
        <v>732624.31</v>
      </c>
      <c r="J787" s="60">
        <f t="shared" si="1741"/>
        <v>763720.56</v>
      </c>
      <c r="K787" s="60">
        <f t="shared" ref="K787:M787" si="1742">K788+K790</f>
        <v>25186.26</v>
      </c>
      <c r="L787" s="60">
        <f t="shared" si="1742"/>
        <v>64676.24</v>
      </c>
      <c r="M787" s="60">
        <f t="shared" si="1742"/>
        <v>101044.61</v>
      </c>
      <c r="N787" s="60">
        <f t="shared" si="1699"/>
        <v>730628.38</v>
      </c>
      <c r="O787" s="60">
        <f t="shared" si="1700"/>
        <v>797300.55</v>
      </c>
      <c r="P787" s="60">
        <f t="shared" si="1701"/>
        <v>864765.17</v>
      </c>
      <c r="Q787" s="60">
        <f t="shared" ref="Q787:S787" si="1743">Q788+Q790</f>
        <v>0</v>
      </c>
      <c r="R787" s="60">
        <f t="shared" si="1743"/>
        <v>0</v>
      </c>
      <c r="S787" s="60">
        <f t="shared" si="1743"/>
        <v>0</v>
      </c>
      <c r="T787" s="60">
        <f t="shared" si="1495"/>
        <v>730628.38</v>
      </c>
      <c r="U787" s="60">
        <f t="shared" si="1496"/>
        <v>797300.55</v>
      </c>
      <c r="V787" s="60">
        <f t="shared" si="1497"/>
        <v>864765.17</v>
      </c>
      <c r="W787" s="60">
        <f t="shared" ref="W787:Y787" si="1744">W788+W790</f>
        <v>0</v>
      </c>
      <c r="X787" s="60">
        <f t="shared" si="1744"/>
        <v>0</v>
      </c>
      <c r="Y787" s="60">
        <f t="shared" si="1744"/>
        <v>0</v>
      </c>
      <c r="Z787" s="60">
        <f t="shared" si="1677"/>
        <v>730628.38</v>
      </c>
      <c r="AA787" s="60">
        <f t="shared" si="1678"/>
        <v>797300.55</v>
      </c>
      <c r="AB787" s="60">
        <f t="shared" si="1679"/>
        <v>864765.17</v>
      </c>
      <c r="AC787" s="60">
        <f t="shared" ref="AC787:AE787" si="1745">AC788+AC790</f>
        <v>0</v>
      </c>
      <c r="AD787" s="60">
        <f t="shared" si="1745"/>
        <v>0</v>
      </c>
      <c r="AE787" s="60">
        <f t="shared" si="1745"/>
        <v>0</v>
      </c>
      <c r="AF787" s="60">
        <f t="shared" si="1681"/>
        <v>730628.38</v>
      </c>
      <c r="AG787" s="60">
        <f t="shared" si="1682"/>
        <v>797300.55</v>
      </c>
      <c r="AH787" s="60">
        <f t="shared" si="1683"/>
        <v>864765.17</v>
      </c>
    </row>
    <row r="788" spans="1:34" customFormat="1" ht="39.6">
      <c r="A788" s="114"/>
      <c r="B788" s="71" t="s">
        <v>51</v>
      </c>
      <c r="C788" s="35" t="s">
        <v>53</v>
      </c>
      <c r="D788" s="35" t="s">
        <v>21</v>
      </c>
      <c r="E788" s="35" t="s">
        <v>100</v>
      </c>
      <c r="F788" s="35" t="s">
        <v>345</v>
      </c>
      <c r="G788" s="36" t="s">
        <v>49</v>
      </c>
      <c r="H788" s="60">
        <f>H789</f>
        <v>345290.4</v>
      </c>
      <c r="I788" s="60">
        <f t="shared" ref="I788:M788" si="1746">I789</f>
        <v>345290.4</v>
      </c>
      <c r="J788" s="60">
        <f t="shared" si="1746"/>
        <v>345290.4</v>
      </c>
      <c r="K788" s="60">
        <f t="shared" si="1746"/>
        <v>0</v>
      </c>
      <c r="L788" s="60">
        <f t="shared" si="1746"/>
        <v>0</v>
      </c>
      <c r="M788" s="60">
        <f t="shared" si="1746"/>
        <v>0</v>
      </c>
      <c r="N788" s="60">
        <f t="shared" si="1699"/>
        <v>345290.4</v>
      </c>
      <c r="O788" s="60">
        <f t="shared" si="1700"/>
        <v>345290.4</v>
      </c>
      <c r="P788" s="60">
        <f t="shared" si="1701"/>
        <v>345290.4</v>
      </c>
      <c r="Q788" s="60">
        <f t="shared" ref="Q788:S788" si="1747">Q789</f>
        <v>0</v>
      </c>
      <c r="R788" s="60">
        <f t="shared" si="1747"/>
        <v>0</v>
      </c>
      <c r="S788" s="60">
        <f t="shared" si="1747"/>
        <v>0</v>
      </c>
      <c r="T788" s="60">
        <f t="shared" si="1495"/>
        <v>345290.4</v>
      </c>
      <c r="U788" s="60">
        <f t="shared" si="1496"/>
        <v>345290.4</v>
      </c>
      <c r="V788" s="60">
        <f t="shared" si="1497"/>
        <v>345290.4</v>
      </c>
      <c r="W788" s="60">
        <f t="shared" ref="W788:Y788" si="1748">W789</f>
        <v>0</v>
      </c>
      <c r="X788" s="60">
        <f t="shared" si="1748"/>
        <v>0</v>
      </c>
      <c r="Y788" s="60">
        <f t="shared" si="1748"/>
        <v>0</v>
      </c>
      <c r="Z788" s="60">
        <f t="shared" si="1677"/>
        <v>345290.4</v>
      </c>
      <c r="AA788" s="60">
        <f t="shared" si="1678"/>
        <v>345290.4</v>
      </c>
      <c r="AB788" s="60">
        <f t="shared" si="1679"/>
        <v>345290.4</v>
      </c>
      <c r="AC788" s="60">
        <f t="shared" ref="AC788:AE788" si="1749">AC789</f>
        <v>0</v>
      </c>
      <c r="AD788" s="60">
        <f t="shared" si="1749"/>
        <v>0</v>
      </c>
      <c r="AE788" s="60">
        <f t="shared" si="1749"/>
        <v>0</v>
      </c>
      <c r="AF788" s="60">
        <f t="shared" si="1681"/>
        <v>345290.4</v>
      </c>
      <c r="AG788" s="60">
        <f t="shared" si="1682"/>
        <v>345290.4</v>
      </c>
      <c r="AH788" s="60">
        <f t="shared" si="1683"/>
        <v>345290.4</v>
      </c>
    </row>
    <row r="789" spans="1:34" customFormat="1">
      <c r="A789" s="114"/>
      <c r="B789" s="71" t="s">
        <v>52</v>
      </c>
      <c r="C789" s="35" t="s">
        <v>53</v>
      </c>
      <c r="D789" s="35" t="s">
        <v>21</v>
      </c>
      <c r="E789" s="35" t="s">
        <v>100</v>
      </c>
      <c r="F789" s="35" t="s">
        <v>345</v>
      </c>
      <c r="G789" s="36" t="s">
        <v>50</v>
      </c>
      <c r="H789" s="61">
        <v>345290.4</v>
      </c>
      <c r="I789" s="61">
        <v>345290.4</v>
      </c>
      <c r="J789" s="61">
        <v>345290.4</v>
      </c>
      <c r="K789" s="61"/>
      <c r="L789" s="61"/>
      <c r="M789" s="61"/>
      <c r="N789" s="61">
        <f t="shared" si="1699"/>
        <v>345290.4</v>
      </c>
      <c r="O789" s="61">
        <f t="shared" si="1700"/>
        <v>345290.4</v>
      </c>
      <c r="P789" s="61">
        <f t="shared" si="1701"/>
        <v>345290.4</v>
      </c>
      <c r="Q789" s="61"/>
      <c r="R789" s="61"/>
      <c r="S789" s="61"/>
      <c r="T789" s="61">
        <f t="shared" si="1495"/>
        <v>345290.4</v>
      </c>
      <c r="U789" s="61">
        <f t="shared" si="1496"/>
        <v>345290.4</v>
      </c>
      <c r="V789" s="61">
        <f t="shared" si="1497"/>
        <v>345290.4</v>
      </c>
      <c r="W789" s="61"/>
      <c r="X789" s="61"/>
      <c r="Y789" s="61"/>
      <c r="Z789" s="61">
        <f t="shared" si="1677"/>
        <v>345290.4</v>
      </c>
      <c r="AA789" s="61">
        <f t="shared" si="1678"/>
        <v>345290.4</v>
      </c>
      <c r="AB789" s="61">
        <f t="shared" si="1679"/>
        <v>345290.4</v>
      </c>
      <c r="AC789" s="61"/>
      <c r="AD789" s="61"/>
      <c r="AE789" s="61"/>
      <c r="AF789" s="61">
        <f t="shared" si="1681"/>
        <v>345290.4</v>
      </c>
      <c r="AG789" s="61">
        <f t="shared" si="1682"/>
        <v>345290.4</v>
      </c>
      <c r="AH789" s="61">
        <f t="shared" si="1683"/>
        <v>345290.4</v>
      </c>
    </row>
    <row r="790" spans="1:34" customFormat="1" ht="26.4">
      <c r="A790" s="114"/>
      <c r="B790" s="126" t="s">
        <v>186</v>
      </c>
      <c r="C790" s="35" t="s">
        <v>53</v>
      </c>
      <c r="D790" s="35" t="s">
        <v>21</v>
      </c>
      <c r="E790" s="35" t="s">
        <v>100</v>
      </c>
      <c r="F790" s="35" t="s">
        <v>345</v>
      </c>
      <c r="G790" s="36" t="s">
        <v>32</v>
      </c>
      <c r="H790" s="60">
        <f>H791</f>
        <v>360151.72</v>
      </c>
      <c r="I790" s="60">
        <f t="shared" ref="I790:M790" si="1750">I791</f>
        <v>387333.91</v>
      </c>
      <c r="J790" s="60">
        <f t="shared" si="1750"/>
        <v>418430.16</v>
      </c>
      <c r="K790" s="60">
        <f t="shared" si="1750"/>
        <v>25186.26</v>
      </c>
      <c r="L790" s="60">
        <f t="shared" si="1750"/>
        <v>64676.24</v>
      </c>
      <c r="M790" s="60">
        <f t="shared" si="1750"/>
        <v>101044.61</v>
      </c>
      <c r="N790" s="60">
        <f t="shared" si="1699"/>
        <v>385337.98</v>
      </c>
      <c r="O790" s="60">
        <f t="shared" si="1700"/>
        <v>452010.14999999997</v>
      </c>
      <c r="P790" s="60">
        <f t="shared" si="1701"/>
        <v>519474.76999999996</v>
      </c>
      <c r="Q790" s="60">
        <f t="shared" ref="Q790:S790" si="1751">Q791</f>
        <v>0</v>
      </c>
      <c r="R790" s="60">
        <f t="shared" si="1751"/>
        <v>0</v>
      </c>
      <c r="S790" s="60">
        <f t="shared" si="1751"/>
        <v>0</v>
      </c>
      <c r="T790" s="60">
        <f t="shared" si="1495"/>
        <v>385337.98</v>
      </c>
      <c r="U790" s="60">
        <f t="shared" si="1496"/>
        <v>452010.14999999997</v>
      </c>
      <c r="V790" s="60">
        <f t="shared" si="1497"/>
        <v>519474.76999999996</v>
      </c>
      <c r="W790" s="60">
        <f t="shared" ref="W790:Y790" si="1752">W791</f>
        <v>0</v>
      </c>
      <c r="X790" s="60">
        <f t="shared" si="1752"/>
        <v>0</v>
      </c>
      <c r="Y790" s="60">
        <f t="shared" si="1752"/>
        <v>0</v>
      </c>
      <c r="Z790" s="60">
        <f t="shared" si="1677"/>
        <v>385337.98</v>
      </c>
      <c r="AA790" s="60">
        <f t="shared" si="1678"/>
        <v>452010.14999999997</v>
      </c>
      <c r="AB790" s="60">
        <f t="shared" si="1679"/>
        <v>519474.76999999996</v>
      </c>
      <c r="AC790" s="60">
        <f t="shared" ref="AC790:AE790" si="1753">AC791</f>
        <v>0</v>
      </c>
      <c r="AD790" s="60">
        <f t="shared" si="1753"/>
        <v>0</v>
      </c>
      <c r="AE790" s="60">
        <f t="shared" si="1753"/>
        <v>0</v>
      </c>
      <c r="AF790" s="60">
        <f t="shared" si="1681"/>
        <v>385337.98</v>
      </c>
      <c r="AG790" s="60">
        <f t="shared" si="1682"/>
        <v>452010.14999999997</v>
      </c>
      <c r="AH790" s="60">
        <f t="shared" si="1683"/>
        <v>519474.76999999996</v>
      </c>
    </row>
    <row r="791" spans="1:34" customFormat="1" ht="26.4">
      <c r="A791" s="114"/>
      <c r="B791" s="71" t="s">
        <v>34</v>
      </c>
      <c r="C791" s="35" t="s">
        <v>53</v>
      </c>
      <c r="D791" s="35" t="s">
        <v>21</v>
      </c>
      <c r="E791" s="35" t="s">
        <v>100</v>
      </c>
      <c r="F791" s="35" t="s">
        <v>345</v>
      </c>
      <c r="G791" s="36" t="s">
        <v>33</v>
      </c>
      <c r="H791" s="61">
        <v>360151.72</v>
      </c>
      <c r="I791" s="61">
        <v>387333.91</v>
      </c>
      <c r="J791" s="61">
        <v>418430.16</v>
      </c>
      <c r="K791" s="61">
        <v>25186.26</v>
      </c>
      <c r="L791" s="61">
        <v>64676.24</v>
      </c>
      <c r="M791" s="61">
        <v>101044.61</v>
      </c>
      <c r="N791" s="61">
        <f t="shared" si="1699"/>
        <v>385337.98</v>
      </c>
      <c r="O791" s="61">
        <f t="shared" si="1700"/>
        <v>452010.14999999997</v>
      </c>
      <c r="P791" s="61">
        <f t="shared" si="1701"/>
        <v>519474.76999999996</v>
      </c>
      <c r="Q791" s="61"/>
      <c r="R791" s="61"/>
      <c r="S791" s="61"/>
      <c r="T791" s="61">
        <f t="shared" ref="T791:T810" si="1754">N791+Q791</f>
        <v>385337.98</v>
      </c>
      <c r="U791" s="61">
        <f t="shared" ref="U791:U810" si="1755">O791+R791</f>
        <v>452010.14999999997</v>
      </c>
      <c r="V791" s="61">
        <f t="shared" ref="V791:V810" si="1756">P791+S791</f>
        <v>519474.76999999996</v>
      </c>
      <c r="W791" s="61"/>
      <c r="X791" s="61"/>
      <c r="Y791" s="61"/>
      <c r="Z791" s="61">
        <f t="shared" si="1677"/>
        <v>385337.98</v>
      </c>
      <c r="AA791" s="61">
        <f t="shared" si="1678"/>
        <v>452010.14999999997</v>
      </c>
      <c r="AB791" s="61">
        <f t="shared" si="1679"/>
        <v>519474.76999999996</v>
      </c>
      <c r="AC791" s="61"/>
      <c r="AD791" s="61"/>
      <c r="AE791" s="61"/>
      <c r="AF791" s="61">
        <f t="shared" si="1681"/>
        <v>385337.98</v>
      </c>
      <c r="AG791" s="61">
        <f t="shared" si="1682"/>
        <v>452010.14999999997</v>
      </c>
      <c r="AH791" s="61">
        <f t="shared" si="1683"/>
        <v>519474.76999999996</v>
      </c>
    </row>
    <row r="792" spans="1:34" customFormat="1" ht="42.75" customHeight="1">
      <c r="A792" s="114"/>
      <c r="B792" s="104" t="s">
        <v>149</v>
      </c>
      <c r="C792" s="35" t="s">
        <v>53</v>
      </c>
      <c r="D792" s="35" t="s">
        <v>21</v>
      </c>
      <c r="E792" s="35" t="s">
        <v>100</v>
      </c>
      <c r="F792" s="35" t="s">
        <v>347</v>
      </c>
      <c r="G792" s="36"/>
      <c r="H792" s="61">
        <f>+H793</f>
        <v>759.71</v>
      </c>
      <c r="I792" s="61">
        <f t="shared" ref="I792:M792" si="1757">+I793</f>
        <v>677.34</v>
      </c>
      <c r="J792" s="61">
        <f t="shared" si="1757"/>
        <v>677.05</v>
      </c>
      <c r="K792" s="61">
        <f t="shared" si="1757"/>
        <v>1899.13</v>
      </c>
      <c r="L792" s="61">
        <f t="shared" si="1757"/>
        <v>2082.4499999999998</v>
      </c>
      <c r="M792" s="61">
        <f t="shared" si="1757"/>
        <v>85864.07</v>
      </c>
      <c r="N792" s="61">
        <f t="shared" si="1699"/>
        <v>2658.84</v>
      </c>
      <c r="O792" s="61">
        <f t="shared" si="1700"/>
        <v>2759.79</v>
      </c>
      <c r="P792" s="61">
        <f t="shared" si="1701"/>
        <v>86541.12000000001</v>
      </c>
      <c r="Q792" s="61">
        <f t="shared" ref="Q792:S792" si="1758">+Q793</f>
        <v>0</v>
      </c>
      <c r="R792" s="61">
        <f t="shared" si="1758"/>
        <v>0</v>
      </c>
      <c r="S792" s="61">
        <f t="shared" si="1758"/>
        <v>0</v>
      </c>
      <c r="T792" s="61">
        <f t="shared" si="1754"/>
        <v>2658.84</v>
      </c>
      <c r="U792" s="61">
        <f t="shared" si="1755"/>
        <v>2759.79</v>
      </c>
      <c r="V792" s="61">
        <f t="shared" si="1756"/>
        <v>86541.12000000001</v>
      </c>
      <c r="W792" s="61">
        <f t="shared" ref="W792:Y792" si="1759">+W793</f>
        <v>0</v>
      </c>
      <c r="X792" s="61">
        <f t="shared" si="1759"/>
        <v>0</v>
      </c>
      <c r="Y792" s="61">
        <f t="shared" si="1759"/>
        <v>0</v>
      </c>
      <c r="Z792" s="61">
        <f t="shared" si="1677"/>
        <v>2658.84</v>
      </c>
      <c r="AA792" s="61">
        <f t="shared" si="1678"/>
        <v>2759.79</v>
      </c>
      <c r="AB792" s="61">
        <f t="shared" si="1679"/>
        <v>86541.12000000001</v>
      </c>
      <c r="AC792" s="61">
        <f t="shared" ref="AC792:AE792" si="1760">+AC793</f>
        <v>0</v>
      </c>
      <c r="AD792" s="61">
        <f t="shared" si="1760"/>
        <v>0</v>
      </c>
      <c r="AE792" s="61">
        <f t="shared" si="1760"/>
        <v>0</v>
      </c>
      <c r="AF792" s="61">
        <f t="shared" si="1681"/>
        <v>2658.84</v>
      </c>
      <c r="AG792" s="61">
        <f t="shared" si="1682"/>
        <v>2759.79</v>
      </c>
      <c r="AH792" s="61">
        <f t="shared" si="1683"/>
        <v>86541.12000000001</v>
      </c>
    </row>
    <row r="793" spans="1:34" customFormat="1" ht="24.75" customHeight="1">
      <c r="A793" s="114"/>
      <c r="B793" s="126" t="s">
        <v>186</v>
      </c>
      <c r="C793" s="35" t="s">
        <v>53</v>
      </c>
      <c r="D793" s="35" t="s">
        <v>21</v>
      </c>
      <c r="E793" s="35" t="s">
        <v>100</v>
      </c>
      <c r="F793" s="35" t="s">
        <v>347</v>
      </c>
      <c r="G793" s="36" t="s">
        <v>32</v>
      </c>
      <c r="H793" s="61">
        <f>H794</f>
        <v>759.71</v>
      </c>
      <c r="I793" s="61">
        <f t="shared" ref="I793:M793" si="1761">I794</f>
        <v>677.34</v>
      </c>
      <c r="J793" s="61">
        <f t="shared" si="1761"/>
        <v>677.05</v>
      </c>
      <c r="K793" s="61">
        <f t="shared" si="1761"/>
        <v>1899.13</v>
      </c>
      <c r="L793" s="61">
        <f t="shared" si="1761"/>
        <v>2082.4499999999998</v>
      </c>
      <c r="M793" s="61">
        <f t="shared" si="1761"/>
        <v>85864.07</v>
      </c>
      <c r="N793" s="61">
        <f t="shared" si="1699"/>
        <v>2658.84</v>
      </c>
      <c r="O793" s="61">
        <f t="shared" si="1700"/>
        <v>2759.79</v>
      </c>
      <c r="P793" s="61">
        <f t="shared" si="1701"/>
        <v>86541.12000000001</v>
      </c>
      <c r="Q793" s="61">
        <f t="shared" ref="Q793:S793" si="1762">Q794</f>
        <v>0</v>
      </c>
      <c r="R793" s="61">
        <f t="shared" si="1762"/>
        <v>0</v>
      </c>
      <c r="S793" s="61">
        <f t="shared" si="1762"/>
        <v>0</v>
      </c>
      <c r="T793" s="61">
        <f t="shared" si="1754"/>
        <v>2658.84</v>
      </c>
      <c r="U793" s="61">
        <f t="shared" si="1755"/>
        <v>2759.79</v>
      </c>
      <c r="V793" s="61">
        <f t="shared" si="1756"/>
        <v>86541.12000000001</v>
      </c>
      <c r="W793" s="61">
        <f t="shared" ref="W793:Y793" si="1763">W794</f>
        <v>0</v>
      </c>
      <c r="X793" s="61">
        <f t="shared" si="1763"/>
        <v>0</v>
      </c>
      <c r="Y793" s="61">
        <f t="shared" si="1763"/>
        <v>0</v>
      </c>
      <c r="Z793" s="61">
        <f t="shared" si="1677"/>
        <v>2658.84</v>
      </c>
      <c r="AA793" s="61">
        <f t="shared" si="1678"/>
        <v>2759.79</v>
      </c>
      <c r="AB793" s="61">
        <f t="shared" si="1679"/>
        <v>86541.12000000001</v>
      </c>
      <c r="AC793" s="61">
        <f t="shared" ref="AC793:AE793" si="1764">AC794</f>
        <v>0</v>
      </c>
      <c r="AD793" s="61">
        <f t="shared" si="1764"/>
        <v>0</v>
      </c>
      <c r="AE793" s="61">
        <f t="shared" si="1764"/>
        <v>0</v>
      </c>
      <c r="AF793" s="61">
        <f t="shared" si="1681"/>
        <v>2658.84</v>
      </c>
      <c r="AG793" s="61">
        <f t="shared" si="1682"/>
        <v>2759.79</v>
      </c>
      <c r="AH793" s="61">
        <f t="shared" si="1683"/>
        <v>86541.12000000001</v>
      </c>
    </row>
    <row r="794" spans="1:34" customFormat="1" ht="26.4">
      <c r="A794" s="114"/>
      <c r="B794" s="71" t="s">
        <v>34</v>
      </c>
      <c r="C794" s="35" t="s">
        <v>53</v>
      </c>
      <c r="D794" s="35" t="s">
        <v>21</v>
      </c>
      <c r="E794" s="35" t="s">
        <v>100</v>
      </c>
      <c r="F794" s="35" t="s">
        <v>347</v>
      </c>
      <c r="G794" s="36" t="s">
        <v>33</v>
      </c>
      <c r="H794" s="60">
        <v>759.71</v>
      </c>
      <c r="I794" s="60">
        <v>677.34</v>
      </c>
      <c r="J794" s="60">
        <v>677.05</v>
      </c>
      <c r="K794" s="60">
        <v>1899.13</v>
      </c>
      <c r="L794" s="60">
        <v>2082.4499999999998</v>
      </c>
      <c r="M794" s="60">
        <v>85864.07</v>
      </c>
      <c r="N794" s="60">
        <f t="shared" si="1699"/>
        <v>2658.84</v>
      </c>
      <c r="O794" s="60">
        <f t="shared" si="1700"/>
        <v>2759.79</v>
      </c>
      <c r="P794" s="60">
        <f t="shared" si="1701"/>
        <v>86541.12000000001</v>
      </c>
      <c r="Q794" s="60"/>
      <c r="R794" s="60"/>
      <c r="S794" s="60"/>
      <c r="T794" s="60">
        <f t="shared" si="1754"/>
        <v>2658.84</v>
      </c>
      <c r="U794" s="60">
        <f t="shared" si="1755"/>
        <v>2759.79</v>
      </c>
      <c r="V794" s="60">
        <f t="shared" si="1756"/>
        <v>86541.12000000001</v>
      </c>
      <c r="W794" s="60"/>
      <c r="X794" s="60"/>
      <c r="Y794" s="60"/>
      <c r="Z794" s="60">
        <f t="shared" si="1677"/>
        <v>2658.84</v>
      </c>
      <c r="AA794" s="60">
        <f t="shared" si="1678"/>
        <v>2759.79</v>
      </c>
      <c r="AB794" s="60">
        <f t="shared" si="1679"/>
        <v>86541.12000000001</v>
      </c>
      <c r="AC794" s="60"/>
      <c r="AD794" s="60"/>
      <c r="AE794" s="60"/>
      <c r="AF794" s="60">
        <f t="shared" si="1681"/>
        <v>2658.84</v>
      </c>
      <c r="AG794" s="60">
        <f t="shared" si="1682"/>
        <v>2759.79</v>
      </c>
      <c r="AH794" s="60">
        <f t="shared" si="1683"/>
        <v>86541.12000000001</v>
      </c>
    </row>
    <row r="795" spans="1:34" customFormat="1" ht="52.8">
      <c r="A795" s="114"/>
      <c r="B795" s="104" t="s">
        <v>350</v>
      </c>
      <c r="C795" s="35" t="s">
        <v>53</v>
      </c>
      <c r="D795" s="35" t="s">
        <v>21</v>
      </c>
      <c r="E795" s="35" t="s">
        <v>100</v>
      </c>
      <c r="F795" s="35" t="s">
        <v>349</v>
      </c>
      <c r="G795" s="36"/>
      <c r="H795" s="60">
        <f>H798+H796</f>
        <v>2282715.94</v>
      </c>
      <c r="I795" s="60">
        <f t="shared" ref="I795:J795" si="1765">I798+I796</f>
        <v>2303743.1</v>
      </c>
      <c r="J795" s="60">
        <f t="shared" si="1765"/>
        <v>2388692.8199999998</v>
      </c>
      <c r="K795" s="60">
        <f t="shared" ref="K795:M795" si="1766">K798+K796</f>
        <v>0</v>
      </c>
      <c r="L795" s="60">
        <f t="shared" si="1766"/>
        <v>0</v>
      </c>
      <c r="M795" s="60">
        <f t="shared" si="1766"/>
        <v>0</v>
      </c>
      <c r="N795" s="60">
        <f t="shared" si="1699"/>
        <v>2282715.94</v>
      </c>
      <c r="O795" s="60">
        <f t="shared" si="1700"/>
        <v>2303743.1</v>
      </c>
      <c r="P795" s="60">
        <f t="shared" si="1701"/>
        <v>2388692.8199999998</v>
      </c>
      <c r="Q795" s="60">
        <f t="shared" ref="Q795:S795" si="1767">Q798+Q796</f>
        <v>0</v>
      </c>
      <c r="R795" s="60">
        <f t="shared" si="1767"/>
        <v>0</v>
      </c>
      <c r="S795" s="60">
        <f t="shared" si="1767"/>
        <v>0</v>
      </c>
      <c r="T795" s="60">
        <f t="shared" si="1754"/>
        <v>2282715.94</v>
      </c>
      <c r="U795" s="60">
        <f t="shared" si="1755"/>
        <v>2303743.1</v>
      </c>
      <c r="V795" s="60">
        <f t="shared" si="1756"/>
        <v>2388692.8199999998</v>
      </c>
      <c r="W795" s="60">
        <f t="shared" ref="W795:Y795" si="1768">W798+W796</f>
        <v>0</v>
      </c>
      <c r="X795" s="60">
        <f t="shared" si="1768"/>
        <v>0</v>
      </c>
      <c r="Y795" s="60">
        <f t="shared" si="1768"/>
        <v>0</v>
      </c>
      <c r="Z795" s="60">
        <f t="shared" si="1677"/>
        <v>2282715.94</v>
      </c>
      <c r="AA795" s="60">
        <f t="shared" si="1678"/>
        <v>2303743.1</v>
      </c>
      <c r="AB795" s="60">
        <f t="shared" si="1679"/>
        <v>2388692.8199999998</v>
      </c>
      <c r="AC795" s="60">
        <f t="shared" ref="AC795:AE795" si="1769">AC798+AC796</f>
        <v>0</v>
      </c>
      <c r="AD795" s="60">
        <f t="shared" si="1769"/>
        <v>0</v>
      </c>
      <c r="AE795" s="60">
        <f t="shared" si="1769"/>
        <v>0</v>
      </c>
      <c r="AF795" s="60">
        <f t="shared" si="1681"/>
        <v>2282715.94</v>
      </c>
      <c r="AG795" s="60">
        <f t="shared" si="1682"/>
        <v>2303743.1</v>
      </c>
      <c r="AH795" s="60">
        <f t="shared" si="1683"/>
        <v>2388692.8199999998</v>
      </c>
    </row>
    <row r="796" spans="1:34" customFormat="1" ht="39.6">
      <c r="A796" s="114"/>
      <c r="B796" s="191" t="s">
        <v>51</v>
      </c>
      <c r="C796" s="35" t="s">
        <v>53</v>
      </c>
      <c r="D796" s="35" t="s">
        <v>21</v>
      </c>
      <c r="E796" s="35" t="s">
        <v>100</v>
      </c>
      <c r="F796" s="35" t="s">
        <v>349</v>
      </c>
      <c r="G796" s="36" t="s">
        <v>49</v>
      </c>
      <c r="H796" s="60">
        <f>H797</f>
        <v>2142715.94</v>
      </c>
      <c r="I796" s="60">
        <f t="shared" ref="I796:M796" si="1770">I797</f>
        <v>2163743.1</v>
      </c>
      <c r="J796" s="60">
        <f t="shared" si="1770"/>
        <v>2248692.8199999998</v>
      </c>
      <c r="K796" s="60">
        <f t="shared" si="1770"/>
        <v>140000</v>
      </c>
      <c r="L796" s="60">
        <f t="shared" si="1770"/>
        <v>0</v>
      </c>
      <c r="M796" s="60">
        <f t="shared" si="1770"/>
        <v>0</v>
      </c>
      <c r="N796" s="60">
        <f t="shared" si="1699"/>
        <v>2282715.94</v>
      </c>
      <c r="O796" s="60">
        <f t="shared" si="1700"/>
        <v>2163743.1</v>
      </c>
      <c r="P796" s="60">
        <f t="shared" si="1701"/>
        <v>2248692.8199999998</v>
      </c>
      <c r="Q796" s="60">
        <f t="shared" ref="Q796:S796" si="1771">Q797</f>
        <v>0</v>
      </c>
      <c r="R796" s="60">
        <f t="shared" si="1771"/>
        <v>0</v>
      </c>
      <c r="S796" s="60">
        <f t="shared" si="1771"/>
        <v>0</v>
      </c>
      <c r="T796" s="60">
        <f t="shared" si="1754"/>
        <v>2282715.94</v>
      </c>
      <c r="U796" s="60">
        <f t="shared" si="1755"/>
        <v>2163743.1</v>
      </c>
      <c r="V796" s="60">
        <f t="shared" si="1756"/>
        <v>2248692.8199999998</v>
      </c>
      <c r="W796" s="60">
        <f t="shared" ref="W796:Y796" si="1772">W797</f>
        <v>0</v>
      </c>
      <c r="X796" s="60">
        <f t="shared" si="1772"/>
        <v>0</v>
      </c>
      <c r="Y796" s="60">
        <f t="shared" si="1772"/>
        <v>0</v>
      </c>
      <c r="Z796" s="60">
        <f t="shared" si="1677"/>
        <v>2282715.94</v>
      </c>
      <c r="AA796" s="60">
        <f t="shared" si="1678"/>
        <v>2163743.1</v>
      </c>
      <c r="AB796" s="60">
        <f t="shared" si="1679"/>
        <v>2248692.8199999998</v>
      </c>
      <c r="AC796" s="60">
        <f t="shared" ref="AC796:AE796" si="1773">AC797</f>
        <v>0</v>
      </c>
      <c r="AD796" s="60">
        <f t="shared" si="1773"/>
        <v>0</v>
      </c>
      <c r="AE796" s="60">
        <f t="shared" si="1773"/>
        <v>0</v>
      </c>
      <c r="AF796" s="60">
        <f t="shared" si="1681"/>
        <v>2282715.94</v>
      </c>
      <c r="AG796" s="60">
        <f t="shared" si="1682"/>
        <v>2163743.1</v>
      </c>
      <c r="AH796" s="60">
        <f t="shared" si="1683"/>
        <v>2248692.8199999998</v>
      </c>
    </row>
    <row r="797" spans="1:34" customFormat="1">
      <c r="A797" s="114"/>
      <c r="B797" s="191" t="s">
        <v>52</v>
      </c>
      <c r="C797" s="35" t="s">
        <v>53</v>
      </c>
      <c r="D797" s="35" t="s">
        <v>21</v>
      </c>
      <c r="E797" s="35" t="s">
        <v>100</v>
      </c>
      <c r="F797" s="35" t="s">
        <v>349</v>
      </c>
      <c r="G797" s="36" t="s">
        <v>50</v>
      </c>
      <c r="H797" s="60">
        <v>2142715.94</v>
      </c>
      <c r="I797" s="60">
        <v>2163743.1</v>
      </c>
      <c r="J797" s="60">
        <v>2248692.8199999998</v>
      </c>
      <c r="K797" s="60">
        <v>140000</v>
      </c>
      <c r="L797" s="60"/>
      <c r="M797" s="60"/>
      <c r="N797" s="60">
        <f t="shared" si="1699"/>
        <v>2282715.94</v>
      </c>
      <c r="O797" s="60">
        <f t="shared" si="1700"/>
        <v>2163743.1</v>
      </c>
      <c r="P797" s="60">
        <f t="shared" si="1701"/>
        <v>2248692.8199999998</v>
      </c>
      <c r="Q797" s="60"/>
      <c r="R797" s="60"/>
      <c r="S797" s="60"/>
      <c r="T797" s="60">
        <f t="shared" si="1754"/>
        <v>2282715.94</v>
      </c>
      <c r="U797" s="60">
        <f t="shared" si="1755"/>
        <v>2163743.1</v>
      </c>
      <c r="V797" s="60">
        <f t="shared" si="1756"/>
        <v>2248692.8199999998</v>
      </c>
      <c r="W797" s="60"/>
      <c r="X797" s="60"/>
      <c r="Y797" s="60"/>
      <c r="Z797" s="60">
        <f t="shared" si="1677"/>
        <v>2282715.94</v>
      </c>
      <c r="AA797" s="60">
        <f t="shared" si="1678"/>
        <v>2163743.1</v>
      </c>
      <c r="AB797" s="60">
        <f t="shared" si="1679"/>
        <v>2248692.8199999998</v>
      </c>
      <c r="AC797" s="60"/>
      <c r="AD797" s="60"/>
      <c r="AE797" s="60"/>
      <c r="AF797" s="60">
        <f t="shared" si="1681"/>
        <v>2282715.94</v>
      </c>
      <c r="AG797" s="60">
        <f t="shared" si="1682"/>
        <v>2163743.1</v>
      </c>
      <c r="AH797" s="60">
        <f t="shared" si="1683"/>
        <v>2248692.8199999998</v>
      </c>
    </row>
    <row r="798" spans="1:34" customFormat="1" ht="26.4">
      <c r="A798" s="114"/>
      <c r="B798" s="194" t="s">
        <v>186</v>
      </c>
      <c r="C798" s="35" t="s">
        <v>53</v>
      </c>
      <c r="D798" s="35" t="s">
        <v>21</v>
      </c>
      <c r="E798" s="35" t="s">
        <v>100</v>
      </c>
      <c r="F798" s="35" t="s">
        <v>349</v>
      </c>
      <c r="G798" s="36" t="s">
        <v>32</v>
      </c>
      <c r="H798" s="60">
        <f>H799</f>
        <v>140000</v>
      </c>
      <c r="I798" s="60">
        <f t="shared" ref="I798:M798" si="1774">I799</f>
        <v>140000</v>
      </c>
      <c r="J798" s="60">
        <f t="shared" si="1774"/>
        <v>140000</v>
      </c>
      <c r="K798" s="60">
        <f t="shared" si="1774"/>
        <v>-140000</v>
      </c>
      <c r="L798" s="60">
        <f t="shared" si="1774"/>
        <v>0</v>
      </c>
      <c r="M798" s="60">
        <f t="shared" si="1774"/>
        <v>0</v>
      </c>
      <c r="N798" s="60">
        <f t="shared" si="1699"/>
        <v>0</v>
      </c>
      <c r="O798" s="60">
        <f t="shared" si="1700"/>
        <v>140000</v>
      </c>
      <c r="P798" s="60">
        <f t="shared" si="1701"/>
        <v>140000</v>
      </c>
      <c r="Q798" s="60">
        <f t="shared" ref="Q798:S798" si="1775">Q799</f>
        <v>0</v>
      </c>
      <c r="R798" s="60">
        <f t="shared" si="1775"/>
        <v>0</v>
      </c>
      <c r="S798" s="60">
        <f t="shared" si="1775"/>
        <v>0</v>
      </c>
      <c r="T798" s="60">
        <f t="shared" si="1754"/>
        <v>0</v>
      </c>
      <c r="U798" s="60">
        <f t="shared" si="1755"/>
        <v>140000</v>
      </c>
      <c r="V798" s="60">
        <f t="shared" si="1756"/>
        <v>140000</v>
      </c>
      <c r="W798" s="60">
        <f t="shared" ref="W798:Y798" si="1776">W799</f>
        <v>0</v>
      </c>
      <c r="X798" s="60">
        <f t="shared" si="1776"/>
        <v>0</v>
      </c>
      <c r="Y798" s="60">
        <f t="shared" si="1776"/>
        <v>0</v>
      </c>
      <c r="Z798" s="60">
        <f t="shared" si="1677"/>
        <v>0</v>
      </c>
      <c r="AA798" s="60">
        <f t="shared" si="1678"/>
        <v>140000</v>
      </c>
      <c r="AB798" s="60">
        <f t="shared" si="1679"/>
        <v>140000</v>
      </c>
      <c r="AC798" s="60">
        <f t="shared" ref="AC798:AE798" si="1777">AC799</f>
        <v>0</v>
      </c>
      <c r="AD798" s="60">
        <f t="shared" si="1777"/>
        <v>0</v>
      </c>
      <c r="AE798" s="60">
        <f t="shared" si="1777"/>
        <v>0</v>
      </c>
      <c r="AF798" s="60">
        <f t="shared" si="1681"/>
        <v>0</v>
      </c>
      <c r="AG798" s="60">
        <f t="shared" si="1682"/>
        <v>140000</v>
      </c>
      <c r="AH798" s="60">
        <f t="shared" si="1683"/>
        <v>140000</v>
      </c>
    </row>
    <row r="799" spans="1:34" customFormat="1" ht="26.4">
      <c r="A799" s="114"/>
      <c r="B799" s="191" t="s">
        <v>34</v>
      </c>
      <c r="C799" s="35" t="s">
        <v>53</v>
      </c>
      <c r="D799" s="35" t="s">
        <v>21</v>
      </c>
      <c r="E799" s="35" t="s">
        <v>100</v>
      </c>
      <c r="F799" s="35" t="s">
        <v>349</v>
      </c>
      <c r="G799" s="36" t="s">
        <v>33</v>
      </c>
      <c r="H799" s="60">
        <v>140000</v>
      </c>
      <c r="I799" s="60">
        <v>140000</v>
      </c>
      <c r="J799" s="60">
        <v>140000</v>
      </c>
      <c r="K799" s="60">
        <v>-140000</v>
      </c>
      <c r="L799" s="60"/>
      <c r="M799" s="60"/>
      <c r="N799" s="60">
        <f t="shared" si="1699"/>
        <v>0</v>
      </c>
      <c r="O799" s="60">
        <f t="shared" si="1700"/>
        <v>140000</v>
      </c>
      <c r="P799" s="60">
        <f t="shared" si="1701"/>
        <v>140000</v>
      </c>
      <c r="Q799" s="60"/>
      <c r="R799" s="60"/>
      <c r="S799" s="60"/>
      <c r="T799" s="60">
        <f t="shared" si="1754"/>
        <v>0</v>
      </c>
      <c r="U799" s="60">
        <f t="shared" si="1755"/>
        <v>140000</v>
      </c>
      <c r="V799" s="60">
        <f t="shared" si="1756"/>
        <v>140000</v>
      </c>
      <c r="W799" s="60"/>
      <c r="X799" s="60"/>
      <c r="Y799" s="60"/>
      <c r="Z799" s="60">
        <f t="shared" si="1677"/>
        <v>0</v>
      </c>
      <c r="AA799" s="60">
        <f t="shared" si="1678"/>
        <v>140000</v>
      </c>
      <c r="AB799" s="60">
        <f t="shared" si="1679"/>
        <v>140000</v>
      </c>
      <c r="AC799" s="60"/>
      <c r="AD799" s="60"/>
      <c r="AE799" s="60"/>
      <c r="AF799" s="60">
        <f t="shared" si="1681"/>
        <v>0</v>
      </c>
      <c r="AG799" s="60">
        <f t="shared" si="1682"/>
        <v>140000</v>
      </c>
      <c r="AH799" s="60">
        <f t="shared" si="1683"/>
        <v>140000</v>
      </c>
    </row>
    <row r="800" spans="1:34" customFormat="1" ht="39.6">
      <c r="A800" s="114"/>
      <c r="B800" s="104" t="s">
        <v>353</v>
      </c>
      <c r="C800" s="35" t="s">
        <v>53</v>
      </c>
      <c r="D800" s="35" t="s">
        <v>21</v>
      </c>
      <c r="E800" s="35" t="s">
        <v>100</v>
      </c>
      <c r="F800" s="35" t="s">
        <v>352</v>
      </c>
      <c r="G800" s="36"/>
      <c r="H800" s="61">
        <f>H801+H803</f>
        <v>1246357.97</v>
      </c>
      <c r="I800" s="61">
        <f t="shared" ref="I800:J800" si="1778">I801+I803</f>
        <v>1256871.55</v>
      </c>
      <c r="J800" s="61">
        <f t="shared" si="1778"/>
        <v>1299346.4099999999</v>
      </c>
      <c r="K800" s="61">
        <f t="shared" ref="K800:M800" si="1779">K801+K803</f>
        <v>0</v>
      </c>
      <c r="L800" s="61">
        <f t="shared" si="1779"/>
        <v>0</v>
      </c>
      <c r="M800" s="61">
        <f t="shared" si="1779"/>
        <v>0</v>
      </c>
      <c r="N800" s="61">
        <f t="shared" si="1699"/>
        <v>1246357.97</v>
      </c>
      <c r="O800" s="61">
        <f t="shared" si="1700"/>
        <v>1256871.55</v>
      </c>
      <c r="P800" s="61">
        <f t="shared" si="1701"/>
        <v>1299346.4099999999</v>
      </c>
      <c r="Q800" s="61">
        <f t="shared" ref="Q800:S800" si="1780">Q801+Q803</f>
        <v>0</v>
      </c>
      <c r="R800" s="61">
        <f t="shared" si="1780"/>
        <v>0</v>
      </c>
      <c r="S800" s="61">
        <f t="shared" si="1780"/>
        <v>0</v>
      </c>
      <c r="T800" s="61">
        <f t="shared" si="1754"/>
        <v>1246357.97</v>
      </c>
      <c r="U800" s="61">
        <f t="shared" si="1755"/>
        <v>1256871.55</v>
      </c>
      <c r="V800" s="61">
        <f t="shared" si="1756"/>
        <v>1299346.4099999999</v>
      </c>
      <c r="W800" s="61">
        <f t="shared" ref="W800:Y800" si="1781">W801+W803</f>
        <v>0</v>
      </c>
      <c r="X800" s="61">
        <f t="shared" si="1781"/>
        <v>0</v>
      </c>
      <c r="Y800" s="61">
        <f t="shared" si="1781"/>
        <v>0</v>
      </c>
      <c r="Z800" s="61">
        <f t="shared" si="1677"/>
        <v>1246357.97</v>
      </c>
      <c r="AA800" s="61">
        <f t="shared" si="1678"/>
        <v>1256871.55</v>
      </c>
      <c r="AB800" s="61">
        <f t="shared" si="1679"/>
        <v>1299346.4099999999</v>
      </c>
      <c r="AC800" s="61">
        <f t="shared" ref="AC800:AE800" si="1782">AC801+AC803</f>
        <v>0</v>
      </c>
      <c r="AD800" s="61">
        <f t="shared" si="1782"/>
        <v>0</v>
      </c>
      <c r="AE800" s="61">
        <f t="shared" si="1782"/>
        <v>0</v>
      </c>
      <c r="AF800" s="61">
        <f t="shared" si="1681"/>
        <v>1246357.97</v>
      </c>
      <c r="AG800" s="61">
        <f t="shared" si="1682"/>
        <v>1256871.55</v>
      </c>
      <c r="AH800" s="61">
        <f t="shared" si="1683"/>
        <v>1299346.4099999999</v>
      </c>
    </row>
    <row r="801" spans="1:35" customFormat="1" ht="39.6">
      <c r="A801" s="114"/>
      <c r="B801" s="71" t="s">
        <v>51</v>
      </c>
      <c r="C801" s="35" t="s">
        <v>53</v>
      </c>
      <c r="D801" s="35" t="s">
        <v>21</v>
      </c>
      <c r="E801" s="35" t="s">
        <v>100</v>
      </c>
      <c r="F801" s="35" t="s">
        <v>352</v>
      </c>
      <c r="G801" s="36" t="s">
        <v>49</v>
      </c>
      <c r="H801" s="61">
        <f>H802</f>
        <v>1071357.97</v>
      </c>
      <c r="I801" s="61">
        <f t="shared" ref="I801:M801" si="1783">I802</f>
        <v>1081871.55</v>
      </c>
      <c r="J801" s="61">
        <f t="shared" si="1783"/>
        <v>1124346.4099999999</v>
      </c>
      <c r="K801" s="61">
        <f t="shared" si="1783"/>
        <v>0</v>
      </c>
      <c r="L801" s="61">
        <f t="shared" si="1783"/>
        <v>0</v>
      </c>
      <c r="M801" s="61">
        <f t="shared" si="1783"/>
        <v>0</v>
      </c>
      <c r="N801" s="61">
        <f t="shared" si="1699"/>
        <v>1071357.97</v>
      </c>
      <c r="O801" s="61">
        <f t="shared" si="1700"/>
        <v>1081871.55</v>
      </c>
      <c r="P801" s="61">
        <f t="shared" si="1701"/>
        <v>1124346.4099999999</v>
      </c>
      <c r="Q801" s="61">
        <f t="shared" ref="Q801:S801" si="1784">Q802</f>
        <v>0</v>
      </c>
      <c r="R801" s="61">
        <f t="shared" si="1784"/>
        <v>0</v>
      </c>
      <c r="S801" s="61">
        <f t="shared" si="1784"/>
        <v>0</v>
      </c>
      <c r="T801" s="61">
        <f t="shared" si="1754"/>
        <v>1071357.97</v>
      </c>
      <c r="U801" s="61">
        <f t="shared" si="1755"/>
        <v>1081871.55</v>
      </c>
      <c r="V801" s="61">
        <f t="shared" si="1756"/>
        <v>1124346.4099999999</v>
      </c>
      <c r="W801" s="61">
        <f t="shared" ref="W801:Y801" si="1785">W802</f>
        <v>0</v>
      </c>
      <c r="X801" s="61">
        <f t="shared" si="1785"/>
        <v>0</v>
      </c>
      <c r="Y801" s="61">
        <f t="shared" si="1785"/>
        <v>0</v>
      </c>
      <c r="Z801" s="61">
        <f t="shared" si="1677"/>
        <v>1071357.97</v>
      </c>
      <c r="AA801" s="61">
        <f t="shared" si="1678"/>
        <v>1081871.55</v>
      </c>
      <c r="AB801" s="61">
        <f t="shared" si="1679"/>
        <v>1124346.4099999999</v>
      </c>
      <c r="AC801" s="61">
        <f t="shared" ref="AC801:AE801" si="1786">AC802</f>
        <v>0</v>
      </c>
      <c r="AD801" s="61">
        <f t="shared" si="1786"/>
        <v>0</v>
      </c>
      <c r="AE801" s="61">
        <f t="shared" si="1786"/>
        <v>0</v>
      </c>
      <c r="AF801" s="61">
        <f t="shared" si="1681"/>
        <v>1071357.97</v>
      </c>
      <c r="AG801" s="61">
        <f t="shared" si="1682"/>
        <v>1081871.55</v>
      </c>
      <c r="AH801" s="61">
        <f t="shared" si="1683"/>
        <v>1124346.4099999999</v>
      </c>
    </row>
    <row r="802" spans="1:35" customFormat="1">
      <c r="A802" s="114"/>
      <c r="B802" s="71" t="s">
        <v>52</v>
      </c>
      <c r="C802" s="35" t="s">
        <v>53</v>
      </c>
      <c r="D802" s="35" t="s">
        <v>21</v>
      </c>
      <c r="E802" s="35" t="s">
        <v>100</v>
      </c>
      <c r="F802" s="35" t="s">
        <v>352</v>
      </c>
      <c r="G802" s="36" t="s">
        <v>50</v>
      </c>
      <c r="H802" s="60">
        <v>1071357.97</v>
      </c>
      <c r="I802" s="60">
        <v>1081871.55</v>
      </c>
      <c r="J802" s="60">
        <v>1124346.4099999999</v>
      </c>
      <c r="K802" s="60"/>
      <c r="L802" s="60"/>
      <c r="M802" s="60"/>
      <c r="N802" s="60">
        <f t="shared" si="1699"/>
        <v>1071357.97</v>
      </c>
      <c r="O802" s="60">
        <f t="shared" si="1700"/>
        <v>1081871.55</v>
      </c>
      <c r="P802" s="60">
        <f t="shared" si="1701"/>
        <v>1124346.4099999999</v>
      </c>
      <c r="Q802" s="60"/>
      <c r="R802" s="60"/>
      <c r="S802" s="60"/>
      <c r="T802" s="60">
        <f t="shared" si="1754"/>
        <v>1071357.97</v>
      </c>
      <c r="U802" s="60">
        <f t="shared" si="1755"/>
        <v>1081871.55</v>
      </c>
      <c r="V802" s="60">
        <f t="shared" si="1756"/>
        <v>1124346.4099999999</v>
      </c>
      <c r="W802" s="60"/>
      <c r="X802" s="60"/>
      <c r="Y802" s="60"/>
      <c r="Z802" s="60">
        <f t="shared" si="1677"/>
        <v>1071357.97</v>
      </c>
      <c r="AA802" s="60">
        <f t="shared" si="1678"/>
        <v>1081871.55</v>
      </c>
      <c r="AB802" s="60">
        <f t="shared" si="1679"/>
        <v>1124346.4099999999</v>
      </c>
      <c r="AC802" s="60"/>
      <c r="AD802" s="60"/>
      <c r="AE802" s="60"/>
      <c r="AF802" s="60">
        <f t="shared" si="1681"/>
        <v>1071357.97</v>
      </c>
      <c r="AG802" s="60">
        <f t="shared" si="1682"/>
        <v>1081871.55</v>
      </c>
      <c r="AH802" s="60">
        <f t="shared" si="1683"/>
        <v>1124346.4099999999</v>
      </c>
    </row>
    <row r="803" spans="1:35" ht="26.4">
      <c r="A803" s="114"/>
      <c r="B803" s="126" t="s">
        <v>186</v>
      </c>
      <c r="C803" s="35" t="s">
        <v>53</v>
      </c>
      <c r="D803" s="35" t="s">
        <v>21</v>
      </c>
      <c r="E803" s="35" t="s">
        <v>100</v>
      </c>
      <c r="F803" s="35" t="s">
        <v>352</v>
      </c>
      <c r="G803" s="36" t="s">
        <v>32</v>
      </c>
      <c r="H803" s="61">
        <f>H804</f>
        <v>175000</v>
      </c>
      <c r="I803" s="61">
        <f t="shared" ref="I803:M803" si="1787">I804</f>
        <v>175000</v>
      </c>
      <c r="J803" s="61">
        <f t="shared" si="1787"/>
        <v>175000</v>
      </c>
      <c r="K803" s="61">
        <f t="shared" si="1787"/>
        <v>0</v>
      </c>
      <c r="L803" s="61">
        <f t="shared" si="1787"/>
        <v>0</v>
      </c>
      <c r="M803" s="61">
        <f t="shared" si="1787"/>
        <v>0</v>
      </c>
      <c r="N803" s="61">
        <f t="shared" si="1699"/>
        <v>175000</v>
      </c>
      <c r="O803" s="61">
        <f t="shared" si="1700"/>
        <v>175000</v>
      </c>
      <c r="P803" s="61">
        <f t="shared" si="1701"/>
        <v>175000</v>
      </c>
      <c r="Q803" s="61">
        <f t="shared" ref="Q803:S803" si="1788">Q804</f>
        <v>0</v>
      </c>
      <c r="R803" s="61">
        <f t="shared" si="1788"/>
        <v>0</v>
      </c>
      <c r="S803" s="61">
        <f t="shared" si="1788"/>
        <v>0</v>
      </c>
      <c r="T803" s="61">
        <f t="shared" si="1754"/>
        <v>175000</v>
      </c>
      <c r="U803" s="61">
        <f t="shared" si="1755"/>
        <v>175000</v>
      </c>
      <c r="V803" s="61">
        <f t="shared" si="1756"/>
        <v>175000</v>
      </c>
      <c r="W803" s="61">
        <f t="shared" ref="W803:Y803" si="1789">W804</f>
        <v>0</v>
      </c>
      <c r="X803" s="61">
        <f t="shared" si="1789"/>
        <v>0</v>
      </c>
      <c r="Y803" s="61">
        <f t="shared" si="1789"/>
        <v>0</v>
      </c>
      <c r="Z803" s="61">
        <f t="shared" si="1677"/>
        <v>175000</v>
      </c>
      <c r="AA803" s="61">
        <f t="shared" si="1678"/>
        <v>175000</v>
      </c>
      <c r="AB803" s="61">
        <f t="shared" si="1679"/>
        <v>175000</v>
      </c>
      <c r="AC803" s="61">
        <f t="shared" ref="AC803:AE803" si="1790">AC804</f>
        <v>0</v>
      </c>
      <c r="AD803" s="61">
        <f t="shared" si="1790"/>
        <v>0</v>
      </c>
      <c r="AE803" s="61">
        <f t="shared" si="1790"/>
        <v>0</v>
      </c>
      <c r="AF803" s="61">
        <f t="shared" si="1681"/>
        <v>175000</v>
      </c>
      <c r="AG803" s="61">
        <f t="shared" si="1682"/>
        <v>175000</v>
      </c>
      <c r="AH803" s="61">
        <f t="shared" si="1683"/>
        <v>175000</v>
      </c>
    </row>
    <row r="804" spans="1:35" ht="26.4">
      <c r="A804" s="168"/>
      <c r="B804" s="71" t="s">
        <v>34</v>
      </c>
      <c r="C804" s="35" t="s">
        <v>53</v>
      </c>
      <c r="D804" s="35" t="s">
        <v>21</v>
      </c>
      <c r="E804" s="35" t="s">
        <v>100</v>
      </c>
      <c r="F804" s="35" t="s">
        <v>352</v>
      </c>
      <c r="G804" s="36" t="s">
        <v>33</v>
      </c>
      <c r="H804" s="60">
        <v>175000</v>
      </c>
      <c r="I804" s="60">
        <v>175000</v>
      </c>
      <c r="J804" s="60">
        <v>175000</v>
      </c>
      <c r="K804" s="60"/>
      <c r="L804" s="60"/>
      <c r="M804" s="60"/>
      <c r="N804" s="60">
        <f t="shared" si="1699"/>
        <v>175000</v>
      </c>
      <c r="O804" s="60">
        <f t="shared" si="1700"/>
        <v>175000</v>
      </c>
      <c r="P804" s="60">
        <f t="shared" si="1701"/>
        <v>175000</v>
      </c>
      <c r="Q804" s="60"/>
      <c r="R804" s="60"/>
      <c r="S804" s="60"/>
      <c r="T804" s="60">
        <f t="shared" si="1754"/>
        <v>175000</v>
      </c>
      <c r="U804" s="60">
        <f t="shared" si="1755"/>
        <v>175000</v>
      </c>
      <c r="V804" s="60">
        <f t="shared" si="1756"/>
        <v>175000</v>
      </c>
      <c r="W804" s="60"/>
      <c r="X804" s="60"/>
      <c r="Y804" s="60"/>
      <c r="Z804" s="60">
        <f t="shared" si="1677"/>
        <v>175000</v>
      </c>
      <c r="AA804" s="60">
        <f t="shared" si="1678"/>
        <v>175000</v>
      </c>
      <c r="AB804" s="60">
        <f t="shared" si="1679"/>
        <v>175000</v>
      </c>
      <c r="AC804" s="60"/>
      <c r="AD804" s="60"/>
      <c r="AE804" s="60"/>
      <c r="AF804" s="60">
        <f t="shared" si="1681"/>
        <v>175000</v>
      </c>
      <c r="AG804" s="60">
        <f t="shared" si="1682"/>
        <v>175000</v>
      </c>
      <c r="AH804" s="60">
        <f t="shared" si="1683"/>
        <v>175000</v>
      </c>
    </row>
    <row r="805" spans="1:35" ht="39.6">
      <c r="A805" s="256"/>
      <c r="B805" s="243" t="s">
        <v>463</v>
      </c>
      <c r="C805" s="262" t="s">
        <v>53</v>
      </c>
      <c r="D805" s="262" t="s">
        <v>21</v>
      </c>
      <c r="E805" s="241" t="s">
        <v>100</v>
      </c>
      <c r="F805" s="241" t="s">
        <v>464</v>
      </c>
      <c r="G805" s="242"/>
      <c r="H805" s="261"/>
      <c r="I805" s="60"/>
      <c r="J805" s="60"/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/>
      <c r="X805" s="60"/>
      <c r="Y805" s="60"/>
      <c r="Z805" s="60"/>
      <c r="AA805" s="60"/>
      <c r="AB805" s="60"/>
      <c r="AC805" s="60">
        <f>AC806</f>
        <v>748282.28</v>
      </c>
      <c r="AD805" s="60">
        <f t="shared" ref="AD805:AE806" si="1791">AD806</f>
        <v>0</v>
      </c>
      <c r="AE805" s="60">
        <f t="shared" si="1791"/>
        <v>0</v>
      </c>
      <c r="AF805" s="60">
        <f t="shared" ref="AF805:AF807" si="1792">Z805+AC805</f>
        <v>748282.28</v>
      </c>
      <c r="AG805" s="60">
        <f t="shared" ref="AG805:AG807" si="1793">AA805+AD805</f>
        <v>0</v>
      </c>
      <c r="AH805" s="60">
        <f t="shared" ref="AH805:AH807" si="1794">AB805+AE805</f>
        <v>0</v>
      </c>
    </row>
    <row r="806" spans="1:35" ht="39.6">
      <c r="A806" s="256"/>
      <c r="B806" s="240" t="s">
        <v>51</v>
      </c>
      <c r="C806" s="262" t="s">
        <v>53</v>
      </c>
      <c r="D806" s="262" t="s">
        <v>21</v>
      </c>
      <c r="E806" s="241" t="s">
        <v>100</v>
      </c>
      <c r="F806" s="241" t="s">
        <v>464</v>
      </c>
      <c r="G806" s="242" t="s">
        <v>49</v>
      </c>
      <c r="H806" s="261"/>
      <c r="I806" s="60"/>
      <c r="J806" s="60"/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  <c r="X806" s="60"/>
      <c r="Y806" s="60"/>
      <c r="Z806" s="60"/>
      <c r="AA806" s="60"/>
      <c r="AB806" s="60"/>
      <c r="AC806" s="60">
        <f>AC807</f>
        <v>748282.28</v>
      </c>
      <c r="AD806" s="60">
        <f t="shared" si="1791"/>
        <v>0</v>
      </c>
      <c r="AE806" s="60">
        <f t="shared" si="1791"/>
        <v>0</v>
      </c>
      <c r="AF806" s="60">
        <f t="shared" si="1792"/>
        <v>748282.28</v>
      </c>
      <c r="AG806" s="60">
        <f t="shared" si="1793"/>
        <v>0</v>
      </c>
      <c r="AH806" s="60">
        <f t="shared" si="1794"/>
        <v>0</v>
      </c>
    </row>
    <row r="807" spans="1:35">
      <c r="A807" s="256"/>
      <c r="B807" s="240" t="s">
        <v>52</v>
      </c>
      <c r="C807" s="262" t="s">
        <v>53</v>
      </c>
      <c r="D807" s="262" t="s">
        <v>21</v>
      </c>
      <c r="E807" s="241" t="s">
        <v>100</v>
      </c>
      <c r="F807" s="241" t="s">
        <v>464</v>
      </c>
      <c r="G807" s="242" t="s">
        <v>50</v>
      </c>
      <c r="H807" s="261"/>
      <c r="I807" s="60"/>
      <c r="J807" s="60"/>
      <c r="K807" s="60"/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  <c r="X807" s="60"/>
      <c r="Y807" s="60"/>
      <c r="Z807" s="60"/>
      <c r="AA807" s="60"/>
      <c r="AB807" s="60"/>
      <c r="AC807" s="60">
        <v>748282.28</v>
      </c>
      <c r="AD807" s="60"/>
      <c r="AE807" s="60"/>
      <c r="AF807" s="60">
        <f t="shared" si="1792"/>
        <v>748282.28</v>
      </c>
      <c r="AG807" s="60">
        <f t="shared" si="1793"/>
        <v>0</v>
      </c>
      <c r="AH807" s="60">
        <f t="shared" si="1794"/>
        <v>0</v>
      </c>
    </row>
    <row r="808" spans="1:35">
      <c r="A808" s="256"/>
      <c r="B808" s="257"/>
      <c r="C808" s="258"/>
      <c r="D808" s="259"/>
      <c r="E808" s="259"/>
      <c r="F808" s="259"/>
      <c r="G808" s="260"/>
      <c r="H808" s="261"/>
      <c r="I808" s="60"/>
      <c r="J808" s="60"/>
      <c r="K808" s="60"/>
      <c r="L808" s="60"/>
      <c r="M808" s="60"/>
      <c r="N808" s="60"/>
      <c r="O808" s="60"/>
      <c r="P808" s="60"/>
      <c r="Q808" s="60"/>
      <c r="R808" s="60"/>
      <c r="S808" s="60"/>
      <c r="T808" s="60"/>
      <c r="U808" s="60"/>
      <c r="V808" s="60"/>
      <c r="W808" s="60"/>
      <c r="X808" s="60"/>
      <c r="Y808" s="60"/>
      <c r="Z808" s="60"/>
      <c r="AA808" s="60"/>
      <c r="AB808" s="60"/>
      <c r="AC808" s="60"/>
      <c r="AD808" s="60"/>
      <c r="AE808" s="60"/>
      <c r="AF808" s="60"/>
      <c r="AG808" s="60"/>
      <c r="AH808" s="60"/>
    </row>
    <row r="809" spans="1:35">
      <c r="A809" s="149"/>
      <c r="B809" s="150" t="s">
        <v>277</v>
      </c>
      <c r="C809" s="173"/>
      <c r="D809" s="174"/>
      <c r="E809" s="174"/>
      <c r="F809" s="174"/>
      <c r="G809" s="175"/>
      <c r="H809" s="176"/>
      <c r="I809" s="151">
        <v>18053595</v>
      </c>
      <c r="J809" s="151">
        <v>36325590</v>
      </c>
      <c r="K809" s="151"/>
      <c r="L809" s="151"/>
      <c r="M809" s="151"/>
      <c r="N809" s="151">
        <f t="shared" si="1699"/>
        <v>0</v>
      </c>
      <c r="O809" s="151">
        <f t="shared" si="1700"/>
        <v>18053595</v>
      </c>
      <c r="P809" s="151">
        <f t="shared" si="1701"/>
        <v>36325590</v>
      </c>
      <c r="Q809" s="151"/>
      <c r="R809" s="151"/>
      <c r="S809" s="151"/>
      <c r="T809" s="151">
        <f t="shared" si="1754"/>
        <v>0</v>
      </c>
      <c r="U809" s="151">
        <f t="shared" si="1755"/>
        <v>18053595</v>
      </c>
      <c r="V809" s="151">
        <f t="shared" si="1756"/>
        <v>36325590</v>
      </c>
      <c r="W809" s="151"/>
      <c r="X809" s="151"/>
      <c r="Y809" s="151"/>
      <c r="Z809" s="151">
        <f t="shared" si="1677"/>
        <v>0</v>
      </c>
      <c r="AA809" s="151">
        <f t="shared" si="1678"/>
        <v>18053595</v>
      </c>
      <c r="AB809" s="151">
        <f t="shared" si="1679"/>
        <v>36325590</v>
      </c>
      <c r="AC809" s="151"/>
      <c r="AD809" s="151"/>
      <c r="AE809" s="151"/>
      <c r="AF809" s="151">
        <f t="shared" si="1681"/>
        <v>0</v>
      </c>
      <c r="AG809" s="151">
        <f t="shared" si="1682"/>
        <v>18053595</v>
      </c>
      <c r="AH809" s="151">
        <f t="shared" si="1683"/>
        <v>36325590</v>
      </c>
    </row>
    <row r="810" spans="1:35" ht="16.8">
      <c r="B810" s="48" t="s">
        <v>18</v>
      </c>
      <c r="C810" s="49"/>
      <c r="D810" s="21"/>
      <c r="E810" s="21"/>
      <c r="F810" s="22"/>
      <c r="G810" s="23"/>
      <c r="H810" s="62">
        <f>SUM(H16+H682)</f>
        <v>1035802533.1400001</v>
      </c>
      <c r="I810" s="62">
        <f>SUM(I16+I682+I809)</f>
        <v>1005278892.6000001</v>
      </c>
      <c r="J810" s="62">
        <f>SUM(J16+J682+J809)</f>
        <v>1012280564.9900002</v>
      </c>
      <c r="K810" s="62">
        <f>SUM(K16+K682+K809)</f>
        <v>62478519.320000008</v>
      </c>
      <c r="L810" s="62">
        <f>SUM(L16+L682+L809)</f>
        <v>1652253.6199999999</v>
      </c>
      <c r="M810" s="62">
        <f>SUM(M16+M682+M809)</f>
        <v>80747256.489999995</v>
      </c>
      <c r="N810" s="62">
        <f t="shared" si="1699"/>
        <v>1098281052.46</v>
      </c>
      <c r="O810" s="62">
        <f t="shared" si="1700"/>
        <v>1006931146.2200001</v>
      </c>
      <c r="P810" s="62">
        <f t="shared" si="1701"/>
        <v>1093027821.4800003</v>
      </c>
      <c r="Q810" s="62">
        <f>SUM(Q16+Q682+Q809)</f>
        <v>18867380.969999999</v>
      </c>
      <c r="R810" s="62">
        <f>SUM(R16+R682+R809)</f>
        <v>2913094.88</v>
      </c>
      <c r="S810" s="62">
        <f>SUM(S16+S682+S809)</f>
        <v>2913094.88</v>
      </c>
      <c r="T810" s="62">
        <f t="shared" si="1754"/>
        <v>1117148433.4300001</v>
      </c>
      <c r="U810" s="62">
        <f t="shared" si="1755"/>
        <v>1009844241.1000001</v>
      </c>
      <c r="V810" s="62">
        <f t="shared" si="1756"/>
        <v>1095940916.3600004</v>
      </c>
      <c r="W810" s="62">
        <f>SUM(W16+W682+W809)</f>
        <v>198472213.83000001</v>
      </c>
      <c r="X810" s="62">
        <f>SUM(X16+X682+X809)</f>
        <v>448519.8</v>
      </c>
      <c r="Y810" s="62">
        <f>SUM(Y16+Y682+Y809)</f>
        <v>1337295.69</v>
      </c>
      <c r="Z810" s="62">
        <f t="shared" si="1677"/>
        <v>1315620647.26</v>
      </c>
      <c r="AA810" s="62">
        <f t="shared" si="1678"/>
        <v>1010292760.9000001</v>
      </c>
      <c r="AB810" s="62">
        <f t="shared" si="1679"/>
        <v>1097278212.0500004</v>
      </c>
      <c r="AC810" s="62">
        <f>SUM(AC16+AC682+AC809)</f>
        <v>16917206.32</v>
      </c>
      <c r="AD810" s="62">
        <f>SUM(AD16+AD682+AD809)</f>
        <v>-199104</v>
      </c>
      <c r="AE810" s="62">
        <f>SUM(AE16+AE682+AE809)</f>
        <v>-199104</v>
      </c>
      <c r="AF810" s="62">
        <f t="shared" si="1681"/>
        <v>1332537853.5799999</v>
      </c>
      <c r="AG810" s="62">
        <f t="shared" si="1682"/>
        <v>1010093656.9000001</v>
      </c>
      <c r="AH810" s="62">
        <f t="shared" si="1683"/>
        <v>1097079108.0500004</v>
      </c>
      <c r="AI810" s="2" t="s">
        <v>359</v>
      </c>
    </row>
    <row r="811" spans="1:35">
      <c r="F811" s="24"/>
      <c r="G811" s="24"/>
      <c r="H811" s="50">
        <f>[1]ведомств!$J$1494</f>
        <v>1035802533.1399999</v>
      </c>
      <c r="I811" s="50">
        <f>[1]ведомств!$K$1494</f>
        <v>1005278892.5999999</v>
      </c>
      <c r="J811" s="50">
        <f>[1]ведомств!$L$1494</f>
        <v>1012280564.99</v>
      </c>
      <c r="K811" s="210">
        <f>[2]ведомств!$M$1604</f>
        <v>0</v>
      </c>
      <c r="L811" s="210">
        <f>[2]ведомств!$N$1604</f>
        <v>0</v>
      </c>
      <c r="M811" s="210">
        <f>[2]ведомств!$O$1604</f>
        <v>0</v>
      </c>
      <c r="Q811" s="210"/>
      <c r="R811" s="210"/>
      <c r="S811" s="210"/>
      <c r="W811" s="210"/>
      <c r="X811" s="210"/>
      <c r="Y811" s="210"/>
      <c r="AC811" s="210"/>
      <c r="AD811" s="210"/>
      <c r="AE811" s="210"/>
    </row>
    <row r="812" spans="1:35">
      <c r="AC812" s="210">
        <f>[3]ведомств!$AE$2298</f>
        <v>0</v>
      </c>
      <c r="AD812" s="210">
        <f>[3]ведомств!$AF$2298</f>
        <v>0</v>
      </c>
      <c r="AE812" s="210">
        <f>[3]ведомств!$AG$2298</f>
        <v>0</v>
      </c>
      <c r="AF812" s="210">
        <f>[3]ведомств!$AH$2298</f>
        <v>3000</v>
      </c>
      <c r="AG812" s="210">
        <f>[3]ведомств!$AI$2298</f>
        <v>0</v>
      </c>
      <c r="AH812" s="210">
        <f>[3]ведомств!$AJ$2298</f>
        <v>0</v>
      </c>
    </row>
  </sheetData>
  <mergeCells count="36">
    <mergeCell ref="AC13:AE13"/>
    <mergeCell ref="AF13:AH13"/>
    <mergeCell ref="A11:AH11"/>
    <mergeCell ref="W13:Y13"/>
    <mergeCell ref="Z13:AB13"/>
    <mergeCell ref="Q13:S13"/>
    <mergeCell ref="T13:V13"/>
    <mergeCell ref="K13:M13"/>
    <mergeCell ref="N13:P13"/>
    <mergeCell ref="A165:A182"/>
    <mergeCell ref="A499:A501"/>
    <mergeCell ref="H13:J13"/>
    <mergeCell ref="A258:A269"/>
    <mergeCell ref="B12:G12"/>
    <mergeCell ref="A112:A123"/>
    <mergeCell ref="A153:A160"/>
    <mergeCell ref="A19:A36"/>
    <mergeCell ref="A137:A144"/>
    <mergeCell ref="A44:A88"/>
    <mergeCell ref="A13:A14"/>
    <mergeCell ref="B13:B14"/>
    <mergeCell ref="C13:F14"/>
    <mergeCell ref="G13:G14"/>
    <mergeCell ref="A205:A228"/>
    <mergeCell ref="A593:A595"/>
    <mergeCell ref="A285:A318"/>
    <mergeCell ref="A434:A436"/>
    <mergeCell ref="A406:A408"/>
    <mergeCell ref="A324:A326"/>
    <mergeCell ref="A374:A376"/>
    <mergeCell ref="A582:A584"/>
    <mergeCell ref="A525:A529"/>
    <mergeCell ref="A488:A492"/>
    <mergeCell ref="A494:A496"/>
    <mergeCell ref="A509:A511"/>
    <mergeCell ref="A382:A389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4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2024-09-09T09:06:08Z</cp:lastPrinted>
  <dcterms:created xsi:type="dcterms:W3CDTF">2010-03-22T07:46:53Z</dcterms:created>
  <dcterms:modified xsi:type="dcterms:W3CDTF">2024-09-09T09:06:10Z</dcterms:modified>
</cp:coreProperties>
</file>