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296" windowHeight="15588"/>
  </bookViews>
  <sheets>
    <sheet name="Лист1" sheetId="1" r:id="rId1"/>
  </sheets>
  <definedNames>
    <definedName name="_xlnm._FilterDatabase" localSheetId="0" hidden="1">Лист1!$A$567:$J$684</definedName>
    <definedName name="_xlnm.Print_Titles" localSheetId="0">Лист1!$8:$8</definedName>
    <definedName name="_xlnm.Print_Area" localSheetId="0">Лист1!$A$1:$K$684</definedName>
  </definedNames>
  <calcPr calcId="152511"/>
</workbook>
</file>

<file path=xl/calcChain.xml><?xml version="1.0" encoding="utf-8"?>
<calcChain xmlns="http://schemas.openxmlformats.org/spreadsheetml/2006/main">
  <c r="K663" i="1" l="1"/>
  <c r="I662" i="1"/>
  <c r="J662" i="1"/>
  <c r="K662" i="1" s="1"/>
  <c r="H662" i="1"/>
  <c r="K638" i="1"/>
  <c r="I637" i="1"/>
  <c r="J637" i="1"/>
  <c r="H637" i="1"/>
  <c r="I585" i="1"/>
  <c r="I584" i="1" s="1"/>
  <c r="J585" i="1"/>
  <c r="J584" i="1" s="1"/>
  <c r="K580" i="1"/>
  <c r="K582" i="1"/>
  <c r="K583" i="1"/>
  <c r="I581" i="1"/>
  <c r="J581" i="1"/>
  <c r="H581" i="1"/>
  <c r="I579" i="1"/>
  <c r="J579" i="1"/>
  <c r="H579" i="1"/>
  <c r="I505" i="1"/>
  <c r="I504" i="1" s="1"/>
  <c r="J505" i="1"/>
  <c r="J504" i="1" s="1"/>
  <c r="H505" i="1"/>
  <c r="H504" i="1" s="1"/>
  <c r="K503" i="1"/>
  <c r="K506" i="1"/>
  <c r="I502" i="1"/>
  <c r="I501" i="1" s="1"/>
  <c r="J502" i="1"/>
  <c r="J501" i="1" s="1"/>
  <c r="H502" i="1"/>
  <c r="H501" i="1" s="1"/>
  <c r="K364" i="1"/>
  <c r="K366" i="1"/>
  <c r="I365" i="1"/>
  <c r="J365" i="1"/>
  <c r="I363" i="1"/>
  <c r="J363" i="1"/>
  <c r="H365" i="1"/>
  <c r="H363" i="1"/>
  <c r="K357" i="1"/>
  <c r="K359" i="1"/>
  <c r="I358" i="1"/>
  <c r="J358" i="1"/>
  <c r="I356" i="1"/>
  <c r="J356" i="1"/>
  <c r="H358" i="1"/>
  <c r="H356" i="1"/>
  <c r="K341" i="1"/>
  <c r="K343" i="1"/>
  <c r="I342" i="1"/>
  <c r="J342" i="1"/>
  <c r="I340" i="1"/>
  <c r="J340" i="1"/>
  <c r="J339" i="1" s="1"/>
  <c r="H342" i="1"/>
  <c r="H340" i="1"/>
  <c r="K291" i="1"/>
  <c r="J290" i="1"/>
  <c r="I290" i="1"/>
  <c r="H290" i="1"/>
  <c r="K289" i="1"/>
  <c r="J288" i="1"/>
  <c r="I288" i="1"/>
  <c r="I287" i="1" s="1"/>
  <c r="H288" i="1"/>
  <c r="K270" i="1"/>
  <c r="I269" i="1"/>
  <c r="I268" i="1" s="1"/>
  <c r="J269" i="1"/>
  <c r="J268" i="1" s="1"/>
  <c r="H269" i="1"/>
  <c r="H268" i="1" s="1"/>
  <c r="K251" i="1"/>
  <c r="I250" i="1"/>
  <c r="I249" i="1" s="1"/>
  <c r="J250" i="1"/>
  <c r="J249" i="1" s="1"/>
  <c r="H250" i="1"/>
  <c r="H249" i="1" s="1"/>
  <c r="K204" i="1"/>
  <c r="J203" i="1"/>
  <c r="J202" i="1" s="1"/>
  <c r="I203" i="1"/>
  <c r="I202" i="1" s="1"/>
  <c r="H203" i="1"/>
  <c r="H202" i="1" s="1"/>
  <c r="K194" i="1"/>
  <c r="I193" i="1"/>
  <c r="I192" i="1" s="1"/>
  <c r="J193" i="1"/>
  <c r="J192" i="1" s="1"/>
  <c r="H193" i="1"/>
  <c r="H192" i="1" s="1"/>
  <c r="K137" i="1"/>
  <c r="I136" i="1"/>
  <c r="I135" i="1" s="1"/>
  <c r="J136" i="1"/>
  <c r="J135" i="1" s="1"/>
  <c r="H136" i="1"/>
  <c r="H135" i="1" s="1"/>
  <c r="K123" i="1"/>
  <c r="K125" i="1"/>
  <c r="I124" i="1"/>
  <c r="J124" i="1"/>
  <c r="I122" i="1"/>
  <c r="J122" i="1"/>
  <c r="H124" i="1"/>
  <c r="H122" i="1"/>
  <c r="K111" i="1"/>
  <c r="I110" i="1"/>
  <c r="I109" i="1" s="1"/>
  <c r="J110" i="1"/>
  <c r="J109" i="1" s="1"/>
  <c r="H110" i="1"/>
  <c r="H109" i="1" s="1"/>
  <c r="K99" i="1"/>
  <c r="I98" i="1"/>
  <c r="I97" i="1" s="1"/>
  <c r="J98" i="1"/>
  <c r="J97" i="1" s="1"/>
  <c r="H98" i="1"/>
  <c r="H97" i="1" s="1"/>
  <c r="K96" i="1"/>
  <c r="I95" i="1"/>
  <c r="I94" i="1" s="1"/>
  <c r="J95" i="1"/>
  <c r="J94" i="1" s="1"/>
  <c r="H95" i="1"/>
  <c r="H94" i="1" s="1"/>
  <c r="K79" i="1"/>
  <c r="I78" i="1"/>
  <c r="I77" i="1" s="1"/>
  <c r="J78" i="1"/>
  <c r="J77" i="1" s="1"/>
  <c r="H78" i="1"/>
  <c r="H77" i="1" s="1"/>
  <c r="K70" i="1"/>
  <c r="I69" i="1"/>
  <c r="I68" i="1" s="1"/>
  <c r="J69" i="1"/>
  <c r="J68" i="1" s="1"/>
  <c r="H69" i="1"/>
  <c r="H68" i="1" s="1"/>
  <c r="K135" i="1" l="1"/>
  <c r="K579" i="1"/>
  <c r="K363" i="1"/>
  <c r="H287" i="1"/>
  <c r="K268" i="1"/>
  <c r="K501" i="1"/>
  <c r="K637" i="1"/>
  <c r="K581" i="1"/>
  <c r="K502" i="1"/>
  <c r="K504" i="1"/>
  <c r="K505" i="1"/>
  <c r="J287" i="1"/>
  <c r="K287" i="1" s="1"/>
  <c r="K356" i="1"/>
  <c r="K342" i="1"/>
  <c r="K365" i="1"/>
  <c r="K97" i="1"/>
  <c r="K249" i="1"/>
  <c r="K358" i="1"/>
  <c r="K250" i="1"/>
  <c r="K269" i="1"/>
  <c r="I339" i="1"/>
  <c r="K340" i="1"/>
  <c r="H339" i="1"/>
  <c r="K290" i="1"/>
  <c r="K288" i="1"/>
  <c r="K109" i="1"/>
  <c r="J121" i="1"/>
  <c r="K121" i="1" s="1"/>
  <c r="K95" i="1"/>
  <c r="I121" i="1"/>
  <c r="K124" i="1"/>
  <c r="K94" i="1"/>
  <c r="K192" i="1"/>
  <c r="K203" i="1"/>
  <c r="K202" i="1"/>
  <c r="K136" i="1"/>
  <c r="K193" i="1"/>
  <c r="K122" i="1"/>
  <c r="H121" i="1"/>
  <c r="K110" i="1"/>
  <c r="K98" i="1"/>
  <c r="K77" i="1"/>
  <c r="K78" i="1"/>
  <c r="K68" i="1"/>
  <c r="K69" i="1"/>
  <c r="K339" i="1" l="1"/>
  <c r="K52" i="1" l="1"/>
  <c r="J51" i="1"/>
  <c r="I51" i="1"/>
  <c r="I50" i="1" s="1"/>
  <c r="H51" i="1"/>
  <c r="H50" i="1" s="1"/>
  <c r="K34" i="1"/>
  <c r="H33" i="1"/>
  <c r="H32" i="1" s="1"/>
  <c r="J33" i="1"/>
  <c r="J32" i="1" s="1"/>
  <c r="I33" i="1"/>
  <c r="K51" i="1" l="1"/>
  <c r="J50" i="1"/>
  <c r="K50" i="1" s="1"/>
  <c r="K33" i="1"/>
  <c r="I32" i="1"/>
  <c r="I615" i="1"/>
  <c r="I614" i="1" s="1"/>
  <c r="J615" i="1"/>
  <c r="I531" i="1"/>
  <c r="K531" i="1" s="1"/>
  <c r="I528" i="1"/>
  <c r="K528" i="1" s="1"/>
  <c r="I406" i="1"/>
  <c r="I405" i="1" s="1"/>
  <c r="J406" i="1"/>
  <c r="J405" i="1" s="1"/>
  <c r="K405" i="1" s="1"/>
  <c r="I403" i="1"/>
  <c r="I402" i="1" s="1"/>
  <c r="J403" i="1"/>
  <c r="I398" i="1"/>
  <c r="J398" i="1"/>
  <c r="I400" i="1"/>
  <c r="J400" i="1"/>
  <c r="I386" i="1"/>
  <c r="I385" i="1" s="1"/>
  <c r="J386" i="1"/>
  <c r="J385" i="1" s="1"/>
  <c r="I384" i="1"/>
  <c r="K384" i="1" s="1"/>
  <c r="I242" i="1"/>
  <c r="K242" i="1" s="1"/>
  <c r="I235" i="1"/>
  <c r="K235" i="1" s="1"/>
  <c r="I213" i="1"/>
  <c r="K213" i="1" s="1"/>
  <c r="I199" i="1"/>
  <c r="I198" i="1" s="1"/>
  <c r="J199" i="1"/>
  <c r="J198" i="1" s="1"/>
  <c r="I185" i="1"/>
  <c r="I163" i="1"/>
  <c r="K163" i="1" s="1"/>
  <c r="I89" i="1"/>
  <c r="I81" i="1"/>
  <c r="I80" i="1" s="1"/>
  <c r="J81" i="1"/>
  <c r="I73" i="1"/>
  <c r="K73" i="1" s="1"/>
  <c r="I60" i="1"/>
  <c r="I59" i="1" s="1"/>
  <c r="J60" i="1"/>
  <c r="J59" i="1" s="1"/>
  <c r="I63" i="1"/>
  <c r="I62" i="1" s="1"/>
  <c r="J63" i="1"/>
  <c r="I66" i="1"/>
  <c r="I65" i="1" s="1"/>
  <c r="J66" i="1"/>
  <c r="J65" i="1" s="1"/>
  <c r="I45" i="1"/>
  <c r="I44" i="1" s="1"/>
  <c r="J45" i="1"/>
  <c r="J44" i="1" s="1"/>
  <c r="I37" i="1"/>
  <c r="K37" i="1" s="1"/>
  <c r="J29" i="1"/>
  <c r="J28" i="1" s="1"/>
  <c r="I29" i="1"/>
  <c r="I28" i="1" s="1"/>
  <c r="I15" i="1"/>
  <c r="K15" i="1" s="1"/>
  <c r="K683" i="1"/>
  <c r="K681" i="1"/>
  <c r="K678" i="1"/>
  <c r="K676" i="1"/>
  <c r="K673" i="1"/>
  <c r="K670" i="1"/>
  <c r="K668" i="1"/>
  <c r="K665" i="1"/>
  <c r="K660" i="1"/>
  <c r="K657" i="1"/>
  <c r="K654" i="1"/>
  <c r="K652" i="1"/>
  <c r="K649" i="1"/>
  <c r="K646" i="1"/>
  <c r="K643" i="1"/>
  <c r="K640" i="1"/>
  <c r="K635" i="1"/>
  <c r="K632" i="1"/>
  <c r="K630" i="1"/>
  <c r="K628" i="1"/>
  <c r="K625" i="1"/>
  <c r="K622" i="1"/>
  <c r="K619" i="1"/>
  <c r="K616" i="1"/>
  <c r="K613" i="1"/>
  <c r="K611" i="1"/>
  <c r="K608" i="1"/>
  <c r="K605" i="1"/>
  <c r="K602" i="1"/>
  <c r="K600" i="1"/>
  <c r="K598" i="1"/>
  <c r="K595" i="1"/>
  <c r="K592" i="1"/>
  <c r="K590" i="1"/>
  <c r="K587" i="1"/>
  <c r="K586" i="1"/>
  <c r="K578" i="1"/>
  <c r="K576" i="1"/>
  <c r="K573" i="1"/>
  <c r="K570" i="1"/>
  <c r="K564" i="1"/>
  <c r="K562" i="1"/>
  <c r="K559" i="1"/>
  <c r="K554" i="1"/>
  <c r="K552" i="1"/>
  <c r="K549" i="1"/>
  <c r="K546" i="1"/>
  <c r="K543" i="1"/>
  <c r="K540" i="1"/>
  <c r="K536" i="1"/>
  <c r="K534" i="1"/>
  <c r="K525" i="1"/>
  <c r="K522" i="1"/>
  <c r="K519" i="1"/>
  <c r="K514" i="1"/>
  <c r="K511" i="1"/>
  <c r="K500" i="1"/>
  <c r="K495" i="1"/>
  <c r="K492" i="1"/>
  <c r="K489" i="1"/>
  <c r="K486" i="1"/>
  <c r="K481" i="1"/>
  <c r="K476" i="1"/>
  <c r="K471" i="1"/>
  <c r="K468" i="1"/>
  <c r="K465" i="1"/>
  <c r="K462" i="1"/>
  <c r="K459" i="1"/>
  <c r="K456" i="1"/>
  <c r="K451" i="1"/>
  <c r="K446" i="1"/>
  <c r="K444" i="1"/>
  <c r="K439" i="1"/>
  <c r="K434" i="1"/>
  <c r="K429" i="1"/>
  <c r="K424" i="1"/>
  <c r="K420" i="1"/>
  <c r="K418" i="1"/>
  <c r="K412" i="1"/>
  <c r="K407" i="1"/>
  <c r="K404" i="1"/>
  <c r="K401" i="1"/>
  <c r="K399" i="1"/>
  <c r="K396" i="1"/>
  <c r="K393" i="1"/>
  <c r="K390" i="1"/>
  <c r="K387" i="1"/>
  <c r="K382" i="1"/>
  <c r="K377" i="1"/>
  <c r="K374" i="1"/>
  <c r="K370" i="1"/>
  <c r="K362" i="1"/>
  <c r="K355" i="1"/>
  <c r="K352" i="1"/>
  <c r="K346" i="1"/>
  <c r="K338" i="1"/>
  <c r="K336" i="1"/>
  <c r="K333" i="1"/>
  <c r="K331" i="1"/>
  <c r="K326" i="1"/>
  <c r="K323" i="1"/>
  <c r="K320" i="1"/>
  <c r="K315" i="1"/>
  <c r="K312" i="1"/>
  <c r="K309" i="1"/>
  <c r="K308" i="1"/>
  <c r="K306" i="1"/>
  <c r="K304" i="1"/>
  <c r="K301" i="1"/>
  <c r="K298" i="1"/>
  <c r="K296" i="1"/>
  <c r="K294" i="1"/>
  <c r="K284" i="1"/>
  <c r="K279" i="1"/>
  <c r="K276" i="1"/>
  <c r="K273" i="1"/>
  <c r="K267" i="1"/>
  <c r="K265" i="1"/>
  <c r="K262" i="1"/>
  <c r="K259" i="1"/>
  <c r="K256" i="1"/>
  <c r="K248" i="1"/>
  <c r="K245" i="1"/>
  <c r="K238" i="1"/>
  <c r="K232" i="1"/>
  <c r="K229" i="1"/>
  <c r="K225" i="1"/>
  <c r="K219" i="1"/>
  <c r="K216" i="1"/>
  <c r="K222" i="1"/>
  <c r="K210" i="1"/>
  <c r="K207" i="1"/>
  <c r="K200" i="1"/>
  <c r="K191" i="1"/>
  <c r="K197" i="1"/>
  <c r="K188" i="1"/>
  <c r="K185" i="1"/>
  <c r="K182" i="1"/>
  <c r="K179" i="1"/>
  <c r="K173" i="1"/>
  <c r="K171" i="1"/>
  <c r="K168" i="1"/>
  <c r="K165" i="1"/>
  <c r="K159" i="1"/>
  <c r="K156" i="1"/>
  <c r="K153" i="1"/>
  <c r="K150" i="1"/>
  <c r="K147" i="1"/>
  <c r="K144" i="1"/>
  <c r="K141" i="1"/>
  <c r="K134" i="1"/>
  <c r="K132" i="1"/>
  <c r="K131" i="1"/>
  <c r="K129" i="1"/>
  <c r="K120" i="1"/>
  <c r="K118" i="1"/>
  <c r="K117" i="1"/>
  <c r="K115" i="1"/>
  <c r="K108" i="1"/>
  <c r="K105" i="1"/>
  <c r="K102" i="1"/>
  <c r="K93" i="1"/>
  <c r="K90" i="1"/>
  <c r="K88" i="1"/>
  <c r="K87" i="1"/>
  <c r="K86" i="1"/>
  <c r="K82" i="1"/>
  <c r="K76" i="1"/>
  <c r="K67" i="1"/>
  <c r="K64" i="1"/>
  <c r="K61" i="1"/>
  <c r="K58" i="1"/>
  <c r="K55" i="1"/>
  <c r="K49" i="1"/>
  <c r="K46" i="1"/>
  <c r="K43" i="1"/>
  <c r="K40" i="1"/>
  <c r="K30" i="1"/>
  <c r="K27" i="1"/>
  <c r="K24" i="1"/>
  <c r="K21" i="1"/>
  <c r="K18" i="1"/>
  <c r="K406" i="1" l="1"/>
  <c r="K385" i="1"/>
  <c r="K615" i="1"/>
  <c r="K63" i="1"/>
  <c r="K400" i="1"/>
  <c r="J397" i="1"/>
  <c r="K44" i="1"/>
  <c r="K32" i="1"/>
  <c r="K398" i="1"/>
  <c r="K198" i="1"/>
  <c r="I397" i="1"/>
  <c r="K65" i="1"/>
  <c r="K59" i="1"/>
  <c r="K199" i="1"/>
  <c r="K29" i="1"/>
  <c r="K60" i="1"/>
  <c r="K81" i="1"/>
  <c r="J614" i="1"/>
  <c r="K614" i="1" s="1"/>
  <c r="K403" i="1"/>
  <c r="J402" i="1"/>
  <c r="K402" i="1" s="1"/>
  <c r="K386" i="1"/>
  <c r="J80" i="1"/>
  <c r="K66" i="1"/>
  <c r="J62" i="1"/>
  <c r="K62" i="1" s="1"/>
  <c r="K45" i="1"/>
  <c r="K28" i="1"/>
  <c r="K80" i="1" l="1"/>
  <c r="I664" i="1"/>
  <c r="I661" i="1" s="1"/>
  <c r="J664" i="1"/>
  <c r="J661" i="1" s="1"/>
  <c r="I659" i="1"/>
  <c r="I658" i="1" s="1"/>
  <c r="J659" i="1"/>
  <c r="J658" i="1" s="1"/>
  <c r="H664" i="1"/>
  <c r="H661" i="1" s="1"/>
  <c r="H659" i="1"/>
  <c r="H658" i="1" s="1"/>
  <c r="H615" i="1"/>
  <c r="H614" i="1" s="1"/>
  <c r="H585" i="1"/>
  <c r="H584" i="1" s="1"/>
  <c r="H521" i="1"/>
  <c r="H520" i="1" s="1"/>
  <c r="I521" i="1"/>
  <c r="J521" i="1"/>
  <c r="J520" i="1" s="1"/>
  <c r="H524" i="1"/>
  <c r="H523" i="1" s="1"/>
  <c r="I524" i="1"/>
  <c r="J524" i="1"/>
  <c r="J523" i="1" s="1"/>
  <c r="H528" i="1"/>
  <c r="H527" i="1" s="1"/>
  <c r="H526" i="1" s="1"/>
  <c r="I527" i="1"/>
  <c r="J527" i="1"/>
  <c r="J526" i="1" s="1"/>
  <c r="J530" i="1"/>
  <c r="J529" i="1" s="1"/>
  <c r="H531" i="1"/>
  <c r="H530" i="1" s="1"/>
  <c r="H529" i="1" s="1"/>
  <c r="I530" i="1"/>
  <c r="H533" i="1"/>
  <c r="I533" i="1"/>
  <c r="J533" i="1"/>
  <c r="H535" i="1"/>
  <c r="I535" i="1"/>
  <c r="J535" i="1"/>
  <c r="H539" i="1"/>
  <c r="H538" i="1" s="1"/>
  <c r="I539" i="1"/>
  <c r="J539" i="1"/>
  <c r="J538" i="1" s="1"/>
  <c r="H542" i="1"/>
  <c r="H541" i="1" s="1"/>
  <c r="I542" i="1"/>
  <c r="J542" i="1"/>
  <c r="J541" i="1" s="1"/>
  <c r="H545" i="1"/>
  <c r="H544" i="1" s="1"/>
  <c r="I545" i="1"/>
  <c r="J545" i="1"/>
  <c r="J544" i="1" s="1"/>
  <c r="H548" i="1"/>
  <c r="H547" i="1" s="1"/>
  <c r="I548" i="1"/>
  <c r="J548" i="1"/>
  <c r="J547" i="1" s="1"/>
  <c r="H551" i="1"/>
  <c r="I551" i="1"/>
  <c r="J551" i="1"/>
  <c r="H553" i="1"/>
  <c r="I553" i="1"/>
  <c r="J553" i="1"/>
  <c r="H406" i="1"/>
  <c r="H405" i="1" s="1"/>
  <c r="H403" i="1"/>
  <c r="H402" i="1" s="1"/>
  <c r="H398" i="1"/>
  <c r="H386" i="1"/>
  <c r="H385" i="1" s="1"/>
  <c r="H199" i="1"/>
  <c r="H198" i="1" s="1"/>
  <c r="H81" i="1"/>
  <c r="H80" i="1" s="1"/>
  <c r="H66" i="1"/>
  <c r="H65" i="1" s="1"/>
  <c r="H63" i="1"/>
  <c r="H62" i="1" s="1"/>
  <c r="H60" i="1"/>
  <c r="H59" i="1" s="1"/>
  <c r="H45" i="1"/>
  <c r="H44" i="1" s="1"/>
  <c r="H29" i="1"/>
  <c r="H28" i="1" s="1"/>
  <c r="H15" i="1"/>
  <c r="H14" i="1" s="1"/>
  <c r="H13" i="1" s="1"/>
  <c r="I14" i="1"/>
  <c r="J14" i="1"/>
  <c r="J13" i="1" s="1"/>
  <c r="H17" i="1"/>
  <c r="H16" i="1" s="1"/>
  <c r="I17" i="1"/>
  <c r="J17" i="1"/>
  <c r="J16" i="1" s="1"/>
  <c r="H20" i="1"/>
  <c r="H19" i="1" s="1"/>
  <c r="I20" i="1"/>
  <c r="J20" i="1"/>
  <c r="J19" i="1" s="1"/>
  <c r="H23" i="1"/>
  <c r="H22" i="1" s="1"/>
  <c r="I23" i="1"/>
  <c r="J23" i="1"/>
  <c r="J22" i="1" s="1"/>
  <c r="H26" i="1"/>
  <c r="H25" i="1" s="1"/>
  <c r="I26" i="1"/>
  <c r="J26" i="1"/>
  <c r="J25" i="1" s="1"/>
  <c r="H37" i="1"/>
  <c r="H36" i="1" s="1"/>
  <c r="H35" i="1" s="1"/>
  <c r="I36" i="1"/>
  <c r="J36" i="1"/>
  <c r="J35" i="1" s="1"/>
  <c r="H39" i="1"/>
  <c r="H38" i="1" s="1"/>
  <c r="I39" i="1"/>
  <c r="J39" i="1"/>
  <c r="J38" i="1" s="1"/>
  <c r="H42" i="1"/>
  <c r="H41" i="1" s="1"/>
  <c r="I42" i="1"/>
  <c r="J42" i="1"/>
  <c r="J41" i="1" s="1"/>
  <c r="H48" i="1"/>
  <c r="H47" i="1" s="1"/>
  <c r="I48" i="1"/>
  <c r="J48" i="1"/>
  <c r="J47" i="1" s="1"/>
  <c r="H54" i="1"/>
  <c r="H53" i="1" s="1"/>
  <c r="I54" i="1"/>
  <c r="J54" i="1"/>
  <c r="J53" i="1" s="1"/>
  <c r="H57" i="1"/>
  <c r="H56" i="1" s="1"/>
  <c r="I57" i="1"/>
  <c r="J57" i="1"/>
  <c r="J56" i="1" s="1"/>
  <c r="H73" i="1"/>
  <c r="H72" i="1" s="1"/>
  <c r="H71" i="1" s="1"/>
  <c r="I72" i="1"/>
  <c r="J72" i="1"/>
  <c r="J71" i="1" s="1"/>
  <c r="H75" i="1"/>
  <c r="H74" i="1" s="1"/>
  <c r="I75" i="1"/>
  <c r="J75" i="1"/>
  <c r="J74" i="1" s="1"/>
  <c r="H85" i="1"/>
  <c r="I85" i="1"/>
  <c r="J85" i="1"/>
  <c r="H89" i="1"/>
  <c r="J89" i="1"/>
  <c r="K89" i="1" s="1"/>
  <c r="H92" i="1"/>
  <c r="H91" i="1" s="1"/>
  <c r="I92" i="1"/>
  <c r="J92" i="1"/>
  <c r="J91" i="1" s="1"/>
  <c r="H101" i="1"/>
  <c r="H100" i="1" s="1"/>
  <c r="I101" i="1"/>
  <c r="J101" i="1"/>
  <c r="J100" i="1" s="1"/>
  <c r="H104" i="1"/>
  <c r="H103" i="1" s="1"/>
  <c r="I104" i="1"/>
  <c r="I103" i="1" s="1"/>
  <c r="J104" i="1"/>
  <c r="J103" i="1" s="1"/>
  <c r="H107" i="1"/>
  <c r="H106" i="1" s="1"/>
  <c r="I107" i="1"/>
  <c r="J107" i="1"/>
  <c r="J106" i="1" s="1"/>
  <c r="H114" i="1"/>
  <c r="I114" i="1"/>
  <c r="J114" i="1"/>
  <c r="H116" i="1"/>
  <c r="I116" i="1"/>
  <c r="J116" i="1"/>
  <c r="H119" i="1"/>
  <c r="I119" i="1"/>
  <c r="J119" i="1"/>
  <c r="H128" i="1"/>
  <c r="I128" i="1"/>
  <c r="J128" i="1"/>
  <c r="H130" i="1"/>
  <c r="I130" i="1"/>
  <c r="J130" i="1"/>
  <c r="H133" i="1"/>
  <c r="I133" i="1"/>
  <c r="J133" i="1"/>
  <c r="H140" i="1"/>
  <c r="H139" i="1" s="1"/>
  <c r="I140" i="1"/>
  <c r="J140" i="1"/>
  <c r="J139" i="1" s="1"/>
  <c r="H143" i="1"/>
  <c r="H142" i="1" s="1"/>
  <c r="I143" i="1"/>
  <c r="J143" i="1"/>
  <c r="J142" i="1" s="1"/>
  <c r="H146" i="1"/>
  <c r="H145" i="1" s="1"/>
  <c r="I146" i="1"/>
  <c r="I145" i="1" s="1"/>
  <c r="J146" i="1"/>
  <c r="H149" i="1"/>
  <c r="H148" i="1" s="1"/>
  <c r="I149" i="1"/>
  <c r="I148" i="1" s="1"/>
  <c r="J149" i="1"/>
  <c r="H152" i="1"/>
  <c r="H151" i="1" s="1"/>
  <c r="I152" i="1"/>
  <c r="I151" i="1" s="1"/>
  <c r="J152" i="1"/>
  <c r="H155" i="1"/>
  <c r="H154" i="1" s="1"/>
  <c r="I155" i="1"/>
  <c r="J155" i="1"/>
  <c r="J154" i="1" s="1"/>
  <c r="H158" i="1"/>
  <c r="H157" i="1" s="1"/>
  <c r="I158" i="1"/>
  <c r="J158" i="1"/>
  <c r="J157" i="1" s="1"/>
  <c r="H163" i="1"/>
  <c r="H162" i="1" s="1"/>
  <c r="I162" i="1"/>
  <c r="J162" i="1"/>
  <c r="H164" i="1"/>
  <c r="I164" i="1"/>
  <c r="J164" i="1"/>
  <c r="H167" i="1"/>
  <c r="H166" i="1" s="1"/>
  <c r="I167" i="1"/>
  <c r="J167" i="1"/>
  <c r="J166" i="1" s="1"/>
  <c r="H170" i="1"/>
  <c r="I170" i="1"/>
  <c r="J170" i="1"/>
  <c r="H172" i="1"/>
  <c r="I172" i="1"/>
  <c r="J172" i="1"/>
  <c r="H178" i="1"/>
  <c r="H177" i="1" s="1"/>
  <c r="I178" i="1"/>
  <c r="J178" i="1"/>
  <c r="J177" i="1" s="1"/>
  <c r="H181" i="1"/>
  <c r="H180" i="1" s="1"/>
  <c r="I181" i="1"/>
  <c r="J181" i="1"/>
  <c r="J180" i="1" s="1"/>
  <c r="H185" i="1"/>
  <c r="H184" i="1" s="1"/>
  <c r="H183" i="1" s="1"/>
  <c r="I184" i="1"/>
  <c r="J184" i="1"/>
  <c r="J183" i="1" s="1"/>
  <c r="H187" i="1"/>
  <c r="H186" i="1" s="1"/>
  <c r="I187" i="1"/>
  <c r="J187" i="1"/>
  <c r="J186" i="1" s="1"/>
  <c r="H196" i="1"/>
  <c r="H195" i="1" s="1"/>
  <c r="I196" i="1"/>
  <c r="J196" i="1"/>
  <c r="J195" i="1" s="1"/>
  <c r="H190" i="1"/>
  <c r="H189" i="1" s="1"/>
  <c r="I190" i="1"/>
  <c r="J190" i="1"/>
  <c r="J189" i="1" s="1"/>
  <c r="H206" i="1"/>
  <c r="H205" i="1" s="1"/>
  <c r="I206" i="1"/>
  <c r="J206" i="1"/>
  <c r="J205" i="1" s="1"/>
  <c r="H209" i="1"/>
  <c r="H208" i="1" s="1"/>
  <c r="I209" i="1"/>
  <c r="I208" i="1" s="1"/>
  <c r="J209" i="1"/>
  <c r="H213" i="1"/>
  <c r="H212" i="1" s="1"/>
  <c r="H211" i="1" s="1"/>
  <c r="I212" i="1"/>
  <c r="J212" i="1"/>
  <c r="J211" i="1" s="1"/>
  <c r="H221" i="1"/>
  <c r="H220" i="1" s="1"/>
  <c r="I221" i="1"/>
  <c r="J221" i="1"/>
  <c r="J220" i="1" s="1"/>
  <c r="H215" i="1"/>
  <c r="H214" i="1" s="1"/>
  <c r="I215" i="1"/>
  <c r="J215" i="1"/>
  <c r="J214" i="1" s="1"/>
  <c r="H218" i="1"/>
  <c r="H217" i="1" s="1"/>
  <c r="I218" i="1"/>
  <c r="J218" i="1"/>
  <c r="J217" i="1" s="1"/>
  <c r="H224" i="1"/>
  <c r="H223" i="1" s="1"/>
  <c r="I224" i="1"/>
  <c r="J224" i="1"/>
  <c r="J223" i="1" s="1"/>
  <c r="H228" i="1"/>
  <c r="H227" i="1" s="1"/>
  <c r="I228" i="1"/>
  <c r="J228" i="1"/>
  <c r="J227" i="1" s="1"/>
  <c r="H231" i="1"/>
  <c r="H230" i="1" s="1"/>
  <c r="I231" i="1"/>
  <c r="J231" i="1"/>
  <c r="J230" i="1" s="1"/>
  <c r="H235" i="1"/>
  <c r="H234" i="1" s="1"/>
  <c r="H233" i="1" s="1"/>
  <c r="I234" i="1"/>
  <c r="J234" i="1"/>
  <c r="J233" i="1" s="1"/>
  <c r="H237" i="1"/>
  <c r="H236" i="1" s="1"/>
  <c r="I237" i="1"/>
  <c r="J237" i="1"/>
  <c r="J236" i="1" s="1"/>
  <c r="H242" i="1"/>
  <c r="H241" i="1" s="1"/>
  <c r="H240" i="1" s="1"/>
  <c r="I241" i="1"/>
  <c r="J241" i="1"/>
  <c r="J240" i="1" s="1"/>
  <c r="J239" i="1" s="1"/>
  <c r="H244" i="1"/>
  <c r="H243" i="1" s="1"/>
  <c r="I244" i="1"/>
  <c r="J244" i="1"/>
  <c r="J243" i="1" s="1"/>
  <c r="H247" i="1"/>
  <c r="H246" i="1" s="1"/>
  <c r="I247" i="1"/>
  <c r="J247" i="1"/>
  <c r="J246" i="1" s="1"/>
  <c r="H255" i="1"/>
  <c r="H254" i="1" s="1"/>
  <c r="I255" i="1"/>
  <c r="I254" i="1" s="1"/>
  <c r="J255" i="1"/>
  <c r="H258" i="1"/>
  <c r="H257" i="1" s="1"/>
  <c r="I258" i="1"/>
  <c r="I257" i="1" s="1"/>
  <c r="J258" i="1"/>
  <c r="H261" i="1"/>
  <c r="H260" i="1" s="1"/>
  <c r="I261" i="1"/>
  <c r="I260" i="1" s="1"/>
  <c r="J261" i="1"/>
  <c r="H264" i="1"/>
  <c r="I264" i="1"/>
  <c r="J264" i="1"/>
  <c r="H266" i="1"/>
  <c r="I266" i="1"/>
  <c r="J266" i="1"/>
  <c r="H272" i="1"/>
  <c r="H271" i="1" s="1"/>
  <c r="I272" i="1"/>
  <c r="J272" i="1"/>
  <c r="J271" i="1" s="1"/>
  <c r="H275" i="1"/>
  <c r="H274" i="1" s="1"/>
  <c r="I275" i="1"/>
  <c r="J275" i="1"/>
  <c r="J274" i="1" s="1"/>
  <c r="H278" i="1"/>
  <c r="H277" i="1" s="1"/>
  <c r="I278" i="1"/>
  <c r="J278" i="1"/>
  <c r="J277" i="1" s="1"/>
  <c r="H283" i="1"/>
  <c r="H282" i="1" s="1"/>
  <c r="H281" i="1" s="1"/>
  <c r="I283" i="1"/>
  <c r="I282" i="1" s="1"/>
  <c r="I281" i="1" s="1"/>
  <c r="J283" i="1"/>
  <c r="H293" i="1"/>
  <c r="I293" i="1"/>
  <c r="J293" i="1"/>
  <c r="H295" i="1"/>
  <c r="I295" i="1"/>
  <c r="J295" i="1"/>
  <c r="H297" i="1"/>
  <c r="I297" i="1"/>
  <c r="J297" i="1"/>
  <c r="H300" i="1"/>
  <c r="H299" i="1" s="1"/>
  <c r="I300" i="1"/>
  <c r="J300" i="1"/>
  <c r="J299" i="1" s="1"/>
  <c r="H303" i="1"/>
  <c r="I303" i="1"/>
  <c r="J303" i="1"/>
  <c r="H305" i="1"/>
  <c r="I305" i="1"/>
  <c r="J305" i="1"/>
  <c r="H307" i="1"/>
  <c r="I307" i="1"/>
  <c r="J307" i="1"/>
  <c r="H311" i="1"/>
  <c r="H310" i="1" s="1"/>
  <c r="I311" i="1"/>
  <c r="J311" i="1"/>
  <c r="J310" i="1" s="1"/>
  <c r="I314" i="1"/>
  <c r="J314" i="1"/>
  <c r="J313" i="1" s="1"/>
  <c r="H314" i="1"/>
  <c r="H313" i="1" s="1"/>
  <c r="H319" i="1"/>
  <c r="H318" i="1" s="1"/>
  <c r="I319" i="1"/>
  <c r="J319" i="1"/>
  <c r="J318" i="1" s="1"/>
  <c r="H322" i="1"/>
  <c r="H321" i="1" s="1"/>
  <c r="I322" i="1"/>
  <c r="J322" i="1"/>
  <c r="J321" i="1" s="1"/>
  <c r="H325" i="1"/>
  <c r="H324" i="1" s="1"/>
  <c r="I325" i="1"/>
  <c r="J325" i="1"/>
  <c r="J324" i="1" s="1"/>
  <c r="H330" i="1"/>
  <c r="I330" i="1"/>
  <c r="J330" i="1"/>
  <c r="H332" i="1"/>
  <c r="I332" i="1"/>
  <c r="J332" i="1"/>
  <c r="H335" i="1"/>
  <c r="I335" i="1"/>
  <c r="J335" i="1"/>
  <c r="H337" i="1"/>
  <c r="I337" i="1"/>
  <c r="J337" i="1"/>
  <c r="H345" i="1"/>
  <c r="H344" i="1" s="1"/>
  <c r="I345" i="1"/>
  <c r="J345" i="1"/>
  <c r="J344" i="1" s="1"/>
  <c r="H351" i="1"/>
  <c r="H350" i="1" s="1"/>
  <c r="I351" i="1"/>
  <c r="J351" i="1"/>
  <c r="J350" i="1" s="1"/>
  <c r="H354" i="1"/>
  <c r="H353" i="1" s="1"/>
  <c r="I354" i="1"/>
  <c r="I353" i="1" s="1"/>
  <c r="J354" i="1"/>
  <c r="J353" i="1" s="1"/>
  <c r="H361" i="1"/>
  <c r="H360" i="1" s="1"/>
  <c r="I361" i="1"/>
  <c r="I360" i="1" s="1"/>
  <c r="J361" i="1"/>
  <c r="J360" i="1" s="1"/>
  <c r="H369" i="1"/>
  <c r="H368" i="1" s="1"/>
  <c r="H367" i="1" s="1"/>
  <c r="I369" i="1"/>
  <c r="J369" i="1"/>
  <c r="J368" i="1" s="1"/>
  <c r="J367" i="1" s="1"/>
  <c r="H373" i="1"/>
  <c r="H372" i="1" s="1"/>
  <c r="I373" i="1"/>
  <c r="J373" i="1"/>
  <c r="J372" i="1" s="1"/>
  <c r="H376" i="1"/>
  <c r="H375" i="1" s="1"/>
  <c r="I376" i="1"/>
  <c r="J376" i="1"/>
  <c r="J375" i="1" s="1"/>
  <c r="H381" i="1"/>
  <c r="I381" i="1"/>
  <c r="J381" i="1"/>
  <c r="H384" i="1"/>
  <c r="H383" i="1" s="1"/>
  <c r="I383" i="1"/>
  <c r="J383" i="1"/>
  <c r="H389" i="1"/>
  <c r="H388" i="1" s="1"/>
  <c r="I389" i="1"/>
  <c r="J389" i="1"/>
  <c r="J388" i="1" s="1"/>
  <c r="H392" i="1"/>
  <c r="H391" i="1" s="1"/>
  <c r="I392" i="1"/>
  <c r="J392" i="1"/>
  <c r="J391" i="1" s="1"/>
  <c r="H395" i="1"/>
  <c r="H394" i="1" s="1"/>
  <c r="I395" i="1"/>
  <c r="J395" i="1"/>
  <c r="J394" i="1" s="1"/>
  <c r="H400" i="1"/>
  <c r="H411" i="1"/>
  <c r="H410" i="1" s="1"/>
  <c r="H409" i="1" s="1"/>
  <c r="I411" i="1"/>
  <c r="J411" i="1"/>
  <c r="J410" i="1" s="1"/>
  <c r="J409" i="1" s="1"/>
  <c r="H417" i="1"/>
  <c r="I417" i="1"/>
  <c r="J417" i="1"/>
  <c r="H419" i="1"/>
  <c r="I419" i="1"/>
  <c r="J419" i="1"/>
  <c r="H423" i="1"/>
  <c r="H422" i="1" s="1"/>
  <c r="H421" i="1" s="1"/>
  <c r="I423" i="1"/>
  <c r="J423" i="1"/>
  <c r="J422" i="1" s="1"/>
  <c r="J421" i="1" s="1"/>
  <c r="H428" i="1"/>
  <c r="H427" i="1" s="1"/>
  <c r="H426" i="1" s="1"/>
  <c r="I428" i="1"/>
  <c r="J428" i="1"/>
  <c r="J427" i="1" s="1"/>
  <c r="J426" i="1" s="1"/>
  <c r="H433" i="1"/>
  <c r="H432" i="1" s="1"/>
  <c r="H431" i="1" s="1"/>
  <c r="I433" i="1"/>
  <c r="J433" i="1"/>
  <c r="J432" i="1" s="1"/>
  <c r="J431" i="1" s="1"/>
  <c r="H438" i="1"/>
  <c r="H437" i="1" s="1"/>
  <c r="H436" i="1" s="1"/>
  <c r="I438" i="1"/>
  <c r="J438" i="1"/>
  <c r="J437" i="1" s="1"/>
  <c r="J436" i="1" s="1"/>
  <c r="H443" i="1"/>
  <c r="I443" i="1"/>
  <c r="J443" i="1"/>
  <c r="H445" i="1"/>
  <c r="I445" i="1"/>
  <c r="J445" i="1"/>
  <c r="H450" i="1"/>
  <c r="H449" i="1" s="1"/>
  <c r="H448" i="1" s="1"/>
  <c r="I450" i="1"/>
  <c r="J450" i="1"/>
  <c r="J449" i="1" s="1"/>
  <c r="J448" i="1" s="1"/>
  <c r="H455" i="1"/>
  <c r="H454" i="1" s="1"/>
  <c r="I455" i="1"/>
  <c r="I454" i="1" s="1"/>
  <c r="J455" i="1"/>
  <c r="J454" i="1" s="1"/>
  <c r="H458" i="1"/>
  <c r="H457" i="1" s="1"/>
  <c r="I458" i="1"/>
  <c r="I457" i="1" s="1"/>
  <c r="J458" i="1"/>
  <c r="J457" i="1" s="1"/>
  <c r="H461" i="1"/>
  <c r="H460" i="1" s="1"/>
  <c r="I461" i="1"/>
  <c r="I460" i="1" s="1"/>
  <c r="J461" i="1"/>
  <c r="J460" i="1" s="1"/>
  <c r="H464" i="1"/>
  <c r="H463" i="1" s="1"/>
  <c r="I464" i="1"/>
  <c r="I463" i="1" s="1"/>
  <c r="J464" i="1"/>
  <c r="J463" i="1" s="1"/>
  <c r="H467" i="1"/>
  <c r="H466" i="1" s="1"/>
  <c r="I467" i="1"/>
  <c r="I466" i="1" s="1"/>
  <c r="J467" i="1"/>
  <c r="H470" i="1"/>
  <c r="H469" i="1" s="1"/>
  <c r="I470" i="1"/>
  <c r="J470" i="1"/>
  <c r="J469" i="1" s="1"/>
  <c r="H475" i="1"/>
  <c r="H474" i="1" s="1"/>
  <c r="H473" i="1" s="1"/>
  <c r="I475" i="1"/>
  <c r="J475" i="1"/>
  <c r="J474" i="1" s="1"/>
  <c r="J473" i="1" s="1"/>
  <c r="H480" i="1"/>
  <c r="H479" i="1" s="1"/>
  <c r="H478" i="1" s="1"/>
  <c r="I480" i="1"/>
  <c r="I479" i="1" s="1"/>
  <c r="I478" i="1" s="1"/>
  <c r="J480" i="1"/>
  <c r="H485" i="1"/>
  <c r="H484" i="1" s="1"/>
  <c r="I485" i="1"/>
  <c r="J485" i="1"/>
  <c r="J484" i="1" s="1"/>
  <c r="H488" i="1"/>
  <c r="H487" i="1" s="1"/>
  <c r="I488" i="1"/>
  <c r="J488" i="1"/>
  <c r="J487" i="1" s="1"/>
  <c r="H491" i="1"/>
  <c r="H490" i="1" s="1"/>
  <c r="I491" i="1"/>
  <c r="J491" i="1"/>
  <c r="J490" i="1" s="1"/>
  <c r="H494" i="1"/>
  <c r="H493" i="1" s="1"/>
  <c r="I494" i="1"/>
  <c r="J494" i="1"/>
  <c r="J493" i="1" s="1"/>
  <c r="H499" i="1"/>
  <c r="H498" i="1" s="1"/>
  <c r="H497" i="1" s="1"/>
  <c r="I499" i="1"/>
  <c r="J499" i="1"/>
  <c r="J498" i="1" s="1"/>
  <c r="J497" i="1" s="1"/>
  <c r="H510" i="1"/>
  <c r="H509" i="1" s="1"/>
  <c r="I510" i="1"/>
  <c r="J510" i="1"/>
  <c r="J509" i="1" s="1"/>
  <c r="H513" i="1"/>
  <c r="H512" i="1" s="1"/>
  <c r="I513" i="1"/>
  <c r="J513" i="1"/>
  <c r="J512" i="1" s="1"/>
  <c r="H518" i="1"/>
  <c r="H517" i="1" s="1"/>
  <c r="I518" i="1"/>
  <c r="I517" i="1" s="1"/>
  <c r="J518" i="1"/>
  <c r="H558" i="1"/>
  <c r="H557" i="1" s="1"/>
  <c r="I558" i="1"/>
  <c r="J558" i="1"/>
  <c r="J557" i="1" s="1"/>
  <c r="H561" i="1"/>
  <c r="I561" i="1"/>
  <c r="J561" i="1"/>
  <c r="H563" i="1"/>
  <c r="I563" i="1"/>
  <c r="J563" i="1"/>
  <c r="H569" i="1"/>
  <c r="H568" i="1" s="1"/>
  <c r="I569" i="1"/>
  <c r="J569" i="1"/>
  <c r="J568" i="1" s="1"/>
  <c r="H572" i="1"/>
  <c r="H571" i="1" s="1"/>
  <c r="I572" i="1"/>
  <c r="J572" i="1"/>
  <c r="J571" i="1" s="1"/>
  <c r="H575" i="1"/>
  <c r="I575" i="1"/>
  <c r="J575" i="1"/>
  <c r="H577" i="1"/>
  <c r="I577" i="1"/>
  <c r="J577" i="1"/>
  <c r="K584" i="1"/>
  <c r="H589" i="1"/>
  <c r="I589" i="1"/>
  <c r="J589" i="1"/>
  <c r="H591" i="1"/>
  <c r="I591" i="1"/>
  <c r="J591" i="1"/>
  <c r="H594" i="1"/>
  <c r="H593" i="1" s="1"/>
  <c r="I594" i="1"/>
  <c r="J594" i="1"/>
  <c r="J593" i="1" s="1"/>
  <c r="H597" i="1"/>
  <c r="I597" i="1"/>
  <c r="J597" i="1"/>
  <c r="H599" i="1"/>
  <c r="I599" i="1"/>
  <c r="J599" i="1"/>
  <c r="H601" i="1"/>
  <c r="I601" i="1"/>
  <c r="J601" i="1"/>
  <c r="H604" i="1"/>
  <c r="H603" i="1" s="1"/>
  <c r="I604" i="1"/>
  <c r="J604" i="1"/>
  <c r="J603" i="1" s="1"/>
  <c r="H607" i="1"/>
  <c r="H606" i="1" s="1"/>
  <c r="I607" i="1"/>
  <c r="J607" i="1"/>
  <c r="J606" i="1" s="1"/>
  <c r="H610" i="1"/>
  <c r="I610" i="1"/>
  <c r="J610" i="1"/>
  <c r="H612" i="1"/>
  <c r="I612" i="1"/>
  <c r="J612" i="1"/>
  <c r="H618" i="1"/>
  <c r="H617" i="1" s="1"/>
  <c r="I618" i="1"/>
  <c r="J618" i="1"/>
  <c r="J617" i="1" s="1"/>
  <c r="H621" i="1"/>
  <c r="H620" i="1" s="1"/>
  <c r="I621" i="1"/>
  <c r="J621" i="1"/>
  <c r="J620" i="1" s="1"/>
  <c r="H624" i="1"/>
  <c r="H623" i="1" s="1"/>
  <c r="I624" i="1"/>
  <c r="J624" i="1"/>
  <c r="J623" i="1" s="1"/>
  <c r="H627" i="1"/>
  <c r="I627" i="1"/>
  <c r="J627" i="1"/>
  <c r="H629" i="1"/>
  <c r="I629" i="1"/>
  <c r="J629" i="1"/>
  <c r="H631" i="1"/>
  <c r="I631" i="1"/>
  <c r="J631" i="1"/>
  <c r="H634" i="1"/>
  <c r="H633" i="1" s="1"/>
  <c r="I634" i="1"/>
  <c r="I633" i="1" s="1"/>
  <c r="J634" i="1"/>
  <c r="H639" i="1"/>
  <c r="H636" i="1" s="1"/>
  <c r="I639" i="1"/>
  <c r="I636" i="1" s="1"/>
  <c r="J639" i="1"/>
  <c r="J636" i="1" s="1"/>
  <c r="H642" i="1"/>
  <c r="H641" i="1" s="1"/>
  <c r="I642" i="1"/>
  <c r="J642" i="1"/>
  <c r="J641" i="1" s="1"/>
  <c r="H645" i="1"/>
  <c r="H644" i="1" s="1"/>
  <c r="I645" i="1"/>
  <c r="J645" i="1"/>
  <c r="J644" i="1" s="1"/>
  <c r="H648" i="1"/>
  <c r="H647" i="1" s="1"/>
  <c r="I648" i="1"/>
  <c r="J648" i="1"/>
  <c r="J647" i="1" s="1"/>
  <c r="H651" i="1"/>
  <c r="I651" i="1"/>
  <c r="J651" i="1"/>
  <c r="H653" i="1"/>
  <c r="I653" i="1"/>
  <c r="J653" i="1"/>
  <c r="H656" i="1"/>
  <c r="H655" i="1" s="1"/>
  <c r="I656" i="1"/>
  <c r="I655" i="1" s="1"/>
  <c r="J656" i="1"/>
  <c r="H667" i="1"/>
  <c r="I667" i="1"/>
  <c r="J667" i="1"/>
  <c r="H669" i="1"/>
  <c r="I669" i="1"/>
  <c r="J669" i="1"/>
  <c r="H672" i="1"/>
  <c r="H671" i="1" s="1"/>
  <c r="I672" i="1"/>
  <c r="J672" i="1"/>
  <c r="J671" i="1" s="1"/>
  <c r="H675" i="1"/>
  <c r="I675" i="1"/>
  <c r="J675" i="1"/>
  <c r="H677" i="1"/>
  <c r="I677" i="1"/>
  <c r="J677" i="1"/>
  <c r="H680" i="1"/>
  <c r="I680" i="1"/>
  <c r="J680" i="1"/>
  <c r="H682" i="1"/>
  <c r="I682" i="1"/>
  <c r="J682" i="1"/>
  <c r="H239" i="1" l="1"/>
  <c r="I574" i="1"/>
  <c r="J574" i="1"/>
  <c r="H574" i="1"/>
  <c r="H176" i="1"/>
  <c r="H201" i="1"/>
  <c r="J176" i="1"/>
  <c r="H31" i="1"/>
  <c r="J31" i="1"/>
  <c r="K599" i="1"/>
  <c r="K463" i="1"/>
  <c r="H442" i="1"/>
  <c r="H441" i="1" s="1"/>
  <c r="K533" i="1"/>
  <c r="K553" i="1"/>
  <c r="K675" i="1"/>
  <c r="K682" i="1"/>
  <c r="J329" i="1"/>
  <c r="K594" i="1"/>
  <c r="K470" i="1"/>
  <c r="K499" i="1"/>
  <c r="K454" i="1"/>
  <c r="J317" i="1"/>
  <c r="H169" i="1"/>
  <c r="K103" i="1"/>
  <c r="K457" i="1"/>
  <c r="K577" i="1"/>
  <c r="K460" i="1"/>
  <c r="J517" i="1"/>
  <c r="K518" i="1"/>
  <c r="K680" i="1"/>
  <c r="H674" i="1"/>
  <c r="H609" i="1"/>
  <c r="I498" i="1"/>
  <c r="I469" i="1"/>
  <c r="K469" i="1" s="1"/>
  <c r="K381" i="1"/>
  <c r="K337" i="1"/>
  <c r="K128" i="1"/>
  <c r="K631" i="1"/>
  <c r="H397" i="1"/>
  <c r="K651" i="1"/>
  <c r="J633" i="1"/>
  <c r="K633" i="1" s="1"/>
  <c r="K634" i="1"/>
  <c r="H626" i="1"/>
  <c r="K563" i="1"/>
  <c r="H292" i="1"/>
  <c r="J254" i="1"/>
  <c r="K255" i="1"/>
  <c r="J151" i="1"/>
  <c r="K151" i="1" s="1"/>
  <c r="K152" i="1"/>
  <c r="K659" i="1"/>
  <c r="I679" i="1"/>
  <c r="K677" i="1"/>
  <c r="I671" i="1"/>
  <c r="K671" i="1" s="1"/>
  <c r="K672" i="1"/>
  <c r="I666" i="1"/>
  <c r="K669" i="1"/>
  <c r="K667" i="1"/>
  <c r="K661" i="1"/>
  <c r="K664" i="1"/>
  <c r="J655" i="1"/>
  <c r="K655" i="1" s="1"/>
  <c r="K656" i="1"/>
  <c r="J650" i="1"/>
  <c r="K653" i="1"/>
  <c r="I647" i="1"/>
  <c r="K647" i="1" s="1"/>
  <c r="K648" i="1"/>
  <c r="I644" i="1"/>
  <c r="K644" i="1" s="1"/>
  <c r="K645" i="1"/>
  <c r="I641" i="1"/>
  <c r="K641" i="1" s="1"/>
  <c r="K642" i="1"/>
  <c r="K636" i="1"/>
  <c r="K639" i="1"/>
  <c r="J626" i="1"/>
  <c r="K629" i="1"/>
  <c r="K627" i="1"/>
  <c r="I623" i="1"/>
  <c r="K623" i="1" s="1"/>
  <c r="K624" i="1"/>
  <c r="I620" i="1"/>
  <c r="K620" i="1" s="1"/>
  <c r="K621" i="1"/>
  <c r="I617" i="1"/>
  <c r="K617" i="1" s="1"/>
  <c r="K618" i="1"/>
  <c r="K612" i="1"/>
  <c r="K610" i="1"/>
  <c r="I606" i="1"/>
  <c r="K606" i="1" s="1"/>
  <c r="K607" i="1"/>
  <c r="I603" i="1"/>
  <c r="K603" i="1" s="1"/>
  <c r="K604" i="1"/>
  <c r="K601" i="1"/>
  <c r="I596" i="1"/>
  <c r="K597" i="1"/>
  <c r="I593" i="1"/>
  <c r="K593" i="1" s="1"/>
  <c r="K591" i="1"/>
  <c r="K589" i="1"/>
  <c r="I588" i="1"/>
  <c r="K585" i="1"/>
  <c r="K575" i="1"/>
  <c r="I571" i="1"/>
  <c r="K571" i="1" s="1"/>
  <c r="K572" i="1"/>
  <c r="I568" i="1"/>
  <c r="K568" i="1" s="1"/>
  <c r="K569" i="1"/>
  <c r="K561" i="1"/>
  <c r="I557" i="1"/>
  <c r="K557" i="1" s="1"/>
  <c r="K558" i="1"/>
  <c r="I550" i="1"/>
  <c r="K551" i="1"/>
  <c r="I547" i="1"/>
  <c r="K547" i="1" s="1"/>
  <c r="K548" i="1"/>
  <c r="I544" i="1"/>
  <c r="K544" i="1" s="1"/>
  <c r="K545" i="1"/>
  <c r="I541" i="1"/>
  <c r="K541" i="1" s="1"/>
  <c r="K542" i="1"/>
  <c r="I538" i="1"/>
  <c r="K538" i="1" s="1"/>
  <c r="K539" i="1"/>
  <c r="K535" i="1"/>
  <c r="I529" i="1"/>
  <c r="K529" i="1" s="1"/>
  <c r="K530" i="1"/>
  <c r="I526" i="1"/>
  <c r="K526" i="1" s="1"/>
  <c r="K527" i="1"/>
  <c r="I523" i="1"/>
  <c r="K523" i="1" s="1"/>
  <c r="K524" i="1"/>
  <c r="I520" i="1"/>
  <c r="K520" i="1" s="1"/>
  <c r="K521" i="1"/>
  <c r="I512" i="1"/>
  <c r="K512" i="1" s="1"/>
  <c r="K513" i="1"/>
  <c r="I509" i="1"/>
  <c r="K509" i="1" s="1"/>
  <c r="K510" i="1"/>
  <c r="I493" i="1"/>
  <c r="K493" i="1" s="1"/>
  <c r="K494" i="1"/>
  <c r="J483" i="1"/>
  <c r="I490" i="1"/>
  <c r="K490" i="1" s="1"/>
  <c r="K491" i="1"/>
  <c r="I487" i="1"/>
  <c r="K487" i="1" s="1"/>
  <c r="K488" i="1"/>
  <c r="I484" i="1"/>
  <c r="K484" i="1" s="1"/>
  <c r="K485" i="1"/>
  <c r="J479" i="1"/>
  <c r="K480" i="1"/>
  <c r="I474" i="1"/>
  <c r="K475" i="1"/>
  <c r="J466" i="1"/>
  <c r="K466" i="1" s="1"/>
  <c r="K467" i="1"/>
  <c r="K464" i="1"/>
  <c r="K461" i="1"/>
  <c r="K458" i="1"/>
  <c r="K455" i="1"/>
  <c r="I449" i="1"/>
  <c r="K450" i="1"/>
  <c r="K445" i="1"/>
  <c r="J442" i="1"/>
  <c r="J441" i="1" s="1"/>
  <c r="K443" i="1"/>
  <c r="I437" i="1"/>
  <c r="K438" i="1"/>
  <c r="I432" i="1"/>
  <c r="K433" i="1"/>
  <c r="I427" i="1"/>
  <c r="K428" i="1"/>
  <c r="I422" i="1"/>
  <c r="K423" i="1"/>
  <c r="J416" i="1"/>
  <c r="J415" i="1" s="1"/>
  <c r="J414" i="1" s="1"/>
  <c r="K419" i="1"/>
  <c r="K417" i="1"/>
  <c r="I410" i="1"/>
  <c r="K411" i="1"/>
  <c r="K397" i="1"/>
  <c r="I394" i="1"/>
  <c r="K394" i="1" s="1"/>
  <c r="K395" i="1"/>
  <c r="I391" i="1"/>
  <c r="K391" i="1" s="1"/>
  <c r="K392" i="1"/>
  <c r="I388" i="1"/>
  <c r="K389" i="1"/>
  <c r="K383" i="1"/>
  <c r="I375" i="1"/>
  <c r="K375" i="1" s="1"/>
  <c r="K376" i="1"/>
  <c r="I372" i="1"/>
  <c r="K373" i="1"/>
  <c r="I368" i="1"/>
  <c r="K369" i="1"/>
  <c r="K360" i="1"/>
  <c r="K361" i="1"/>
  <c r="K353" i="1"/>
  <c r="K354" i="1"/>
  <c r="I350" i="1"/>
  <c r="K350" i="1" s="1"/>
  <c r="K351" i="1"/>
  <c r="I344" i="1"/>
  <c r="K345" i="1"/>
  <c r="I334" i="1"/>
  <c r="K335" i="1"/>
  <c r="K332" i="1"/>
  <c r="K330" i="1"/>
  <c r="I324" i="1"/>
  <c r="K324" i="1" s="1"/>
  <c r="K325" i="1"/>
  <c r="I321" i="1"/>
  <c r="K321" i="1" s="1"/>
  <c r="K322" i="1"/>
  <c r="I318" i="1"/>
  <c r="K318" i="1" s="1"/>
  <c r="K319" i="1"/>
  <c r="I313" i="1"/>
  <c r="K313" i="1" s="1"/>
  <c r="K314" i="1"/>
  <c r="I310" i="1"/>
  <c r="K310" i="1" s="1"/>
  <c r="K311" i="1"/>
  <c r="K307" i="1"/>
  <c r="K305" i="1"/>
  <c r="K303" i="1"/>
  <c r="I299" i="1"/>
  <c r="K300" i="1"/>
  <c r="K297" i="1"/>
  <c r="K295" i="1"/>
  <c r="K293" i="1"/>
  <c r="J282" i="1"/>
  <c r="K283" i="1"/>
  <c r="I277" i="1"/>
  <c r="K277" i="1" s="1"/>
  <c r="K278" i="1"/>
  <c r="I274" i="1"/>
  <c r="K274" i="1" s="1"/>
  <c r="K275" i="1"/>
  <c r="I271" i="1"/>
  <c r="K271" i="1" s="1"/>
  <c r="K272" i="1"/>
  <c r="J263" i="1"/>
  <c r="K266" i="1"/>
  <c r="I263" i="1"/>
  <c r="K264" i="1"/>
  <c r="J260" i="1"/>
  <c r="K260" i="1" s="1"/>
  <c r="K261" i="1"/>
  <c r="J257" i="1"/>
  <c r="K257" i="1" s="1"/>
  <c r="K258" i="1"/>
  <c r="I246" i="1"/>
  <c r="K246" i="1" s="1"/>
  <c r="K247" i="1"/>
  <c r="I243" i="1"/>
  <c r="K243" i="1" s="1"/>
  <c r="K244" i="1"/>
  <c r="I240" i="1"/>
  <c r="K241" i="1"/>
  <c r="I236" i="1"/>
  <c r="K236" i="1" s="1"/>
  <c r="K237" i="1"/>
  <c r="I233" i="1"/>
  <c r="K233" i="1" s="1"/>
  <c r="K234" i="1"/>
  <c r="I230" i="1"/>
  <c r="K230" i="1" s="1"/>
  <c r="K231" i="1"/>
  <c r="I227" i="1"/>
  <c r="K227" i="1" s="1"/>
  <c r="K228" i="1"/>
  <c r="I223" i="1"/>
  <c r="K223" i="1" s="1"/>
  <c r="K224" i="1"/>
  <c r="I217" i="1"/>
  <c r="K217" i="1" s="1"/>
  <c r="K218" i="1"/>
  <c r="I214" i="1"/>
  <c r="K214" i="1" s="1"/>
  <c r="K215" i="1"/>
  <c r="I220" i="1"/>
  <c r="K220" i="1" s="1"/>
  <c r="K221" i="1"/>
  <c r="I211" i="1"/>
  <c r="K211" i="1" s="1"/>
  <c r="K212" i="1"/>
  <c r="J208" i="1"/>
  <c r="K208" i="1" s="1"/>
  <c r="K209" i="1"/>
  <c r="I205" i="1"/>
  <c r="K205" i="1" s="1"/>
  <c r="K206" i="1"/>
  <c r="I189" i="1"/>
  <c r="K189" i="1" s="1"/>
  <c r="K190" i="1"/>
  <c r="I195" i="1"/>
  <c r="K195" i="1" s="1"/>
  <c r="K196" i="1"/>
  <c r="I186" i="1"/>
  <c r="K186" i="1" s="1"/>
  <c r="K187" i="1"/>
  <c r="I183" i="1"/>
  <c r="K183" i="1" s="1"/>
  <c r="K184" i="1"/>
  <c r="I180" i="1"/>
  <c r="K181" i="1"/>
  <c r="I177" i="1"/>
  <c r="K177" i="1" s="1"/>
  <c r="K178" i="1"/>
  <c r="I169" i="1"/>
  <c r="K172" i="1"/>
  <c r="J169" i="1"/>
  <c r="K170" i="1"/>
  <c r="I166" i="1"/>
  <c r="K166" i="1" s="1"/>
  <c r="K167" i="1"/>
  <c r="K164" i="1"/>
  <c r="K162" i="1"/>
  <c r="I157" i="1"/>
  <c r="K157" i="1" s="1"/>
  <c r="K158" i="1"/>
  <c r="I154" i="1"/>
  <c r="K154" i="1" s="1"/>
  <c r="K155" i="1"/>
  <c r="J148" i="1"/>
  <c r="K148" i="1" s="1"/>
  <c r="K149" i="1"/>
  <c r="J145" i="1"/>
  <c r="K145" i="1" s="1"/>
  <c r="K146" i="1"/>
  <c r="I142" i="1"/>
  <c r="K142" i="1" s="1"/>
  <c r="K143" i="1"/>
  <c r="I139" i="1"/>
  <c r="K139" i="1" s="1"/>
  <c r="K140" i="1"/>
  <c r="K133" i="1"/>
  <c r="K130" i="1"/>
  <c r="K119" i="1"/>
  <c r="K116" i="1"/>
  <c r="K114" i="1"/>
  <c r="I106" i="1"/>
  <c r="K106" i="1" s="1"/>
  <c r="K107" i="1"/>
  <c r="K104" i="1"/>
  <c r="I100" i="1"/>
  <c r="K100" i="1" s="1"/>
  <c r="K101" i="1"/>
  <c r="I91" i="1"/>
  <c r="K92" i="1"/>
  <c r="K85" i="1"/>
  <c r="I74" i="1"/>
  <c r="K74" i="1" s="1"/>
  <c r="K75" i="1"/>
  <c r="I71" i="1"/>
  <c r="K71" i="1" s="1"/>
  <c r="K72" i="1"/>
  <c r="I56" i="1"/>
  <c r="K56" i="1" s="1"/>
  <c r="K57" i="1"/>
  <c r="I53" i="1"/>
  <c r="K53" i="1" s="1"/>
  <c r="K54" i="1"/>
  <c r="I47" i="1"/>
  <c r="K47" i="1" s="1"/>
  <c r="K48" i="1"/>
  <c r="I41" i="1"/>
  <c r="K41" i="1" s="1"/>
  <c r="K42" i="1"/>
  <c r="I38" i="1"/>
  <c r="K39" i="1"/>
  <c r="I35" i="1"/>
  <c r="K36" i="1"/>
  <c r="I25" i="1"/>
  <c r="K25" i="1" s="1"/>
  <c r="K26" i="1"/>
  <c r="I22" i="1"/>
  <c r="K22" i="1" s="1"/>
  <c r="K23" i="1"/>
  <c r="I19" i="1"/>
  <c r="K19" i="1" s="1"/>
  <c r="K20" i="1"/>
  <c r="I16" i="1"/>
  <c r="K16" i="1" s="1"/>
  <c r="K17" i="1"/>
  <c r="I13" i="1"/>
  <c r="K14" i="1"/>
  <c r="J674" i="1"/>
  <c r="H650" i="1"/>
  <c r="J560" i="1"/>
  <c r="J556" i="1" s="1"/>
  <c r="J508" i="1"/>
  <c r="H113" i="1"/>
  <c r="H112" i="1" s="1"/>
  <c r="H12" i="1"/>
  <c r="J666" i="1"/>
  <c r="I161" i="1"/>
  <c r="J84" i="1"/>
  <c r="J83" i="1" s="1"/>
  <c r="I650" i="1"/>
  <c r="I609" i="1"/>
  <c r="H329" i="1"/>
  <c r="I292" i="1"/>
  <c r="H161" i="1"/>
  <c r="J113" i="1"/>
  <c r="J112" i="1" s="1"/>
  <c r="I84" i="1"/>
  <c r="J550" i="1"/>
  <c r="J537" i="1" s="1"/>
  <c r="I532" i="1"/>
  <c r="J12" i="1"/>
  <c r="J679" i="1"/>
  <c r="I674" i="1"/>
  <c r="J596" i="1"/>
  <c r="J588" i="1"/>
  <c r="H560" i="1"/>
  <c r="H556" i="1" s="1"/>
  <c r="H416" i="1"/>
  <c r="H415" i="1" s="1"/>
  <c r="H414" i="1" s="1"/>
  <c r="H334" i="1"/>
  <c r="J127" i="1"/>
  <c r="J126" i="1" s="1"/>
  <c r="H380" i="1"/>
  <c r="J380" i="1"/>
  <c r="J379" i="1" s="1"/>
  <c r="I302" i="1"/>
  <c r="J292" i="1"/>
  <c r="H532" i="1"/>
  <c r="H508" i="1"/>
  <c r="H679" i="1"/>
  <c r="I626" i="1"/>
  <c r="J609" i="1"/>
  <c r="H596" i="1"/>
  <c r="I560" i="1"/>
  <c r="I442" i="1"/>
  <c r="I416" i="1"/>
  <c r="J334" i="1"/>
  <c r="I329" i="1"/>
  <c r="H302" i="1"/>
  <c r="J532" i="1"/>
  <c r="H550" i="1"/>
  <c r="H537" i="1" s="1"/>
  <c r="H666" i="1"/>
  <c r="H588" i="1"/>
  <c r="H483" i="1"/>
  <c r="H371" i="1"/>
  <c r="H127" i="1"/>
  <c r="H126" i="1" s="1"/>
  <c r="H453" i="1"/>
  <c r="H349" i="1"/>
  <c r="I380" i="1"/>
  <c r="J349" i="1"/>
  <c r="J302" i="1"/>
  <c r="J161" i="1"/>
  <c r="H138" i="1"/>
  <c r="I127" i="1"/>
  <c r="I126" i="1" s="1"/>
  <c r="H84" i="1"/>
  <c r="H83" i="1" s="1"/>
  <c r="J226" i="1"/>
  <c r="J371" i="1"/>
  <c r="H317" i="1"/>
  <c r="H263" i="1"/>
  <c r="H253" i="1" s="1"/>
  <c r="H226" i="1"/>
  <c r="I113" i="1"/>
  <c r="I112" i="1" s="1"/>
  <c r="K596" i="1" l="1"/>
  <c r="H286" i="1"/>
  <c r="I253" i="1"/>
  <c r="K240" i="1"/>
  <c r="I239" i="1"/>
  <c r="J253" i="1"/>
  <c r="H379" i="1"/>
  <c r="H328" i="1"/>
  <c r="K626" i="1"/>
  <c r="K498" i="1"/>
  <c r="I497" i="1"/>
  <c r="K497" i="1" s="1"/>
  <c r="K254" i="1"/>
  <c r="K388" i="1"/>
  <c r="I379" i="1"/>
  <c r="J328" i="1"/>
  <c r="K344" i="1"/>
  <c r="I328" i="1"/>
  <c r="K299" i="1"/>
  <c r="I286" i="1"/>
  <c r="J286" i="1"/>
  <c r="J160" i="1"/>
  <c r="I349" i="1"/>
  <c r="K349" i="1" s="1"/>
  <c r="J453" i="1"/>
  <c r="J201" i="1"/>
  <c r="J175" i="1" s="1"/>
  <c r="I201" i="1"/>
  <c r="K658" i="1"/>
  <c r="K180" i="1"/>
  <c r="I176" i="1"/>
  <c r="K176" i="1" s="1"/>
  <c r="I83" i="1"/>
  <c r="K83" i="1" s="1"/>
  <c r="K91" i="1"/>
  <c r="I31" i="1"/>
  <c r="K31" i="1" s="1"/>
  <c r="I138" i="1"/>
  <c r="K666" i="1"/>
  <c r="K38" i="1"/>
  <c r="H160" i="1"/>
  <c r="H11" i="1" s="1"/>
  <c r="K169" i="1"/>
  <c r="J138" i="1"/>
  <c r="I537" i="1"/>
  <c r="K537" i="1" s="1"/>
  <c r="K263" i="1"/>
  <c r="J516" i="1"/>
  <c r="I317" i="1"/>
  <c r="K317" i="1" s="1"/>
  <c r="K239" i="1"/>
  <c r="H516" i="1"/>
  <c r="I483" i="1"/>
  <c r="K483" i="1" s="1"/>
  <c r="K650" i="1"/>
  <c r="K517" i="1"/>
  <c r="H348" i="1"/>
  <c r="K674" i="1"/>
  <c r="I453" i="1"/>
  <c r="K679" i="1"/>
  <c r="K609" i="1"/>
  <c r="K588" i="1"/>
  <c r="I567" i="1"/>
  <c r="K574" i="1"/>
  <c r="I556" i="1"/>
  <c r="K556" i="1" s="1"/>
  <c r="K560" i="1"/>
  <c r="K550" i="1"/>
  <c r="K532" i="1"/>
  <c r="I508" i="1"/>
  <c r="K508" i="1" s="1"/>
  <c r="J478" i="1"/>
  <c r="K478" i="1" s="1"/>
  <c r="K479" i="1"/>
  <c r="I473" i="1"/>
  <c r="K473" i="1" s="1"/>
  <c r="K474" i="1"/>
  <c r="I448" i="1"/>
  <c r="K448" i="1" s="1"/>
  <c r="K449" i="1"/>
  <c r="I441" i="1"/>
  <c r="K441" i="1" s="1"/>
  <c r="K442" i="1"/>
  <c r="I436" i="1"/>
  <c r="K436" i="1" s="1"/>
  <c r="K437" i="1"/>
  <c r="I431" i="1"/>
  <c r="K431" i="1" s="1"/>
  <c r="K432" i="1"/>
  <c r="I426" i="1"/>
  <c r="K426" i="1" s="1"/>
  <c r="K427" i="1"/>
  <c r="I421" i="1"/>
  <c r="K421" i="1" s="1"/>
  <c r="K422" i="1"/>
  <c r="I415" i="1"/>
  <c r="K416" i="1"/>
  <c r="I409" i="1"/>
  <c r="K409" i="1" s="1"/>
  <c r="K410" i="1"/>
  <c r="K380" i="1"/>
  <c r="I371" i="1"/>
  <c r="K371" i="1" s="1"/>
  <c r="K372" i="1"/>
  <c r="I367" i="1"/>
  <c r="K367" i="1" s="1"/>
  <c r="K368" i="1"/>
  <c r="K334" i="1"/>
  <c r="K329" i="1"/>
  <c r="K302" i="1"/>
  <c r="K292" i="1"/>
  <c r="J281" i="1"/>
  <c r="K281" i="1" s="1"/>
  <c r="K282" i="1"/>
  <c r="I226" i="1"/>
  <c r="K226" i="1" s="1"/>
  <c r="K161" i="1"/>
  <c r="I160" i="1"/>
  <c r="K160" i="1" s="1"/>
  <c r="K126" i="1"/>
  <c r="K127" i="1"/>
  <c r="K112" i="1"/>
  <c r="K113" i="1"/>
  <c r="K84" i="1"/>
  <c r="K35" i="1"/>
  <c r="I12" i="1"/>
  <c r="K12" i="1" s="1"/>
  <c r="K13" i="1"/>
  <c r="J567" i="1"/>
  <c r="H567" i="1"/>
  <c r="H175" i="1"/>
  <c r="J348" i="1"/>
  <c r="J11" i="1" l="1"/>
  <c r="J10" i="1" s="1"/>
  <c r="J684" i="1" s="1"/>
  <c r="K453" i="1"/>
  <c r="K328" i="1"/>
  <c r="K138" i="1"/>
  <c r="K379" i="1"/>
  <c r="K253" i="1"/>
  <c r="I175" i="1"/>
  <c r="K175" i="1" s="1"/>
  <c r="I516" i="1"/>
  <c r="K516" i="1" s="1"/>
  <c r="K201" i="1"/>
  <c r="I348" i="1"/>
  <c r="K348" i="1" s="1"/>
  <c r="K567" i="1"/>
  <c r="K415" i="1"/>
  <c r="I414" i="1"/>
  <c r="K414" i="1" s="1"/>
  <c r="K286" i="1"/>
  <c r="I11" i="1"/>
  <c r="H10" i="1"/>
  <c r="H684" i="1" s="1"/>
  <c r="I10" i="1" l="1"/>
  <c r="K11" i="1"/>
  <c r="I684" i="1" l="1"/>
  <c r="K684" i="1" s="1"/>
  <c r="K10" i="1"/>
</calcChain>
</file>

<file path=xl/sharedStrings.xml><?xml version="1.0" encoding="utf-8"?>
<sst xmlns="http://schemas.openxmlformats.org/spreadsheetml/2006/main" count="3722" uniqueCount="409">
  <si>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</si>
  <si>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</si>
  <si>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</si>
  <si>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</si>
  <si>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</si>
  <si>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</si>
  <si>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</si>
  <si>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</si>
  <si>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</si>
  <si>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</si>
  <si>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</si>
  <si>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</si>
  <si>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</si>
  <si>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</si>
  <si>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</si>
  <si>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</si>
  <si>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</si>
  <si>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</si>
  <si>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</si>
  <si>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</si>
  <si>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</si>
  <si>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</si>
  <si>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</si>
  <si>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</si>
  <si>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</si>
  <si>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</si>
  <si>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</si>
  <si>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</si>
  <si>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</si>
  <si>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</si>
  <si>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</si>
  <si>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</si>
  <si>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</si>
  <si>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</si>
  <si>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</si>
  <si>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</si>
  <si>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</si>
  <si>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</si>
  <si>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</si>
  <si>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</si>
  <si>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</si>
  <si>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</si>
  <si>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</si>
  <si>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</si>
  <si>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</si>
  <si>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</si>
  <si>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</si>
  <si>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</si>
  <si>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</si>
  <si>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</si>
  <si>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</si>
  <si>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</si>
  <si>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</si>
  <si>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</si>
  <si>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</si>
  <si>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</si>
  <si>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</si>
  <si>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</si>
  <si>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</si>
  <si>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</si>
  <si>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</si>
  <si>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</si>
  <si>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</si>
  <si>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</si>
  <si>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</si>
  <si>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</si>
  <si>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</si>
  <si>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</si>
  <si>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</si>
  <si>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</si>
  <si>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</si>
  <si>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</si>
  <si>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</si>
  <si>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</si>
  <si>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</si>
  <si>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</si>
  <si>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</si>
  <si>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</si>
  <si>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</si>
  <si>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</si>
  <si>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</si>
  <si>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</si>
  <si>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</si>
  <si>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</si>
  <si>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</si>
  <si>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</si>
  <si>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</si>
  <si>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</si>
  <si>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</si>
  <si>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</si>
  <si>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</si>
  <si>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</si>
  <si>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</si>
  <si>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</si>
  <si>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</si>
  <si>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</si>
  <si>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</si>
  <si>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</si>
  <si>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</si>
  <si>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</si>
  <si>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</si>
  <si>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</si>
  <si>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</si>
  <si>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</si>
  <si>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</si>
  <si>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</si>
  <si>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</si>
  <si>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</si>
  <si>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</si>
  <si>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</si>
  <si>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</si>
  <si>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</si>
  <si>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</si>
  <si>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</si>
  <si>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</si>
  <si>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</si>
  <si>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</si>
  <si>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</si>
  <si>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</si>
  <si>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</si>
  <si>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</si>
  <si>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</si>
  <si>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</si>
  <si>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</si>
  <si>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</si>
  <si>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</si>
  <si>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</si>
  <si>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</si>
  <si>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</si>
  <si>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</si>
  <si>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</si>
  <si>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</si>
  <si>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</si>
  <si>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</si>
  <si>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</si>
  <si>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</si>
  <si>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</si>
  <si>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</si>
  <si>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</si>
  <si>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</si>
  <si>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</si>
  <si>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</si>
  <si>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</si>
  <si>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</si>
  <si>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</si>
  <si>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</si>
  <si>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</si>
  <si>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</si>
  <si>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</si>
  <si>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</si>
  <si>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</si>
  <si>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</si>
  <si>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</si>
  <si>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</si>
  <si>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</si>
  <si>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</si>
  <si>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</si>
  <si>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</si>
  <si>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</si>
  <si>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</si>
  <si>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</si>
  <si>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</si>
  <si>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</si>
  <si>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</si>
  <si>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</si>
  <si>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</si>
  <si>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</si>
  <si>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</si>
  <si>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</si>
  <si>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</si>
  <si>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</si>
  <si>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</si>
  <si>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</si>
  <si>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</si>
  <si>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</si>
  <si>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</si>
  <si>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</si>
  <si>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</si>
  <si>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</si>
  <si>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</si>
  <si>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</si>
  <si>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</si>
  <si>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</si>
  <si>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</si>
  <si>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</si>
  <si>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</si>
  <si>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</si>
  <si>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</si>
  <si>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</si>
  <si>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</si>
  <si>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</si>
  <si>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20830</t>
  </si>
  <si>
    <t>Мероприятия по предупреждению чрезвычайных ситуаций и стихийных бедствий</t>
  </si>
  <si>
    <t>Расходы на обеспечение деятельности контрольно-счетной комиссии</t>
  </si>
  <si>
    <t>20240</t>
  </si>
  <si>
    <t>L5760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</si>
  <si>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</si>
  <si>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</si>
  <si>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</si>
  <si>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</si>
  <si>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</si>
  <si>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</si>
  <si>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</si>
  <si>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</si>
  <si>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</si>
  <si>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</si>
  <si>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</si>
  <si>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</si>
  <si>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</si>
  <si>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</si>
  <si>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</si>
  <si>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</si>
  <si>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</si>
  <si>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</si>
  <si>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</si>
  <si>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</si>
  <si>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</si>
  <si>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</si>
  <si>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</si>
  <si>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</si>
  <si>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</si>
  <si>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</si>
  <si>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</si>
  <si>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</si>
  <si>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</si>
  <si>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</si>
  <si>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</si>
  <si>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</si>
  <si>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</si>
  <si>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</si>
  <si>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</si>
  <si>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</si>
  <si>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</si>
  <si>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</si>
  <si>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</si>
  <si>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</si>
  <si>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</si>
  <si>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</si>
  <si>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</si>
  <si>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</si>
  <si>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</si>
  <si>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</si>
  <si>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</si>
  <si>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</si>
  <si>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</si>
  <si>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</si>
  <si>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</si>
  <si>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</si>
  <si>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</si>
  <si>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</si>
  <si>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</si>
  <si>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</si>
  <si>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</si>
  <si>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</si>
  <si>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</si>
  <si>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</si>
  <si>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</si>
  <si>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</si>
  <si>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</si>
  <si>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</si>
  <si>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</si>
  <si>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</si>
  <si>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</si>
  <si>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</si>
  <si>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</si>
  <si>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</si>
  <si>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</si>
  <si>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</si>
  <si>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</si>
  <si>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</si>
  <si>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</si>
  <si>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</si>
  <si>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</si>
  <si>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</si>
  <si>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</si>
  <si>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</si>
  <si>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</si>
  <si>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</si>
  <si>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</si>
  <si>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</si>
  <si>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</si>
  <si>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</si>
  <si>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</si>
  <si>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</si>
  <si>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</si>
  <si>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</si>
  <si>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</si>
  <si>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</si>
  <si>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</si>
  <si>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</si>
  <si>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</si>
  <si>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</si>
  <si>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</si>
  <si>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</si>
  <si>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</si>
  <si>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</si>
  <si>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</si>
  <si>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</si>
  <si>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</si>
  <si>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</si>
  <si>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</si>
  <si>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</si>
  <si>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</si>
  <si>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</si>
  <si>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</si>
  <si>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</si>
  <si>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</si>
  <si>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</si>
  <si>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</si>
  <si>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</si>
  <si>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</si>
  <si>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</si>
  <si>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53032</t>
  </si>
  <si>
    <t>Л8622</t>
  </si>
  <si>
    <t>Л8320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</si>
  <si>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</si>
  <si>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</si>
  <si>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Э8240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</si>
  <si>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</si>
  <si>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</si>
  <si>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</si>
  <si>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</si>
  <si>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Выполнение работ по производству инженерно-геодезических и инженерно-геологических изысканий</t>
  </si>
  <si>
    <t>Модернизация и капитальный ремонт систем коммунальной инфраструктуры</t>
  </si>
  <si>
    <t>20540</t>
  </si>
  <si>
    <t>Повышение качества предоставляемых жилищно-коммунальных услуг потребителям</t>
  </si>
  <si>
    <t>20550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</si>
  <si>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</si>
  <si>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</si>
  <si>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</si>
  <si>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</si>
  <si>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</si>
  <si>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</si>
  <si>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</si>
  <si>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</si>
  <si>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</si>
  <si>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</si>
  <si>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</si>
  <si>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</si>
  <si>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</si>
  <si>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</si>
  <si>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</si>
  <si>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</si>
  <si>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</si>
  <si>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</si>
  <si>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</si>
  <si>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</si>
  <si>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</si>
  <si>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</si>
  <si>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</si>
  <si>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</si>
  <si>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Расходы связанные с реализацией Положения о звании "Почетный гражданин Мезенского муниципального округа"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</si>
  <si>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</si>
  <si>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</si>
  <si>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</si>
  <si>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</si>
  <si>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</si>
  <si>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</si>
  <si>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</si>
  <si>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</si>
  <si>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</si>
  <si>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</si>
  <si>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S8400</t>
  </si>
  <si>
    <t>Проведение комплексных кадастровых работ (без федерального софинансирования)</t>
  </si>
  <si>
    <t>24831</t>
  </si>
  <si>
    <t>Реализация инициативного проекта "Ремонт тротуаров п. Каменка"</t>
  </si>
  <si>
    <t>24832</t>
  </si>
  <si>
    <t>Реализация инициативного проекта "Героев помним имена"</t>
  </si>
  <si>
    <t>24833</t>
  </si>
  <si>
    <t>Реализация инициативного проекта "Вставай на лыжи"</t>
  </si>
  <si>
    <t>24834</t>
  </si>
  <si>
    <t>Реализация инициативного проекта "Комфорт для зрителей"</t>
  </si>
  <si>
    <t>24835</t>
  </si>
  <si>
    <t>Реализация инициативного проекта "Порядок общественным местам"</t>
  </si>
  <si>
    <t>Э8890</t>
  </si>
  <si>
    <t>Реализация инициативных проектов в рамках реализации проекта "Комфортное Поморье"</t>
  </si>
  <si>
    <t>Э8891</t>
  </si>
  <si>
    <t>Э8892</t>
  </si>
  <si>
    <t>Э8893</t>
  </si>
  <si>
    <t>Э8894</t>
  </si>
  <si>
    <t>Э8895</t>
  </si>
  <si>
    <t>830</t>
  </si>
  <si>
    <t>Исполнение судебных актов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</si>
  <si>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</si>
  <si>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</si>
  <si>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</si>
  <si>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</si>
  <si>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Исполнено</t>
  </si>
  <si>
    <t>Процент исполнения</t>
  </si>
  <si>
    <t>Приложение № 2</t>
  </si>
  <si>
    <t>Отчет об исполнении бюджета муниципального округа на реализацию муниципальных программ  Мезенского муниципального округа и непрограммных направлений деятельности за 1 квартал 2024 года</t>
  </si>
  <si>
    <t>Утверждено на 2024 год в редакции от 08.02.2024 № 202</t>
  </si>
  <si>
    <t>Сводная бюджетная роспись на 31.03.2024</t>
  </si>
  <si>
    <t>R3032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</si>
  <si>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</si>
  <si>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S6960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</si>
  <si>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</si>
  <si>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E2</t>
  </si>
  <si>
    <t>51712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</si>
  <si>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</si>
  <si>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</si>
  <si>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L4671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</si>
  <si>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</si>
  <si>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Э4950</t>
  </si>
  <si>
    <t>Реализация муниципальных программ формирования современной городской среды</t>
  </si>
  <si>
    <t>F2</t>
  </si>
  <si>
    <t>55551</t>
  </si>
  <si>
    <t xml:space="preserve">            к  решению Собрания депутатов</t>
  </si>
  <si>
    <t>от  07 июня 2024 года №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</si>
</sst>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/>
    </xf>
    <xf numFmtId="49" fontId="17" fillId="0" borderId="1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5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2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4" xfId="0" applyNumberFormat="1" applyFont="1" applyBorder="1" applyAlignment="1">
      <alignment horizontal="center" vertical="center"/>
    </xf>
    <xf numFmtId="3" fontId="18" fillId="0" borderId="16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horizontal="right" vertical="center"/>
    </xf>
    <xf numFmtId="4" fontId="7" fillId="0" borderId="23" xfId="0" applyNumberFormat="1" applyFont="1" applyBorder="1" applyAlignment="1">
      <alignment horizontal="right" vertical="center"/>
    </xf>
    <xf numFmtId="4" fontId="10" fillId="0" borderId="23" xfId="0" applyNumberFormat="1" applyFont="1" applyBorder="1" applyAlignment="1">
      <alignment horizontal="right" vertical="center"/>
    </xf>
    <xf numFmtId="4" fontId="0" fillId="0" borderId="23" xfId="0" applyNumberFormat="1" applyBorder="1" applyAlignment="1">
      <alignment horizontal="right" vertical="center"/>
    </xf>
    <xf numFmtId="4" fontId="1" fillId="0" borderId="23" xfId="0" applyNumberFormat="1" applyFont="1" applyBorder="1" applyAlignment="1">
      <alignment horizontal="right" vertical="center"/>
    </xf>
    <xf numFmtId="4" fontId="21" fillId="0" borderId="16" xfId="0" applyNumberFormat="1" applyFont="1" applyBorder="1" applyAlignment="1">
      <alignment horizontal="right" vertical="center"/>
    </xf>
    <xf numFmtId="4" fontId="22" fillId="0" borderId="25" xfId="0" applyNumberFormat="1" applyFont="1" applyBorder="1" applyAlignment="1">
      <alignment horizontal="right" vertical="center" wrapText="1"/>
    </xf>
    <xf numFmtId="4" fontId="2" fillId="0" borderId="23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0" fontId="23" fillId="0" borderId="14" xfId="0" applyFont="1" applyBorder="1" applyAlignment="1">
      <alignment horizontal="center" vertical="center"/>
    </xf>
    <xf numFmtId="4" fontId="24" fillId="0" borderId="23" xfId="0" applyNumberFormat="1" applyFont="1" applyBorder="1" applyAlignment="1">
      <alignment horizontal="right" vertical="center"/>
    </xf>
    <xf numFmtId="4" fontId="0" fillId="0" borderId="26" xfId="0" applyNumberFormat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8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/>
    </xf>
    <xf numFmtId="4" fontId="10" fillId="0" borderId="24" xfId="0" applyNumberFormat="1" applyFont="1" applyBorder="1" applyAlignment="1">
      <alignment horizontal="right" vertical="center"/>
    </xf>
    <xf numFmtId="0" fontId="2" fillId="0" borderId="27" xfId="0" applyFont="1" applyBorder="1" applyAlignment="1">
      <alignment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7" fillId="0" borderId="2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0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0" fontId="0" fillId="0" borderId="15" xfId="0" applyBorder="1" applyAlignment="1">
      <alignment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8" xfId="0" applyNumberFormat="1" applyFont="1" applyBorder="1" applyAlignment="1">
      <alignment horizontal="center" vertical="center"/>
    </xf>
    <xf numFmtId="4" fontId="28" fillId="0" borderId="23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/>
    </xf>
    <xf numFmtId="49" fontId="30" fillId="0" borderId="18" xfId="0" applyNumberFormat="1" applyFont="1" applyBorder="1" applyAlignment="1">
      <alignment horizontal="center" vertical="center"/>
    </xf>
    <xf numFmtId="49" fontId="23" fillId="0" borderId="14" xfId="0" applyNumberFormat="1" applyFont="1" applyBorder="1" applyAlignment="1">
      <alignment horizontal="center" vertical="center" wrapText="1"/>
    </xf>
    <xf numFmtId="4" fontId="23" fillId="0" borderId="23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49" fontId="30" fillId="0" borderId="12" xfId="0" applyNumberFormat="1" applyFont="1" applyBorder="1" applyAlignment="1">
      <alignment horizontal="center" vertical="center"/>
    </xf>
    <xf numFmtId="49" fontId="30" fillId="0" borderId="1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3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49" fontId="28" fillId="0" borderId="19" xfId="0" applyNumberFormat="1" applyFont="1" applyBorder="1" applyAlignment="1">
      <alignment horizontal="center" vertical="center"/>
    </xf>
    <xf numFmtId="4" fontId="31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0" fontId="2" fillId="0" borderId="37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2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7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0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0" fontId="10" fillId="0" borderId="27" xfId="0" applyFont="1" applyBorder="1" applyAlignment="1">
      <alignment vertical="center" wrapText="1"/>
    </xf>
    <xf numFmtId="4" fontId="27" fillId="0" borderId="24" xfId="0" applyNumberFormat="1" applyFont="1" applyBorder="1" applyAlignment="1">
      <alignment horizontal="right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right" vertical="center"/>
    </xf>
    <xf numFmtId="0" fontId="33" fillId="0" borderId="1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0" fontId="17" fillId="0" borderId="37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2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0" fillId="0" borderId="37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0" fillId="0" borderId="13" xfId="0" applyNumberFormat="1" applyBorder="1" applyAlignment="1">
      <alignment horizontal="center" vertical="center"/>
    </xf>
    <xf numFmtId="49" fontId="1" fillId="0" borderId="31" xfId="0" applyNumberFormat="1" applyFon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8" fillId="0" borderId="27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8" fillId="0" borderId="33" xfId="0" applyFont="1" applyBorder="1" applyAlignment="1">
      <alignment horizontal="center" vertical="center" wrapText="1"/>
    </xf>
    <xf numFmtId="49" fontId="8" fillId="0" borderId="34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" fontId="10" fillId="0" borderId="23" xfId="0" applyNumberFormat="1" applyFont="1" applyBorder="1" applyAlignment="1">
      <alignment horizontal="center" vertical="center"/>
    </xf>
    <xf numFmtId="3" fontId="7" fillId="0" borderId="23" xfId="0" applyNumberFormat="1" applyFont="1" applyBorder="1" applyAlignment="1">
      <alignment horizontal="center" vertical="center"/>
    </xf>
    <xf numFmtId="3" fontId="8" fillId="0" borderId="23" xfId="0" applyNumberFormat="1" applyFon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24" fillId="0" borderId="23" xfId="0" applyNumberFormat="1" applyFont="1" applyBorder="1" applyAlignment="1">
      <alignment horizontal="center" vertical="center"/>
    </xf>
    <xf numFmtId="3" fontId="23" fillId="0" borderId="23" xfId="0" applyNumberFormat="1" applyFont="1" applyBorder="1" applyAlignment="1">
      <alignment horizontal="center" vertical="center"/>
    </xf>
    <xf numFmtId="3" fontId="2" fillId="0" borderId="32" xfId="0" applyNumberFormat="1" applyFont="1" applyBorder="1" applyAlignment="1">
      <alignment horizontal="center"/>
    </xf>
    <xf numFmtId="3" fontId="10" fillId="0" borderId="24" xfId="0" applyNumberFormat="1" applyFont="1" applyBorder="1" applyAlignment="1">
      <alignment horizontal="center" vertical="center"/>
    </xf>
    <xf numFmtId="3" fontId="8" fillId="0" borderId="24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28" fillId="0" borderId="23" xfId="0" applyNumberFormat="1" applyFont="1" applyBorder="1" applyAlignment="1">
      <alignment horizontal="center" vertical="center"/>
    </xf>
    <xf numFmtId="3" fontId="28" fillId="0" borderId="24" xfId="0" applyNumberFormat="1" applyFont="1" applyBorder="1" applyAlignment="1">
      <alignment horizontal="center" vertical="center"/>
    </xf>
    <xf numFmtId="3" fontId="31" fillId="0" borderId="24" xfId="0" applyNumberFormat="1" applyFon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27" fillId="0" borderId="24" xfId="0" applyNumberFormat="1" applyFont="1" applyBorder="1" applyAlignment="1">
      <alignment horizontal="center" vertical="center"/>
    </xf>
    <xf numFmtId="3" fontId="21" fillId="0" borderId="16" xfId="0" applyNumberFormat="1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1" fontId="0" fillId="0" borderId="38" xfId="0" applyNumberFormat="1" applyBorder="1" applyAlignment="1">
      <alignment horizontal="center" vertical="center" wrapText="1"/>
    </xf>
    <xf numFmtId="3" fontId="2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0" fontId="14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4" fontId="0" fillId="0" borderId="0" xfId="0" applyNumberFormat="1"/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29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4"/>
  <sheetViews>
    <sheetView tabSelected="1" zoomScaleNormal="100" workbookViewId="0">
      <selection activeCell="K4" sqref="K4"/>
    </sheetView>
  </sheetViews>
  <sheetFormatPr defaultColWidth="9.109375" defaultRowHeight="13.2"/>
  <cols>
    <col min="1" max="1" width="4.109375" style="1" customWidth="1"/>
    <col min="2" max="2" width="75.88671875" style="12" customWidth="1"/>
    <col min="3" max="3" width="5.109375" style="12" customWidth="1"/>
    <col min="4" max="5" width="4.88671875" style="12" customWidth="1"/>
    <col min="6" max="6" width="7.88671875" style="12" customWidth="1"/>
    <col min="7" max="7" width="6.6640625" style="13" customWidth="1"/>
    <col min="8" max="8" width="22.33203125" style="49" customWidth="1"/>
    <col min="9" max="9" width="22.44140625" style="2" customWidth="1"/>
    <col min="10" max="10" width="21.6640625" style="2" customWidth="1"/>
    <col min="11" max="11" width="11" style="2" bestFit="1" customWidth="1"/>
    <col min="12" max="16384" width="9.109375" style="2"/>
  </cols>
  <sheetData>
    <row r="1" spans="1:12">
      <c r="B1" s="2"/>
      <c r="C1" s="2"/>
      <c r="D1" s="2"/>
      <c r="E1" s="2"/>
      <c r="F1" s="2"/>
      <c r="G1" s="228"/>
      <c r="H1" s="2"/>
      <c r="K1" s="229" t="s">
        <v>389</v>
      </c>
    </row>
    <row r="2" spans="1:12">
      <c r="B2" s="2"/>
      <c r="C2" s="2"/>
      <c r="D2" s="2"/>
      <c r="E2" s="2"/>
      <c r="F2" s="2"/>
      <c r="G2" s="228"/>
      <c r="H2" s="2"/>
      <c r="J2" s="237" t="s">
        <v>407</v>
      </c>
      <c r="K2" s="237"/>
      <c r="L2" s="230"/>
    </row>
    <row r="3" spans="1:12">
      <c r="B3" s="2"/>
      <c r="C3" s="2"/>
      <c r="D3" s="2"/>
      <c r="E3" s="2"/>
      <c r="F3" s="2"/>
      <c r="G3" s="228"/>
      <c r="H3" s="2"/>
      <c r="J3" s="192"/>
      <c r="K3" s="229" t="s">
        <v>280</v>
      </c>
      <c r="L3" s="229"/>
    </row>
    <row r="4" spans="1:12">
      <c r="B4" s="2"/>
      <c r="C4" s="2"/>
      <c r="D4" s="2"/>
      <c r="E4" s="2"/>
      <c r="F4" s="2"/>
      <c r="G4" s="228"/>
      <c r="H4" s="2"/>
      <c r="J4" s="191"/>
      <c r="K4" s="229" t="s">
        <v>408</v>
      </c>
      <c r="L4" s="229"/>
    </row>
    <row r="5" spans="1:12">
      <c r="B5" s="2"/>
      <c r="C5" s="2"/>
      <c r="D5" s="2"/>
      <c r="E5" s="2"/>
      <c r="F5" s="2"/>
      <c r="G5" s="228"/>
      <c r="H5" s="2"/>
    </row>
    <row r="6" spans="1:12" ht="46.5" customHeight="1">
      <c r="A6" s="238" t="s">
        <v>390</v>
      </c>
      <c r="B6" s="238"/>
      <c r="C6" s="238"/>
      <c r="D6" s="238"/>
      <c r="E6" s="238"/>
      <c r="F6" s="238"/>
      <c r="G6" s="238"/>
      <c r="H6" s="238"/>
      <c r="I6" s="238"/>
      <c r="J6" s="239"/>
      <c r="K6" s="239"/>
    </row>
    <row r="7" spans="1:12">
      <c r="B7" s="257"/>
      <c r="C7" s="257"/>
      <c r="D7" s="257"/>
      <c r="E7" s="257"/>
      <c r="F7" s="257"/>
      <c r="G7" s="257"/>
      <c r="J7" s="46"/>
    </row>
    <row r="8" spans="1:12" ht="49.5" customHeight="1">
      <c r="A8" s="203" t="s">
        <v>0</v>
      </c>
      <c r="B8" s="200" t="s">
        <v>1</v>
      </c>
      <c r="C8" s="240" t="s">
        <v>2</v>
      </c>
      <c r="D8" s="241"/>
      <c r="E8" s="241"/>
      <c r="F8" s="242"/>
      <c r="G8" s="201" t="s">
        <v>99</v>
      </c>
      <c r="H8" s="204" t="s">
        <v>391</v>
      </c>
      <c r="I8" s="204" t="s">
        <v>392</v>
      </c>
      <c r="J8" s="202" t="s">
        <v>387</v>
      </c>
      <c r="K8" s="226" t="s">
        <v>388</v>
      </c>
    </row>
    <row r="9" spans="1:12" s="3" customFormat="1">
      <c r="A9" s="24" t="s">
        <v>3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5" t="s">
        <v>7</v>
      </c>
      <c r="H9" s="51">
        <v>8</v>
      </c>
      <c r="I9" s="121">
        <v>9</v>
      </c>
      <c r="J9" s="225">
        <v>10</v>
      </c>
      <c r="K9" s="121">
        <v>11</v>
      </c>
    </row>
    <row r="10" spans="1:12" ht="17.399999999999999">
      <c r="A10" s="42" t="s">
        <v>73</v>
      </c>
      <c r="B10" s="187" t="s">
        <v>74</v>
      </c>
      <c r="C10" s="43"/>
      <c r="D10" s="43"/>
      <c r="E10" s="43"/>
      <c r="F10" s="43"/>
      <c r="G10" s="44"/>
      <c r="H10" s="62">
        <f>H11+H175+H253+H281+H286+H317+H328+H348+H409+H414+H426+H436+H441+H453+H478+H483+H379+H431+H448+H497+H473+H508+H516+H556</f>
        <v>784924026.67000008</v>
      </c>
      <c r="I10" s="62">
        <f>I11+I175+I253+I281+I286+I317+I328+I348+I409+I414+I426+I436+I441+I453+I478+I483+I379+I431+I448+I497+I473+I508+I516+I556</f>
        <v>793089093.41999996</v>
      </c>
      <c r="J10" s="62">
        <f>J11+J175+J253+J281+J286+J317+J328+J348+J409+J414+J426+J436+J441+J453+J478+J483+J379+J431+J448+J497+J473+J508+J516+J556</f>
        <v>168870798.16999999</v>
      </c>
      <c r="K10" s="227">
        <f>J10/I10*100</f>
        <v>21.292790377659408</v>
      </c>
    </row>
    <row r="11" spans="1:12" ht="27.6">
      <c r="A11" s="176" t="s">
        <v>3</v>
      </c>
      <c r="B11" s="95" t="s">
        <v>281</v>
      </c>
      <c r="C11" s="7" t="s">
        <v>13</v>
      </c>
      <c r="D11" s="7" t="s">
        <v>21</v>
      </c>
      <c r="E11" s="7" t="s">
        <v>100</v>
      </c>
      <c r="F11" s="7" t="s">
        <v>101</v>
      </c>
      <c r="G11" s="16"/>
      <c r="H11" s="58">
        <f>H12+H31+H83+H112+H126+H138+H160</f>
        <v>489149775.48000002</v>
      </c>
      <c r="I11" s="58">
        <f>I12+I31+I83+I112+I126+I138+I160</f>
        <v>491129083.94</v>
      </c>
      <c r="J11" s="58">
        <f>J12+J31+J83+J112+J126+J138+J160</f>
        <v>119187974.36999999</v>
      </c>
      <c r="K11" s="205">
        <f t="shared" ref="K11:K83" si="0">J11/I11*100</f>
        <v>24.26815643126541</v>
      </c>
    </row>
    <row r="12" spans="1:12" ht="26.4">
      <c r="A12" s="174" t="s">
        <v>23</v>
      </c>
      <c r="B12" s="188" t="s">
        <v>86</v>
      </c>
      <c r="C12" s="6" t="s">
        <v>13</v>
      </c>
      <c r="D12" s="6" t="s">
        <v>3</v>
      </c>
      <c r="E12" s="6" t="s">
        <v>100</v>
      </c>
      <c r="F12" s="6" t="s">
        <v>101</v>
      </c>
      <c r="G12" s="17"/>
      <c r="H12" s="57">
        <f>H13+H19+H25+H16+H22+H28</f>
        <v>102250455.5</v>
      </c>
      <c r="I12" s="57">
        <f t="shared" ref="I12:J12" si="1">I13+I19+I25+I16+I22+I28</f>
        <v>102250455.5</v>
      </c>
      <c r="J12" s="57">
        <f t="shared" si="1"/>
        <v>24485287.699999999</v>
      </c>
      <c r="K12" s="206">
        <f t="shared" si="0"/>
        <v>23.94638496255892</v>
      </c>
    </row>
    <row r="13" spans="1:12" ht="26.4">
      <c r="A13" s="258"/>
      <c r="B13" s="81" t="s">
        <v>87</v>
      </c>
      <c r="C13" s="5" t="s">
        <v>13</v>
      </c>
      <c r="D13" s="5" t="s">
        <v>3</v>
      </c>
      <c r="E13" s="5" t="s">
        <v>100</v>
      </c>
      <c r="F13" s="5" t="s">
        <v>102</v>
      </c>
      <c r="G13" s="17"/>
      <c r="H13" s="56">
        <f>H14</f>
        <v>44583804</v>
      </c>
      <c r="I13" s="56">
        <f t="shared" ref="I13:J14" si="2">I14</f>
        <v>44583804</v>
      </c>
      <c r="J13" s="56">
        <f t="shared" si="2"/>
        <v>11621235.35</v>
      </c>
      <c r="K13" s="207">
        <f t="shared" si="0"/>
        <v>26.066047100870982</v>
      </c>
    </row>
    <row r="14" spans="1:12" ht="26.4">
      <c r="A14" s="258"/>
      <c r="B14" s="73" t="s">
        <v>41</v>
      </c>
      <c r="C14" s="5" t="s">
        <v>13</v>
      </c>
      <c r="D14" s="5" t="s">
        <v>3</v>
      </c>
      <c r="E14" s="5" t="s">
        <v>100</v>
      </c>
      <c r="F14" s="5" t="s">
        <v>102</v>
      </c>
      <c r="G14" s="17" t="s">
        <v>39</v>
      </c>
      <c r="H14" s="56">
        <f>H15</f>
        <v>44583804</v>
      </c>
      <c r="I14" s="56">
        <f t="shared" si="2"/>
        <v>44583804</v>
      </c>
      <c r="J14" s="56">
        <f t="shared" si="2"/>
        <v>11621235.35</v>
      </c>
      <c r="K14" s="207">
        <f t="shared" si="0"/>
        <v>26.066047100870982</v>
      </c>
    </row>
    <row r="15" spans="1:12">
      <c r="A15" s="258"/>
      <c r="B15" s="84" t="s">
        <v>42</v>
      </c>
      <c r="C15" s="5" t="s">
        <v>13</v>
      </c>
      <c r="D15" s="5" t="s">
        <v>3</v>
      </c>
      <c r="E15" s="5" t="s">
        <v>100</v>
      </c>
      <c r="F15" s="5" t="s">
        <v>102</v>
      </c>
      <c r="G15" s="17" t="s">
        <v>40</v>
      </c>
      <c r="H15" s="60">
        <f>43683804+900000</f>
        <v>44583804</v>
      </c>
      <c r="I15" s="60">
        <f>43683804+900000</f>
        <v>44583804</v>
      </c>
      <c r="J15" s="60">
        <v>11621235.35</v>
      </c>
      <c r="K15" s="208">
        <f t="shared" si="0"/>
        <v>26.066047100870982</v>
      </c>
    </row>
    <row r="16" spans="1:12" ht="26.4">
      <c r="A16" s="258"/>
      <c r="B16" s="81" t="s">
        <v>210</v>
      </c>
      <c r="C16" s="5" t="s">
        <v>13</v>
      </c>
      <c r="D16" s="5" t="s">
        <v>3</v>
      </c>
      <c r="E16" s="5" t="s">
        <v>100</v>
      </c>
      <c r="F16" s="53" t="s">
        <v>163</v>
      </c>
      <c r="G16" s="54"/>
      <c r="H16" s="60">
        <f>H17</f>
        <v>500000</v>
      </c>
      <c r="I16" s="60">
        <f t="shared" ref="I16:J17" si="3">I17</f>
        <v>500000</v>
      </c>
      <c r="J16" s="60">
        <f t="shared" si="3"/>
        <v>63000</v>
      </c>
      <c r="K16" s="208">
        <f t="shared" si="0"/>
        <v>12.6</v>
      </c>
    </row>
    <row r="17" spans="1:11" ht="26.4">
      <c r="A17" s="258"/>
      <c r="B17" s="73" t="s">
        <v>41</v>
      </c>
      <c r="C17" s="5" t="s">
        <v>13</v>
      </c>
      <c r="D17" s="5" t="s">
        <v>3</v>
      </c>
      <c r="E17" s="5" t="s">
        <v>100</v>
      </c>
      <c r="F17" s="53" t="s">
        <v>163</v>
      </c>
      <c r="G17" s="54" t="s">
        <v>39</v>
      </c>
      <c r="H17" s="60">
        <f>H18</f>
        <v>500000</v>
      </c>
      <c r="I17" s="60">
        <f t="shared" si="3"/>
        <v>500000</v>
      </c>
      <c r="J17" s="60">
        <f t="shared" si="3"/>
        <v>63000</v>
      </c>
      <c r="K17" s="208">
        <f t="shared" si="0"/>
        <v>12.6</v>
      </c>
    </row>
    <row r="18" spans="1:11">
      <c r="A18" s="258"/>
      <c r="B18" s="84" t="s">
        <v>42</v>
      </c>
      <c r="C18" s="5" t="s">
        <v>13</v>
      </c>
      <c r="D18" s="5" t="s">
        <v>3</v>
      </c>
      <c r="E18" s="5" t="s">
        <v>100</v>
      </c>
      <c r="F18" s="53" t="s">
        <v>163</v>
      </c>
      <c r="G18" s="54" t="s">
        <v>40</v>
      </c>
      <c r="H18" s="60">
        <v>500000</v>
      </c>
      <c r="I18" s="60">
        <v>500000</v>
      </c>
      <c r="J18" s="60">
        <v>63000</v>
      </c>
      <c r="K18" s="208">
        <f t="shared" si="0"/>
        <v>12.6</v>
      </c>
    </row>
    <row r="19" spans="1:11" ht="52.8">
      <c r="A19" s="258"/>
      <c r="B19" s="101" t="s">
        <v>211</v>
      </c>
      <c r="C19" s="5" t="s">
        <v>13</v>
      </c>
      <c r="D19" s="5" t="s">
        <v>3</v>
      </c>
      <c r="E19" s="5" t="s">
        <v>100</v>
      </c>
      <c r="F19" s="72" t="s">
        <v>308</v>
      </c>
      <c r="G19" s="17"/>
      <c r="H19" s="56">
        <f>H20</f>
        <v>1500000</v>
      </c>
      <c r="I19" s="56">
        <f t="shared" ref="I19:J20" si="4">I20</f>
        <v>1500000</v>
      </c>
      <c r="J19" s="56">
        <f t="shared" si="4"/>
        <v>1059490.3500000001</v>
      </c>
      <c r="K19" s="207">
        <f t="shared" si="0"/>
        <v>70.632690000000011</v>
      </c>
    </row>
    <row r="20" spans="1:11" ht="26.4">
      <c r="A20" s="258"/>
      <c r="B20" s="73" t="s">
        <v>41</v>
      </c>
      <c r="C20" s="5" t="s">
        <v>13</v>
      </c>
      <c r="D20" s="5" t="s">
        <v>3</v>
      </c>
      <c r="E20" s="5" t="s">
        <v>100</v>
      </c>
      <c r="F20" s="72" t="s">
        <v>308</v>
      </c>
      <c r="G20" s="54" t="s">
        <v>39</v>
      </c>
      <c r="H20" s="56">
        <f>H21</f>
        <v>1500000</v>
      </c>
      <c r="I20" s="56">
        <f t="shared" si="4"/>
        <v>1500000</v>
      </c>
      <c r="J20" s="56">
        <f t="shared" si="4"/>
        <v>1059490.3500000001</v>
      </c>
      <c r="K20" s="207">
        <f t="shared" si="0"/>
        <v>70.632690000000011</v>
      </c>
    </row>
    <row r="21" spans="1:11">
      <c r="A21" s="258"/>
      <c r="B21" s="84" t="s">
        <v>42</v>
      </c>
      <c r="C21" s="5" t="s">
        <v>13</v>
      </c>
      <c r="D21" s="5" t="s">
        <v>3</v>
      </c>
      <c r="E21" s="5" t="s">
        <v>100</v>
      </c>
      <c r="F21" s="72" t="s">
        <v>308</v>
      </c>
      <c r="G21" s="54" t="s">
        <v>40</v>
      </c>
      <c r="H21" s="60">
        <v>1500000</v>
      </c>
      <c r="I21" s="60">
        <v>1500000</v>
      </c>
      <c r="J21" s="60">
        <v>1059490.3500000001</v>
      </c>
      <c r="K21" s="208">
        <f t="shared" si="0"/>
        <v>70.632690000000011</v>
      </c>
    </row>
    <row r="22" spans="1:11" ht="26.4">
      <c r="A22" s="258"/>
      <c r="B22" s="73" t="s">
        <v>276</v>
      </c>
      <c r="C22" s="38" t="s">
        <v>13</v>
      </c>
      <c r="D22" s="38" t="s">
        <v>3</v>
      </c>
      <c r="E22" s="38" t="s">
        <v>100</v>
      </c>
      <c r="F22" s="72" t="s">
        <v>309</v>
      </c>
      <c r="G22" s="37"/>
      <c r="H22" s="60">
        <f>H23</f>
        <v>53200000</v>
      </c>
      <c r="I22" s="60">
        <f t="shared" ref="I22:J23" si="5">I23</f>
        <v>53200000</v>
      </c>
      <c r="J22" s="60">
        <f t="shared" si="5"/>
        <v>10869800</v>
      </c>
      <c r="K22" s="208">
        <f t="shared" si="0"/>
        <v>20.431954887218044</v>
      </c>
    </row>
    <row r="23" spans="1:11" ht="26.4">
      <c r="A23" s="258"/>
      <c r="B23" s="73" t="s">
        <v>41</v>
      </c>
      <c r="C23" s="38" t="s">
        <v>13</v>
      </c>
      <c r="D23" s="38" t="s">
        <v>3</v>
      </c>
      <c r="E23" s="38" t="s">
        <v>100</v>
      </c>
      <c r="F23" s="72" t="s">
        <v>309</v>
      </c>
      <c r="G23" s="37" t="s">
        <v>39</v>
      </c>
      <c r="H23" s="60">
        <f>H24</f>
        <v>53200000</v>
      </c>
      <c r="I23" s="60">
        <f t="shared" si="5"/>
        <v>53200000</v>
      </c>
      <c r="J23" s="60">
        <f t="shared" si="5"/>
        <v>10869800</v>
      </c>
      <c r="K23" s="208">
        <f t="shared" si="0"/>
        <v>20.431954887218044</v>
      </c>
    </row>
    <row r="24" spans="1:11">
      <c r="A24" s="258"/>
      <c r="B24" s="101" t="s">
        <v>42</v>
      </c>
      <c r="C24" s="38" t="s">
        <v>13</v>
      </c>
      <c r="D24" s="38" t="s">
        <v>3</v>
      </c>
      <c r="E24" s="38" t="s">
        <v>100</v>
      </c>
      <c r="F24" s="72" t="s">
        <v>309</v>
      </c>
      <c r="G24" s="37" t="s">
        <v>40</v>
      </c>
      <c r="H24" s="60">
        <v>53200000</v>
      </c>
      <c r="I24" s="60">
        <v>53200000</v>
      </c>
      <c r="J24" s="60">
        <v>10869800</v>
      </c>
      <c r="K24" s="208">
        <f t="shared" si="0"/>
        <v>20.431954887218044</v>
      </c>
    </row>
    <row r="25" spans="1:11" ht="39.6">
      <c r="A25" s="258"/>
      <c r="B25" s="103" t="s">
        <v>88</v>
      </c>
      <c r="C25" s="5" t="s">
        <v>13</v>
      </c>
      <c r="D25" s="5" t="s">
        <v>3</v>
      </c>
      <c r="E25" s="5" t="s">
        <v>100</v>
      </c>
      <c r="F25" s="72" t="s">
        <v>310</v>
      </c>
      <c r="G25" s="17"/>
      <c r="H25" s="56">
        <f>H26</f>
        <v>2254751.5</v>
      </c>
      <c r="I25" s="56">
        <f t="shared" ref="I25:J26" si="6">I26</f>
        <v>2254751.5</v>
      </c>
      <c r="J25" s="56">
        <f t="shared" si="6"/>
        <v>791000</v>
      </c>
      <c r="K25" s="207">
        <f t="shared" si="0"/>
        <v>35.081471284086078</v>
      </c>
    </row>
    <row r="26" spans="1:11" ht="26.4">
      <c r="A26" s="258"/>
      <c r="B26" s="73" t="s">
        <v>41</v>
      </c>
      <c r="C26" s="5" t="s">
        <v>13</v>
      </c>
      <c r="D26" s="5" t="s">
        <v>3</v>
      </c>
      <c r="E26" s="5" t="s">
        <v>100</v>
      </c>
      <c r="F26" s="72" t="s">
        <v>310</v>
      </c>
      <c r="G26" s="17" t="s">
        <v>39</v>
      </c>
      <c r="H26" s="56">
        <f>H27</f>
        <v>2254751.5</v>
      </c>
      <c r="I26" s="56">
        <f t="shared" si="6"/>
        <v>2254751.5</v>
      </c>
      <c r="J26" s="56">
        <f t="shared" si="6"/>
        <v>791000</v>
      </c>
      <c r="K26" s="207">
        <f t="shared" si="0"/>
        <v>35.081471284086078</v>
      </c>
    </row>
    <row r="27" spans="1:11">
      <c r="A27" s="258"/>
      <c r="B27" s="84" t="s">
        <v>42</v>
      </c>
      <c r="C27" s="5" t="s">
        <v>13</v>
      </c>
      <c r="D27" s="5" t="s">
        <v>3</v>
      </c>
      <c r="E27" s="5" t="s">
        <v>100</v>
      </c>
      <c r="F27" s="72" t="s">
        <v>310</v>
      </c>
      <c r="G27" s="17" t="s">
        <v>40</v>
      </c>
      <c r="H27" s="60">
        <v>2254751.5</v>
      </c>
      <c r="I27" s="60">
        <v>2254751.5</v>
      </c>
      <c r="J27" s="60">
        <v>791000</v>
      </c>
      <c r="K27" s="208">
        <f t="shared" si="0"/>
        <v>35.081471284086078</v>
      </c>
    </row>
    <row r="28" spans="1:11" ht="145.19999999999999">
      <c r="A28" s="174"/>
      <c r="B28" s="81" t="s">
        <v>353</v>
      </c>
      <c r="C28" s="34" t="s">
        <v>13</v>
      </c>
      <c r="D28" s="34" t="s">
        <v>3</v>
      </c>
      <c r="E28" s="34" t="s">
        <v>100</v>
      </c>
      <c r="F28" s="193" t="s">
        <v>352</v>
      </c>
      <c r="G28" s="194"/>
      <c r="H28" s="60">
        <f t="shared" ref="H28:J29" si="7">H29</f>
        <v>211900</v>
      </c>
      <c r="I28" s="60">
        <f t="shared" si="7"/>
        <v>211900</v>
      </c>
      <c r="J28" s="60">
        <f t="shared" si="7"/>
        <v>80762</v>
      </c>
      <c r="K28" s="208">
        <f t="shared" si="0"/>
        <v>38.113260972156674</v>
      </c>
    </row>
    <row r="29" spans="1:11" ht="26.4">
      <c r="A29" s="174"/>
      <c r="B29" s="73" t="s">
        <v>41</v>
      </c>
      <c r="C29" s="34" t="s">
        <v>13</v>
      </c>
      <c r="D29" s="34" t="s">
        <v>3</v>
      </c>
      <c r="E29" s="34" t="s">
        <v>100</v>
      </c>
      <c r="F29" s="193" t="s">
        <v>352</v>
      </c>
      <c r="G29" s="195" t="s">
        <v>39</v>
      </c>
      <c r="H29" s="60">
        <f t="shared" si="7"/>
        <v>211900</v>
      </c>
      <c r="I29" s="60">
        <f t="shared" si="7"/>
        <v>211900</v>
      </c>
      <c r="J29" s="60">
        <f t="shared" si="7"/>
        <v>80762</v>
      </c>
      <c r="K29" s="208">
        <f t="shared" si="0"/>
        <v>38.113260972156674</v>
      </c>
    </row>
    <row r="30" spans="1:11">
      <c r="A30" s="174"/>
      <c r="B30" s="84" t="s">
        <v>42</v>
      </c>
      <c r="C30" s="34" t="s">
        <v>13</v>
      </c>
      <c r="D30" s="34" t="s">
        <v>3</v>
      </c>
      <c r="E30" s="34" t="s">
        <v>100</v>
      </c>
      <c r="F30" s="193" t="s">
        <v>352</v>
      </c>
      <c r="G30" s="195" t="s">
        <v>40</v>
      </c>
      <c r="H30" s="177">
        <v>211900</v>
      </c>
      <c r="I30" s="177">
        <v>211900</v>
      </c>
      <c r="J30" s="60">
        <v>80762</v>
      </c>
      <c r="K30" s="208">
        <f t="shared" si="0"/>
        <v>38.113260972156674</v>
      </c>
    </row>
    <row r="31" spans="1:11">
      <c r="A31" s="174" t="s">
        <v>24</v>
      </c>
      <c r="B31" s="80" t="s">
        <v>90</v>
      </c>
      <c r="C31" s="6" t="s">
        <v>13</v>
      </c>
      <c r="D31" s="6" t="s">
        <v>10</v>
      </c>
      <c r="E31" s="6" t="s">
        <v>100</v>
      </c>
      <c r="F31" s="6" t="s">
        <v>101</v>
      </c>
      <c r="G31" s="17"/>
      <c r="H31" s="57">
        <f>H35+H38+H41+H53+H71+H47+H74+H56+H44+H80+H65+H59+H62+H32+H50+H68+H77</f>
        <v>335505640.33999997</v>
      </c>
      <c r="I31" s="57">
        <f t="shared" ref="I31:J31" si="8">I35+I38+I41+I53+I71+I47+I74+I56+I44+I80+I65+I59+I62+I32+I50+I68+I77</f>
        <v>337122709.33999997</v>
      </c>
      <c r="J31" s="57">
        <f t="shared" si="8"/>
        <v>82704689.840000004</v>
      </c>
      <c r="K31" s="206">
        <f t="shared" si="0"/>
        <v>24.53251814507383</v>
      </c>
    </row>
    <row r="32" spans="1:11">
      <c r="A32" s="168"/>
      <c r="B32" s="81" t="s">
        <v>249</v>
      </c>
      <c r="C32" s="5" t="s">
        <v>13</v>
      </c>
      <c r="D32" s="5" t="s">
        <v>10</v>
      </c>
      <c r="E32" s="5" t="s">
        <v>100</v>
      </c>
      <c r="F32" s="53" t="s">
        <v>126</v>
      </c>
      <c r="G32" s="17"/>
      <c r="H32" s="56">
        <f>H33</f>
        <v>0</v>
      </c>
      <c r="I32" s="56">
        <f t="shared" ref="I32:J33" si="9">I33</f>
        <v>270000</v>
      </c>
      <c r="J32" s="56">
        <f t="shared" si="9"/>
        <v>269976</v>
      </c>
      <c r="K32" s="207">
        <f t="shared" ref="K32:K34" si="10">J32/I32*100</f>
        <v>99.99111111111111</v>
      </c>
    </row>
    <row r="33" spans="1:11" ht="26.4">
      <c r="A33" s="168"/>
      <c r="B33" s="73" t="s">
        <v>41</v>
      </c>
      <c r="C33" s="5" t="s">
        <v>13</v>
      </c>
      <c r="D33" s="5" t="s">
        <v>10</v>
      </c>
      <c r="E33" s="5" t="s">
        <v>100</v>
      </c>
      <c r="F33" s="53" t="s">
        <v>126</v>
      </c>
      <c r="G33" s="17" t="s">
        <v>39</v>
      </c>
      <c r="H33" s="56">
        <f>H34</f>
        <v>0</v>
      </c>
      <c r="I33" s="56">
        <f t="shared" si="9"/>
        <v>270000</v>
      </c>
      <c r="J33" s="56">
        <f t="shared" si="9"/>
        <v>269976</v>
      </c>
      <c r="K33" s="207">
        <f t="shared" si="10"/>
        <v>99.99111111111111</v>
      </c>
    </row>
    <row r="34" spans="1:11">
      <c r="A34" s="168"/>
      <c r="B34" s="84" t="s">
        <v>42</v>
      </c>
      <c r="C34" s="5" t="s">
        <v>13</v>
      </c>
      <c r="D34" s="5" t="s">
        <v>10</v>
      </c>
      <c r="E34" s="5" t="s">
        <v>100</v>
      </c>
      <c r="F34" s="53" t="s">
        <v>126</v>
      </c>
      <c r="G34" s="17" t="s">
        <v>40</v>
      </c>
      <c r="H34" s="60"/>
      <c r="I34" s="60">
        <v>270000</v>
      </c>
      <c r="J34" s="60">
        <v>269976</v>
      </c>
      <c r="K34" s="208">
        <f t="shared" si="10"/>
        <v>99.99111111111111</v>
      </c>
    </row>
    <row r="35" spans="1:11" ht="26.4">
      <c r="A35" s="251"/>
      <c r="B35" s="81" t="s">
        <v>89</v>
      </c>
      <c r="C35" s="5" t="s">
        <v>13</v>
      </c>
      <c r="D35" s="5" t="s">
        <v>10</v>
      </c>
      <c r="E35" s="5" t="s">
        <v>100</v>
      </c>
      <c r="F35" s="5" t="s">
        <v>104</v>
      </c>
      <c r="G35" s="17"/>
      <c r="H35" s="56">
        <f>H36</f>
        <v>122431815</v>
      </c>
      <c r="I35" s="56">
        <f t="shared" ref="I35:J36" si="11">I36</f>
        <v>122431815</v>
      </c>
      <c r="J35" s="56">
        <f t="shared" si="11"/>
        <v>32182145.43</v>
      </c>
      <c r="K35" s="207">
        <f t="shared" si="0"/>
        <v>26.285770108039319</v>
      </c>
    </row>
    <row r="36" spans="1:11" ht="26.4">
      <c r="A36" s="252"/>
      <c r="B36" s="73" t="s">
        <v>41</v>
      </c>
      <c r="C36" s="5" t="s">
        <v>13</v>
      </c>
      <c r="D36" s="5" t="s">
        <v>10</v>
      </c>
      <c r="E36" s="5" t="s">
        <v>100</v>
      </c>
      <c r="F36" s="5" t="s">
        <v>104</v>
      </c>
      <c r="G36" s="17" t="s">
        <v>39</v>
      </c>
      <c r="H36" s="56">
        <f>H37</f>
        <v>122431815</v>
      </c>
      <c r="I36" s="56">
        <f t="shared" si="11"/>
        <v>122431815</v>
      </c>
      <c r="J36" s="56">
        <f t="shared" si="11"/>
        <v>32182145.43</v>
      </c>
      <c r="K36" s="207">
        <f t="shared" si="0"/>
        <v>26.285770108039319</v>
      </c>
    </row>
    <row r="37" spans="1:11">
      <c r="A37" s="252"/>
      <c r="B37" s="84" t="s">
        <v>42</v>
      </c>
      <c r="C37" s="5" t="s">
        <v>13</v>
      </c>
      <c r="D37" s="5" t="s">
        <v>10</v>
      </c>
      <c r="E37" s="5" t="s">
        <v>100</v>
      </c>
      <c r="F37" s="5" t="s">
        <v>104</v>
      </c>
      <c r="G37" s="17" t="s">
        <v>40</v>
      </c>
      <c r="H37" s="60">
        <f>120131815+2300000</f>
        <v>122431815</v>
      </c>
      <c r="I37" s="60">
        <f>120131815+2300000</f>
        <v>122431815</v>
      </c>
      <c r="J37" s="60">
        <v>32182145.43</v>
      </c>
      <c r="K37" s="208">
        <f t="shared" si="0"/>
        <v>26.285770108039319</v>
      </c>
    </row>
    <row r="38" spans="1:11" ht="26.4">
      <c r="A38" s="252"/>
      <c r="B38" s="81" t="s">
        <v>210</v>
      </c>
      <c r="C38" s="5" t="s">
        <v>13</v>
      </c>
      <c r="D38" s="5" t="s">
        <v>10</v>
      </c>
      <c r="E38" s="5" t="s">
        <v>100</v>
      </c>
      <c r="F38" s="53" t="s">
        <v>163</v>
      </c>
      <c r="G38" s="54"/>
      <c r="H38" s="60">
        <f>H39</f>
        <v>5950050.1600000001</v>
      </c>
      <c r="I38" s="60">
        <f t="shared" ref="I38:J39" si="12">I39</f>
        <v>5840050.1600000001</v>
      </c>
      <c r="J38" s="60">
        <f t="shared" si="12"/>
        <v>95000</v>
      </c>
      <c r="K38" s="208">
        <f t="shared" si="0"/>
        <v>1.6266983569880846</v>
      </c>
    </row>
    <row r="39" spans="1:11" ht="26.4">
      <c r="A39" s="252"/>
      <c r="B39" s="73" t="s">
        <v>41</v>
      </c>
      <c r="C39" s="5" t="s">
        <v>13</v>
      </c>
      <c r="D39" s="5" t="s">
        <v>10</v>
      </c>
      <c r="E39" s="5" t="s">
        <v>100</v>
      </c>
      <c r="F39" s="53" t="s">
        <v>163</v>
      </c>
      <c r="G39" s="54" t="s">
        <v>39</v>
      </c>
      <c r="H39" s="60">
        <f>H40</f>
        <v>5950050.1600000001</v>
      </c>
      <c r="I39" s="60">
        <f t="shared" si="12"/>
        <v>5840050.1600000001</v>
      </c>
      <c r="J39" s="60">
        <f t="shared" si="12"/>
        <v>95000</v>
      </c>
      <c r="K39" s="208">
        <f t="shared" si="0"/>
        <v>1.6266983569880846</v>
      </c>
    </row>
    <row r="40" spans="1:11">
      <c r="A40" s="252"/>
      <c r="B40" s="84" t="s">
        <v>42</v>
      </c>
      <c r="C40" s="5" t="s">
        <v>13</v>
      </c>
      <c r="D40" s="5" t="s">
        <v>10</v>
      </c>
      <c r="E40" s="5" t="s">
        <v>100</v>
      </c>
      <c r="F40" s="53" t="s">
        <v>163</v>
      </c>
      <c r="G40" s="54" t="s">
        <v>40</v>
      </c>
      <c r="H40" s="60">
        <v>5950050.1600000001</v>
      </c>
      <c r="I40" s="60">
        <v>5840050.1600000001</v>
      </c>
      <c r="J40" s="60">
        <v>95000</v>
      </c>
      <c r="K40" s="208">
        <f t="shared" si="0"/>
        <v>1.6266983569880846</v>
      </c>
    </row>
    <row r="41" spans="1:11" ht="39.6">
      <c r="A41" s="252"/>
      <c r="B41" s="81" t="s">
        <v>212</v>
      </c>
      <c r="C41" s="5" t="s">
        <v>13</v>
      </c>
      <c r="D41" s="5" t="s">
        <v>10</v>
      </c>
      <c r="E41" s="5" t="s">
        <v>100</v>
      </c>
      <c r="F41" s="5" t="s">
        <v>105</v>
      </c>
      <c r="G41" s="17"/>
      <c r="H41" s="56">
        <f>H42</f>
        <v>47613</v>
      </c>
      <c r="I41" s="56">
        <f t="shared" ref="I41:J42" si="13">I42</f>
        <v>47613</v>
      </c>
      <c r="J41" s="56">
        <f t="shared" si="13"/>
        <v>743.4</v>
      </c>
      <c r="K41" s="207">
        <f t="shared" si="0"/>
        <v>1.5613382899628252</v>
      </c>
    </row>
    <row r="42" spans="1:11" ht="26.4">
      <c r="A42" s="252"/>
      <c r="B42" s="73" t="s">
        <v>41</v>
      </c>
      <c r="C42" s="5" t="s">
        <v>13</v>
      </c>
      <c r="D42" s="5" t="s">
        <v>10</v>
      </c>
      <c r="E42" s="5" t="s">
        <v>100</v>
      </c>
      <c r="F42" s="5" t="s">
        <v>105</v>
      </c>
      <c r="G42" s="17" t="s">
        <v>39</v>
      </c>
      <c r="H42" s="56">
        <f>H43</f>
        <v>47613</v>
      </c>
      <c r="I42" s="56">
        <f t="shared" si="13"/>
        <v>47613</v>
      </c>
      <c r="J42" s="56">
        <f t="shared" si="13"/>
        <v>743.4</v>
      </c>
      <c r="K42" s="207">
        <f t="shared" si="0"/>
        <v>1.5613382899628252</v>
      </c>
    </row>
    <row r="43" spans="1:11">
      <c r="A43" s="252"/>
      <c r="B43" s="84" t="s">
        <v>42</v>
      </c>
      <c r="C43" s="5" t="s">
        <v>13</v>
      </c>
      <c r="D43" s="5" t="s">
        <v>10</v>
      </c>
      <c r="E43" s="5" t="s">
        <v>100</v>
      </c>
      <c r="F43" s="5" t="s">
        <v>105</v>
      </c>
      <c r="G43" s="17" t="s">
        <v>40</v>
      </c>
      <c r="H43" s="60">
        <v>47613</v>
      </c>
      <c r="I43" s="60">
        <v>47613</v>
      </c>
      <c r="J43" s="60">
        <v>743.4</v>
      </c>
      <c r="K43" s="208">
        <f t="shared" si="0"/>
        <v>1.5613382899628252</v>
      </c>
    </row>
    <row r="44" spans="1:11">
      <c r="A44" s="252"/>
      <c r="B44" s="81" t="s">
        <v>170</v>
      </c>
      <c r="C44" s="34" t="s">
        <v>13</v>
      </c>
      <c r="D44" s="34" t="s">
        <v>10</v>
      </c>
      <c r="E44" s="34" t="s">
        <v>100</v>
      </c>
      <c r="F44" s="34" t="s">
        <v>169</v>
      </c>
      <c r="G44" s="35"/>
      <c r="H44" s="60">
        <f>H45</f>
        <v>111089</v>
      </c>
      <c r="I44" s="60">
        <f t="shared" ref="I44:J45" si="14">I45</f>
        <v>501089</v>
      </c>
      <c r="J44" s="60">
        <f t="shared" si="14"/>
        <v>0</v>
      </c>
      <c r="K44" s="208">
        <f t="shared" si="0"/>
        <v>0</v>
      </c>
    </row>
    <row r="45" spans="1:11" ht="26.4">
      <c r="A45" s="252"/>
      <c r="B45" s="73" t="s">
        <v>41</v>
      </c>
      <c r="C45" s="34" t="s">
        <v>13</v>
      </c>
      <c r="D45" s="34" t="s">
        <v>10</v>
      </c>
      <c r="E45" s="34" t="s">
        <v>100</v>
      </c>
      <c r="F45" s="34" t="s">
        <v>169</v>
      </c>
      <c r="G45" s="35" t="s">
        <v>39</v>
      </c>
      <c r="H45" s="60">
        <f>H46</f>
        <v>111089</v>
      </c>
      <c r="I45" s="60">
        <f t="shared" si="14"/>
        <v>501089</v>
      </c>
      <c r="J45" s="60">
        <f t="shared" si="14"/>
        <v>0</v>
      </c>
      <c r="K45" s="208">
        <f t="shared" si="0"/>
        <v>0</v>
      </c>
    </row>
    <row r="46" spans="1:11">
      <c r="A46" s="252"/>
      <c r="B46" s="84" t="s">
        <v>42</v>
      </c>
      <c r="C46" s="34" t="s">
        <v>13</v>
      </c>
      <c r="D46" s="34" t="s">
        <v>10</v>
      </c>
      <c r="E46" s="34" t="s">
        <v>100</v>
      </c>
      <c r="F46" s="34" t="s">
        <v>169</v>
      </c>
      <c r="G46" s="35" t="s">
        <v>40</v>
      </c>
      <c r="H46" s="60">
        <v>111089</v>
      </c>
      <c r="I46" s="60">
        <v>501089</v>
      </c>
      <c r="J46" s="60"/>
      <c r="K46" s="208">
        <f t="shared" si="0"/>
        <v>0</v>
      </c>
    </row>
    <row r="47" spans="1:11" ht="66">
      <c r="A47" s="252"/>
      <c r="B47" s="101" t="s">
        <v>311</v>
      </c>
      <c r="C47" s="34" t="s">
        <v>13</v>
      </c>
      <c r="D47" s="34" t="s">
        <v>10</v>
      </c>
      <c r="E47" s="34" t="s">
        <v>100</v>
      </c>
      <c r="F47" s="34" t="s">
        <v>312</v>
      </c>
      <c r="G47" s="35"/>
      <c r="H47" s="60">
        <f>H48</f>
        <v>12735130</v>
      </c>
      <c r="I47" s="60">
        <f t="shared" ref="I47:J51" si="15">I48</f>
        <v>0</v>
      </c>
      <c r="J47" s="60">
        <f t="shared" si="15"/>
        <v>0</v>
      </c>
      <c r="K47" s="208" t="e">
        <f t="shared" si="0"/>
        <v>#DIV/0!</v>
      </c>
    </row>
    <row r="48" spans="1:11" ht="26.4">
      <c r="A48" s="252"/>
      <c r="B48" s="73" t="s">
        <v>41</v>
      </c>
      <c r="C48" s="34" t="s">
        <v>13</v>
      </c>
      <c r="D48" s="34" t="s">
        <v>10</v>
      </c>
      <c r="E48" s="34" t="s">
        <v>100</v>
      </c>
      <c r="F48" s="34" t="s">
        <v>312</v>
      </c>
      <c r="G48" s="35" t="s">
        <v>39</v>
      </c>
      <c r="H48" s="60">
        <f>H49</f>
        <v>12735130</v>
      </c>
      <c r="I48" s="60">
        <f t="shared" si="15"/>
        <v>0</v>
      </c>
      <c r="J48" s="60">
        <f t="shared" si="15"/>
        <v>0</v>
      </c>
      <c r="K48" s="208" t="e">
        <f t="shared" si="0"/>
        <v>#DIV/0!</v>
      </c>
    </row>
    <row r="49" spans="1:11">
      <c r="A49" s="252"/>
      <c r="B49" s="101" t="s">
        <v>42</v>
      </c>
      <c r="C49" s="34" t="s">
        <v>13</v>
      </c>
      <c r="D49" s="34" t="s">
        <v>10</v>
      </c>
      <c r="E49" s="34" t="s">
        <v>100</v>
      </c>
      <c r="F49" s="34" t="s">
        <v>312</v>
      </c>
      <c r="G49" s="35" t="s">
        <v>40</v>
      </c>
      <c r="H49" s="60">
        <v>12735130</v>
      </c>
      <c r="I49" s="60"/>
      <c r="J49" s="60"/>
      <c r="K49" s="208" t="e">
        <f t="shared" si="0"/>
        <v>#DIV/0!</v>
      </c>
    </row>
    <row r="50" spans="1:11" ht="66">
      <c r="A50" s="252"/>
      <c r="B50" s="101" t="s">
        <v>311</v>
      </c>
      <c r="C50" s="34" t="s">
        <v>13</v>
      </c>
      <c r="D50" s="34" t="s">
        <v>10</v>
      </c>
      <c r="E50" s="34" t="s">
        <v>100</v>
      </c>
      <c r="F50" s="34" t="s">
        <v>393</v>
      </c>
      <c r="G50" s="35"/>
      <c r="H50" s="60">
        <f>H51</f>
        <v>0</v>
      </c>
      <c r="I50" s="60">
        <f t="shared" si="15"/>
        <v>12735130</v>
      </c>
      <c r="J50" s="60">
        <f t="shared" si="15"/>
        <v>3094000</v>
      </c>
      <c r="K50" s="208">
        <f t="shared" ref="K50:K52" si="16">J50/I50*100</f>
        <v>24.295001307407148</v>
      </c>
    </row>
    <row r="51" spans="1:11" ht="26.4">
      <c r="A51" s="252"/>
      <c r="B51" s="73" t="s">
        <v>41</v>
      </c>
      <c r="C51" s="34" t="s">
        <v>13</v>
      </c>
      <c r="D51" s="34" t="s">
        <v>10</v>
      </c>
      <c r="E51" s="34" t="s">
        <v>100</v>
      </c>
      <c r="F51" s="34" t="s">
        <v>393</v>
      </c>
      <c r="G51" s="35" t="s">
        <v>39</v>
      </c>
      <c r="H51" s="60">
        <f>H52</f>
        <v>0</v>
      </c>
      <c r="I51" s="60">
        <f t="shared" si="15"/>
        <v>12735130</v>
      </c>
      <c r="J51" s="60">
        <f t="shared" si="15"/>
        <v>3094000</v>
      </c>
      <c r="K51" s="208">
        <f t="shared" si="16"/>
        <v>24.295001307407148</v>
      </c>
    </row>
    <row r="52" spans="1:11">
      <c r="A52" s="252"/>
      <c r="B52" s="101" t="s">
        <v>42</v>
      </c>
      <c r="C52" s="34" t="s">
        <v>13</v>
      </c>
      <c r="D52" s="34" t="s">
        <v>10</v>
      </c>
      <c r="E52" s="34" t="s">
        <v>100</v>
      </c>
      <c r="F52" s="34" t="s">
        <v>393</v>
      </c>
      <c r="G52" s="35" t="s">
        <v>40</v>
      </c>
      <c r="H52" s="60"/>
      <c r="I52" s="60">
        <v>12735130</v>
      </c>
      <c r="J52" s="60">
        <v>3094000</v>
      </c>
      <c r="K52" s="208">
        <f t="shared" si="16"/>
        <v>24.295001307407148</v>
      </c>
    </row>
    <row r="53" spans="1:11" ht="52.8">
      <c r="A53" s="252"/>
      <c r="B53" s="101" t="s">
        <v>211</v>
      </c>
      <c r="C53" s="5" t="s">
        <v>13</v>
      </c>
      <c r="D53" s="5" t="s">
        <v>10</v>
      </c>
      <c r="E53" s="5" t="s">
        <v>100</v>
      </c>
      <c r="F53" s="72" t="s">
        <v>308</v>
      </c>
      <c r="G53" s="17"/>
      <c r="H53" s="56">
        <f>H54</f>
        <v>7861663.1699999999</v>
      </c>
      <c r="I53" s="56">
        <f t="shared" ref="I53:J54" si="17">I54</f>
        <v>7861663.1699999999</v>
      </c>
      <c r="J53" s="56">
        <f t="shared" si="17"/>
        <v>3008755</v>
      </c>
      <c r="K53" s="207">
        <f t="shared" si="0"/>
        <v>38.271227537213349</v>
      </c>
    </row>
    <row r="54" spans="1:11" ht="26.4">
      <c r="A54" s="252"/>
      <c r="B54" s="73" t="s">
        <v>41</v>
      </c>
      <c r="C54" s="5" t="s">
        <v>13</v>
      </c>
      <c r="D54" s="5" t="s">
        <v>10</v>
      </c>
      <c r="E54" s="5" t="s">
        <v>100</v>
      </c>
      <c r="F54" s="72" t="s">
        <v>308</v>
      </c>
      <c r="G54" s="54" t="s">
        <v>39</v>
      </c>
      <c r="H54" s="56">
        <f>H55</f>
        <v>7861663.1699999999</v>
      </c>
      <c r="I54" s="56">
        <f t="shared" si="17"/>
        <v>7861663.1699999999</v>
      </c>
      <c r="J54" s="56">
        <f t="shared" si="17"/>
        <v>3008755</v>
      </c>
      <c r="K54" s="207">
        <f t="shared" si="0"/>
        <v>38.271227537213349</v>
      </c>
    </row>
    <row r="55" spans="1:11">
      <c r="A55" s="252"/>
      <c r="B55" s="84" t="s">
        <v>42</v>
      </c>
      <c r="C55" s="5" t="s">
        <v>13</v>
      </c>
      <c r="D55" s="5" t="s">
        <v>10</v>
      </c>
      <c r="E55" s="5" t="s">
        <v>100</v>
      </c>
      <c r="F55" s="72" t="s">
        <v>308</v>
      </c>
      <c r="G55" s="54" t="s">
        <v>40</v>
      </c>
      <c r="H55" s="60">
        <v>7861663.1699999999</v>
      </c>
      <c r="I55" s="60">
        <v>7861663.1699999999</v>
      </c>
      <c r="J55" s="60">
        <v>3008755</v>
      </c>
      <c r="K55" s="208">
        <f t="shared" si="0"/>
        <v>38.271227537213349</v>
      </c>
    </row>
    <row r="56" spans="1:11" ht="26.4">
      <c r="A56" s="252"/>
      <c r="B56" s="73" t="s">
        <v>276</v>
      </c>
      <c r="C56" s="34" t="s">
        <v>13</v>
      </c>
      <c r="D56" s="34" t="s">
        <v>10</v>
      </c>
      <c r="E56" s="34" t="s">
        <v>100</v>
      </c>
      <c r="F56" s="34" t="s">
        <v>309</v>
      </c>
      <c r="G56" s="35"/>
      <c r="H56" s="60">
        <f>H57</f>
        <v>175201300</v>
      </c>
      <c r="I56" s="60">
        <f t="shared" ref="I56:J57" si="18">I57</f>
        <v>175201300</v>
      </c>
      <c r="J56" s="60">
        <f t="shared" si="18"/>
        <v>41589800</v>
      </c>
      <c r="K56" s="208">
        <f t="shared" si="0"/>
        <v>23.738294179324011</v>
      </c>
    </row>
    <row r="57" spans="1:11" ht="26.4">
      <c r="A57" s="252"/>
      <c r="B57" s="73" t="s">
        <v>41</v>
      </c>
      <c r="C57" s="34" t="s">
        <v>13</v>
      </c>
      <c r="D57" s="34" t="s">
        <v>10</v>
      </c>
      <c r="E57" s="34" t="s">
        <v>100</v>
      </c>
      <c r="F57" s="34" t="s">
        <v>309</v>
      </c>
      <c r="G57" s="35" t="s">
        <v>39</v>
      </c>
      <c r="H57" s="60">
        <f>H58</f>
        <v>175201300</v>
      </c>
      <c r="I57" s="60">
        <f t="shared" si="18"/>
        <v>175201300</v>
      </c>
      <c r="J57" s="60">
        <f t="shared" si="18"/>
        <v>41589800</v>
      </c>
      <c r="K57" s="208">
        <f t="shared" si="0"/>
        <v>23.738294179324011</v>
      </c>
    </row>
    <row r="58" spans="1:11">
      <c r="A58" s="252"/>
      <c r="B58" s="101" t="s">
        <v>42</v>
      </c>
      <c r="C58" s="34" t="s">
        <v>13</v>
      </c>
      <c r="D58" s="34" t="s">
        <v>10</v>
      </c>
      <c r="E58" s="34" t="s">
        <v>100</v>
      </c>
      <c r="F58" s="34" t="s">
        <v>309</v>
      </c>
      <c r="G58" s="35" t="s">
        <v>40</v>
      </c>
      <c r="H58" s="60">
        <v>175201300</v>
      </c>
      <c r="I58" s="60">
        <v>175201300</v>
      </c>
      <c r="J58" s="60">
        <v>41589800</v>
      </c>
      <c r="K58" s="208">
        <f t="shared" si="0"/>
        <v>23.738294179324011</v>
      </c>
    </row>
    <row r="59" spans="1:11" ht="145.19999999999999">
      <c r="A59" s="252"/>
      <c r="B59" s="101" t="s">
        <v>353</v>
      </c>
      <c r="C59" s="34" t="s">
        <v>13</v>
      </c>
      <c r="D59" s="139" t="s">
        <v>10</v>
      </c>
      <c r="E59" s="34" t="s">
        <v>100</v>
      </c>
      <c r="F59" s="193" t="s">
        <v>352</v>
      </c>
      <c r="G59" s="194"/>
      <c r="H59" s="60">
        <f>H60</f>
        <v>210000</v>
      </c>
      <c r="I59" s="60">
        <f t="shared" ref="I59:J60" si="19">I60</f>
        <v>210000</v>
      </c>
      <c r="J59" s="60">
        <f t="shared" si="19"/>
        <v>80338</v>
      </c>
      <c r="K59" s="208">
        <f t="shared" si="0"/>
        <v>38.256190476190476</v>
      </c>
    </row>
    <row r="60" spans="1:11" ht="26.4">
      <c r="A60" s="252"/>
      <c r="B60" s="73" t="s">
        <v>41</v>
      </c>
      <c r="C60" s="34" t="s">
        <v>13</v>
      </c>
      <c r="D60" s="34" t="s">
        <v>10</v>
      </c>
      <c r="E60" s="34" t="s">
        <v>100</v>
      </c>
      <c r="F60" s="193" t="s">
        <v>352</v>
      </c>
      <c r="G60" s="195" t="s">
        <v>39</v>
      </c>
      <c r="H60" s="60">
        <f>H61</f>
        <v>210000</v>
      </c>
      <c r="I60" s="60">
        <f t="shared" si="19"/>
        <v>210000</v>
      </c>
      <c r="J60" s="60">
        <f t="shared" si="19"/>
        <v>80338</v>
      </c>
      <c r="K60" s="208">
        <f t="shared" si="0"/>
        <v>38.256190476190476</v>
      </c>
    </row>
    <row r="61" spans="1:11">
      <c r="A61" s="252"/>
      <c r="B61" s="101" t="s">
        <v>42</v>
      </c>
      <c r="C61" s="34" t="s">
        <v>13</v>
      </c>
      <c r="D61" s="34" t="s">
        <v>10</v>
      </c>
      <c r="E61" s="34" t="s">
        <v>100</v>
      </c>
      <c r="F61" s="193" t="s">
        <v>352</v>
      </c>
      <c r="G61" s="195" t="s">
        <v>40</v>
      </c>
      <c r="H61" s="177">
        <v>210000</v>
      </c>
      <c r="I61" s="177">
        <v>210000</v>
      </c>
      <c r="J61" s="177">
        <v>80338</v>
      </c>
      <c r="K61" s="208">
        <f t="shared" si="0"/>
        <v>38.256190476190476</v>
      </c>
    </row>
    <row r="62" spans="1:11" ht="26.4">
      <c r="A62" s="252"/>
      <c r="B62" s="101" t="s">
        <v>218</v>
      </c>
      <c r="C62" s="34" t="s">
        <v>13</v>
      </c>
      <c r="D62" s="34" t="s">
        <v>10</v>
      </c>
      <c r="E62" s="34" t="s">
        <v>100</v>
      </c>
      <c r="F62" s="72" t="s">
        <v>315</v>
      </c>
      <c r="G62" s="37"/>
      <c r="H62" s="60">
        <f>H63</f>
        <v>3827400</v>
      </c>
      <c r="I62" s="60">
        <f t="shared" ref="I62:J63" si="20">I63</f>
        <v>3827400</v>
      </c>
      <c r="J62" s="60">
        <f t="shared" si="20"/>
        <v>0</v>
      </c>
      <c r="K62" s="208">
        <f t="shared" si="0"/>
        <v>0</v>
      </c>
    </row>
    <row r="63" spans="1:11" ht="26.4">
      <c r="A63" s="252"/>
      <c r="B63" s="73" t="s">
        <v>41</v>
      </c>
      <c r="C63" s="34" t="s">
        <v>13</v>
      </c>
      <c r="D63" s="34" t="s">
        <v>10</v>
      </c>
      <c r="E63" s="34" t="s">
        <v>100</v>
      </c>
      <c r="F63" s="72" t="s">
        <v>315</v>
      </c>
      <c r="G63" s="100" t="s">
        <v>39</v>
      </c>
      <c r="H63" s="60">
        <f>H64</f>
        <v>3827400</v>
      </c>
      <c r="I63" s="60">
        <f t="shared" si="20"/>
        <v>3827400</v>
      </c>
      <c r="J63" s="60">
        <f t="shared" si="20"/>
        <v>0</v>
      </c>
      <c r="K63" s="208">
        <f t="shared" si="0"/>
        <v>0</v>
      </c>
    </row>
    <row r="64" spans="1:11">
      <c r="A64" s="252"/>
      <c r="B64" s="101" t="s">
        <v>42</v>
      </c>
      <c r="C64" s="34" t="s">
        <v>13</v>
      </c>
      <c r="D64" s="34" t="s">
        <v>10</v>
      </c>
      <c r="E64" s="34" t="s">
        <v>100</v>
      </c>
      <c r="F64" s="72" t="s">
        <v>315</v>
      </c>
      <c r="G64" s="100" t="s">
        <v>40</v>
      </c>
      <c r="H64" s="60">
        <v>3827400</v>
      </c>
      <c r="I64" s="60">
        <v>3827400</v>
      </c>
      <c r="J64" s="60"/>
      <c r="K64" s="208">
        <f t="shared" si="0"/>
        <v>0</v>
      </c>
    </row>
    <row r="65" spans="1:11" ht="52.8">
      <c r="A65" s="252"/>
      <c r="B65" s="101" t="s">
        <v>213</v>
      </c>
      <c r="C65" s="34" t="s">
        <v>13</v>
      </c>
      <c r="D65" s="34" t="s">
        <v>10</v>
      </c>
      <c r="E65" s="34" t="s">
        <v>100</v>
      </c>
      <c r="F65" s="34" t="s">
        <v>180</v>
      </c>
      <c r="G65" s="35"/>
      <c r="H65" s="60">
        <f>H66</f>
        <v>199104</v>
      </c>
      <c r="I65" s="60">
        <f t="shared" ref="I65:J66" si="21">I66</f>
        <v>398208</v>
      </c>
      <c r="J65" s="60">
        <f t="shared" si="21"/>
        <v>0</v>
      </c>
      <c r="K65" s="208">
        <f t="shared" si="0"/>
        <v>0</v>
      </c>
    </row>
    <row r="66" spans="1:11" ht="26.4">
      <c r="A66" s="252"/>
      <c r="B66" s="73" t="s">
        <v>41</v>
      </c>
      <c r="C66" s="34" t="s">
        <v>13</v>
      </c>
      <c r="D66" s="34" t="s">
        <v>10</v>
      </c>
      <c r="E66" s="34" t="s">
        <v>100</v>
      </c>
      <c r="F66" s="34" t="s">
        <v>180</v>
      </c>
      <c r="G66" s="35" t="s">
        <v>39</v>
      </c>
      <c r="H66" s="60">
        <f>H67</f>
        <v>199104</v>
      </c>
      <c r="I66" s="60">
        <f t="shared" si="21"/>
        <v>398208</v>
      </c>
      <c r="J66" s="60">
        <f t="shared" si="21"/>
        <v>0</v>
      </c>
      <c r="K66" s="208">
        <f t="shared" si="0"/>
        <v>0</v>
      </c>
    </row>
    <row r="67" spans="1:11">
      <c r="A67" s="252"/>
      <c r="B67" s="101" t="s">
        <v>42</v>
      </c>
      <c r="C67" s="34" t="s">
        <v>13</v>
      </c>
      <c r="D67" s="34" t="s">
        <v>10</v>
      </c>
      <c r="E67" s="34" t="s">
        <v>100</v>
      </c>
      <c r="F67" s="34" t="s">
        <v>180</v>
      </c>
      <c r="G67" s="35" t="s">
        <v>40</v>
      </c>
      <c r="H67" s="60">
        <v>199104</v>
      </c>
      <c r="I67" s="60">
        <v>398208</v>
      </c>
      <c r="J67" s="60"/>
      <c r="K67" s="208">
        <f t="shared" si="0"/>
        <v>0</v>
      </c>
    </row>
    <row r="68" spans="1:11" ht="39.6">
      <c r="A68" s="252"/>
      <c r="B68" s="101" t="s">
        <v>394</v>
      </c>
      <c r="C68" s="34" t="s">
        <v>13</v>
      </c>
      <c r="D68" s="34" t="s">
        <v>10</v>
      </c>
      <c r="E68" s="34" t="s">
        <v>100</v>
      </c>
      <c r="F68" s="34" t="s">
        <v>395</v>
      </c>
      <c r="G68" s="35"/>
      <c r="H68" s="60">
        <f>H69</f>
        <v>0</v>
      </c>
      <c r="I68" s="60">
        <f t="shared" ref="I68:J69" si="22">I69</f>
        <v>791624</v>
      </c>
      <c r="J68" s="60">
        <f t="shared" si="22"/>
        <v>0</v>
      </c>
      <c r="K68" s="208">
        <f t="shared" si="0"/>
        <v>0</v>
      </c>
    </row>
    <row r="69" spans="1:11" ht="26.4">
      <c r="A69" s="252"/>
      <c r="B69" s="101" t="s">
        <v>41</v>
      </c>
      <c r="C69" s="34" t="s">
        <v>13</v>
      </c>
      <c r="D69" s="34" t="s">
        <v>10</v>
      </c>
      <c r="E69" s="34" t="s">
        <v>100</v>
      </c>
      <c r="F69" s="34" t="s">
        <v>395</v>
      </c>
      <c r="G69" s="35" t="s">
        <v>39</v>
      </c>
      <c r="H69" s="60">
        <f>H70</f>
        <v>0</v>
      </c>
      <c r="I69" s="60">
        <f t="shared" si="22"/>
        <v>791624</v>
      </c>
      <c r="J69" s="60">
        <f t="shared" si="22"/>
        <v>0</v>
      </c>
      <c r="K69" s="208">
        <f t="shared" si="0"/>
        <v>0</v>
      </c>
    </row>
    <row r="70" spans="1:11">
      <c r="A70" s="252"/>
      <c r="B70" s="101" t="s">
        <v>42</v>
      </c>
      <c r="C70" s="34" t="s">
        <v>13</v>
      </c>
      <c r="D70" s="34" t="s">
        <v>10</v>
      </c>
      <c r="E70" s="34" t="s">
        <v>100</v>
      </c>
      <c r="F70" s="34" t="s">
        <v>395</v>
      </c>
      <c r="G70" s="35" t="s">
        <v>40</v>
      </c>
      <c r="H70" s="60"/>
      <c r="I70" s="60">
        <v>791624</v>
      </c>
      <c r="J70" s="60"/>
      <c r="K70" s="208">
        <f t="shared" si="0"/>
        <v>0</v>
      </c>
    </row>
    <row r="71" spans="1:11" ht="39.6">
      <c r="A71" s="252"/>
      <c r="B71" s="102" t="s">
        <v>133</v>
      </c>
      <c r="C71" s="5" t="s">
        <v>13</v>
      </c>
      <c r="D71" s="5" t="s">
        <v>10</v>
      </c>
      <c r="E71" s="5" t="s">
        <v>100</v>
      </c>
      <c r="F71" s="53" t="s">
        <v>149</v>
      </c>
      <c r="G71" s="17"/>
      <c r="H71" s="56">
        <f>H72</f>
        <v>657548.56000000006</v>
      </c>
      <c r="I71" s="56">
        <f t="shared" ref="I71:J72" si="23">I72</f>
        <v>657548.56000000006</v>
      </c>
      <c r="J71" s="56">
        <f t="shared" si="23"/>
        <v>250417.4</v>
      </c>
      <c r="K71" s="207">
        <f t="shared" si="0"/>
        <v>38.083483902694574</v>
      </c>
    </row>
    <row r="72" spans="1:11" ht="26.4">
      <c r="A72" s="252"/>
      <c r="B72" s="73" t="s">
        <v>41</v>
      </c>
      <c r="C72" s="5" t="s">
        <v>13</v>
      </c>
      <c r="D72" s="5" t="s">
        <v>10</v>
      </c>
      <c r="E72" s="5" t="s">
        <v>100</v>
      </c>
      <c r="F72" s="53" t="s">
        <v>149</v>
      </c>
      <c r="G72" s="54" t="s">
        <v>39</v>
      </c>
      <c r="H72" s="56">
        <f>H73</f>
        <v>657548.56000000006</v>
      </c>
      <c r="I72" s="56">
        <f t="shared" si="23"/>
        <v>657548.56000000006</v>
      </c>
      <c r="J72" s="56">
        <f t="shared" si="23"/>
        <v>250417.4</v>
      </c>
      <c r="K72" s="207">
        <f t="shared" si="0"/>
        <v>38.083483902694574</v>
      </c>
    </row>
    <row r="73" spans="1:11">
      <c r="A73" s="253"/>
      <c r="B73" s="84" t="s">
        <v>42</v>
      </c>
      <c r="C73" s="5" t="s">
        <v>13</v>
      </c>
      <c r="D73" s="5" t="s">
        <v>10</v>
      </c>
      <c r="E73" s="5" t="s">
        <v>100</v>
      </c>
      <c r="F73" s="53" t="s">
        <v>149</v>
      </c>
      <c r="G73" s="54" t="s">
        <v>40</v>
      </c>
      <c r="H73" s="177">
        <f>157548.56+500000</f>
        <v>657548.56000000006</v>
      </c>
      <c r="I73" s="177">
        <f>157548.56+500000</f>
        <v>657548.56000000006</v>
      </c>
      <c r="J73" s="177">
        <v>250417.4</v>
      </c>
      <c r="K73" s="209">
        <f t="shared" si="0"/>
        <v>38.083483902694574</v>
      </c>
    </row>
    <row r="74" spans="1:11" ht="39.6">
      <c r="A74" s="71"/>
      <c r="B74" s="180" t="s">
        <v>214</v>
      </c>
      <c r="C74" s="34" t="s">
        <v>13</v>
      </c>
      <c r="D74" s="34" t="s">
        <v>10</v>
      </c>
      <c r="E74" s="34" t="s">
        <v>100</v>
      </c>
      <c r="F74" s="34" t="s">
        <v>168</v>
      </c>
      <c r="G74" s="110"/>
      <c r="H74" s="60">
        <f>H75</f>
        <v>4674029.7899999991</v>
      </c>
      <c r="I74" s="60">
        <f t="shared" ref="I74:J75" si="24">I75</f>
        <v>4674029.7899999991</v>
      </c>
      <c r="J74" s="60">
        <f t="shared" si="24"/>
        <v>1733790.2</v>
      </c>
      <c r="K74" s="208">
        <f t="shared" si="0"/>
        <v>37.094119590538604</v>
      </c>
    </row>
    <row r="75" spans="1:11" ht="26.4">
      <c r="A75" s="71"/>
      <c r="B75" s="73" t="s">
        <v>41</v>
      </c>
      <c r="C75" s="34" t="s">
        <v>13</v>
      </c>
      <c r="D75" s="34" t="s">
        <v>10</v>
      </c>
      <c r="E75" s="34" t="s">
        <v>100</v>
      </c>
      <c r="F75" s="34" t="s">
        <v>168</v>
      </c>
      <c r="G75" s="110" t="s">
        <v>39</v>
      </c>
      <c r="H75" s="60">
        <f>H76</f>
        <v>4674029.7899999991</v>
      </c>
      <c r="I75" s="60">
        <f t="shared" si="24"/>
        <v>4674029.7899999991</v>
      </c>
      <c r="J75" s="60">
        <f t="shared" si="24"/>
        <v>1733790.2</v>
      </c>
      <c r="K75" s="208">
        <f t="shared" si="0"/>
        <v>37.094119590538604</v>
      </c>
    </row>
    <row r="76" spans="1:11">
      <c r="A76" s="170"/>
      <c r="B76" s="101" t="s">
        <v>42</v>
      </c>
      <c r="C76" s="34" t="s">
        <v>13</v>
      </c>
      <c r="D76" s="34" t="s">
        <v>10</v>
      </c>
      <c r="E76" s="34" t="s">
        <v>100</v>
      </c>
      <c r="F76" s="34" t="s">
        <v>168</v>
      </c>
      <c r="G76" s="110" t="s">
        <v>40</v>
      </c>
      <c r="H76" s="177">
        <v>4674029.7899999991</v>
      </c>
      <c r="I76" s="177">
        <v>4674029.7899999991</v>
      </c>
      <c r="J76" s="177">
        <v>1733790.2</v>
      </c>
      <c r="K76" s="209">
        <f t="shared" si="0"/>
        <v>37.094119590538604</v>
      </c>
    </row>
    <row r="77" spans="1:11" ht="105.6">
      <c r="A77" s="170"/>
      <c r="B77" s="101" t="s">
        <v>396</v>
      </c>
      <c r="C77" s="34" t="s">
        <v>13</v>
      </c>
      <c r="D77" s="34" t="s">
        <v>10</v>
      </c>
      <c r="E77" s="34" t="s">
        <v>397</v>
      </c>
      <c r="F77" s="34" t="s">
        <v>398</v>
      </c>
      <c r="G77" s="35"/>
      <c r="H77" s="177">
        <f>H78</f>
        <v>0</v>
      </c>
      <c r="I77" s="177">
        <f t="shared" ref="I77:J78" si="25">I78</f>
        <v>76341</v>
      </c>
      <c r="J77" s="177">
        <f t="shared" si="25"/>
        <v>0</v>
      </c>
      <c r="K77" s="209">
        <f t="shared" si="0"/>
        <v>0</v>
      </c>
    </row>
    <row r="78" spans="1:11" ht="26.4">
      <c r="A78" s="170"/>
      <c r="B78" s="101" t="s">
        <v>41</v>
      </c>
      <c r="C78" s="34" t="s">
        <v>13</v>
      </c>
      <c r="D78" s="34" t="s">
        <v>10</v>
      </c>
      <c r="E78" s="34" t="s">
        <v>397</v>
      </c>
      <c r="F78" s="34" t="s">
        <v>398</v>
      </c>
      <c r="G78" s="35" t="s">
        <v>39</v>
      </c>
      <c r="H78" s="177">
        <f>H79</f>
        <v>0</v>
      </c>
      <c r="I78" s="177">
        <f t="shared" si="25"/>
        <v>76341</v>
      </c>
      <c r="J78" s="177">
        <f t="shared" si="25"/>
        <v>0</v>
      </c>
      <c r="K78" s="209">
        <f t="shared" si="0"/>
        <v>0</v>
      </c>
    </row>
    <row r="79" spans="1:11">
      <c r="A79" s="170"/>
      <c r="B79" s="101" t="s">
        <v>42</v>
      </c>
      <c r="C79" s="34" t="s">
        <v>13</v>
      </c>
      <c r="D79" s="34" t="s">
        <v>10</v>
      </c>
      <c r="E79" s="34" t="s">
        <v>397</v>
      </c>
      <c r="F79" s="34" t="s">
        <v>398</v>
      </c>
      <c r="G79" s="35" t="s">
        <v>40</v>
      </c>
      <c r="H79" s="177"/>
      <c r="I79" s="177">
        <v>76341</v>
      </c>
      <c r="J79" s="177"/>
      <c r="K79" s="209">
        <f t="shared" si="0"/>
        <v>0</v>
      </c>
    </row>
    <row r="80" spans="1:11" ht="52.8">
      <c r="A80" s="170"/>
      <c r="B80" s="101" t="s">
        <v>356</v>
      </c>
      <c r="C80" s="34" t="s">
        <v>13</v>
      </c>
      <c r="D80" s="34" t="s">
        <v>10</v>
      </c>
      <c r="E80" s="34" t="s">
        <v>354</v>
      </c>
      <c r="F80" s="34" t="s">
        <v>355</v>
      </c>
      <c r="G80" s="35"/>
      <c r="H80" s="177">
        <f>H81</f>
        <v>1598897.66</v>
      </c>
      <c r="I80" s="177">
        <f t="shared" ref="I80:J81" si="26">I81</f>
        <v>1598897.66</v>
      </c>
      <c r="J80" s="177">
        <f t="shared" si="26"/>
        <v>399724.41</v>
      </c>
      <c r="K80" s="209">
        <f t="shared" si="0"/>
        <v>24.99999968728455</v>
      </c>
    </row>
    <row r="81" spans="1:11" ht="26.4">
      <c r="A81" s="170"/>
      <c r="B81" s="73" t="s">
        <v>41</v>
      </c>
      <c r="C81" s="34" t="s">
        <v>13</v>
      </c>
      <c r="D81" s="34" t="s">
        <v>10</v>
      </c>
      <c r="E81" s="34" t="s">
        <v>354</v>
      </c>
      <c r="F81" s="34" t="s">
        <v>355</v>
      </c>
      <c r="G81" s="35" t="s">
        <v>39</v>
      </c>
      <c r="H81" s="177">
        <f>H82</f>
        <v>1598897.66</v>
      </c>
      <c r="I81" s="177">
        <f t="shared" si="26"/>
        <v>1598897.66</v>
      </c>
      <c r="J81" s="177">
        <f t="shared" si="26"/>
        <v>399724.41</v>
      </c>
      <c r="K81" s="209">
        <f t="shared" si="0"/>
        <v>24.99999968728455</v>
      </c>
    </row>
    <row r="82" spans="1:11">
      <c r="A82" s="170"/>
      <c r="B82" s="101" t="s">
        <v>42</v>
      </c>
      <c r="C82" s="34" t="s">
        <v>13</v>
      </c>
      <c r="D82" s="34" t="s">
        <v>10</v>
      </c>
      <c r="E82" s="34" t="s">
        <v>354</v>
      </c>
      <c r="F82" s="34" t="s">
        <v>355</v>
      </c>
      <c r="G82" s="35" t="s">
        <v>40</v>
      </c>
      <c r="H82" s="177">
        <v>1598897.66</v>
      </c>
      <c r="I82" s="177">
        <v>1598897.66</v>
      </c>
      <c r="J82" s="177">
        <v>399724.41</v>
      </c>
      <c r="K82" s="209">
        <f t="shared" si="0"/>
        <v>24.99999968728455</v>
      </c>
    </row>
    <row r="83" spans="1:11" ht="25.5" customHeight="1">
      <c r="A83" s="174" t="s">
        <v>25</v>
      </c>
      <c r="B83" s="80" t="s">
        <v>91</v>
      </c>
      <c r="C83" s="6" t="s">
        <v>13</v>
      </c>
      <c r="D83" s="6" t="s">
        <v>14</v>
      </c>
      <c r="E83" s="6" t="s">
        <v>100</v>
      </c>
      <c r="F83" s="6" t="s">
        <v>101</v>
      </c>
      <c r="G83" s="17"/>
      <c r="H83" s="57">
        <f>+H91+H100+H84+H103+H106+H94+H97+H109</f>
        <v>22767451</v>
      </c>
      <c r="I83" s="57">
        <f t="shared" ref="I83:J83" si="27">+I91+I100+I84+I103+I106+I94+I97+I109</f>
        <v>22969230.640000001</v>
      </c>
      <c r="J83" s="57">
        <f t="shared" si="27"/>
        <v>5896729.0500000007</v>
      </c>
      <c r="K83" s="206">
        <f t="shared" si="0"/>
        <v>25.672296745242662</v>
      </c>
    </row>
    <row r="84" spans="1:11" ht="25.5" customHeight="1">
      <c r="A84" s="168"/>
      <c r="B84" s="81" t="s">
        <v>174</v>
      </c>
      <c r="C84" s="34" t="s">
        <v>13</v>
      </c>
      <c r="D84" s="34" t="s">
        <v>14</v>
      </c>
      <c r="E84" s="34" t="s">
        <v>100</v>
      </c>
      <c r="F84" s="34" t="s">
        <v>171</v>
      </c>
      <c r="G84" s="35"/>
      <c r="H84" s="60">
        <f>H85+H89</f>
        <v>3058090</v>
      </c>
      <c r="I84" s="60">
        <f t="shared" ref="I84:J84" si="28">I85+I89</f>
        <v>3058090</v>
      </c>
      <c r="J84" s="60">
        <f t="shared" si="28"/>
        <v>533108.81000000006</v>
      </c>
      <c r="K84" s="208">
        <f t="shared" ref="K84:K164" si="29">J84/I84*100</f>
        <v>17.432737754611541</v>
      </c>
    </row>
    <row r="85" spans="1:11" ht="26.4">
      <c r="A85" s="173"/>
      <c r="B85" s="73" t="s">
        <v>41</v>
      </c>
      <c r="C85" s="34" t="s">
        <v>13</v>
      </c>
      <c r="D85" s="34" t="s">
        <v>14</v>
      </c>
      <c r="E85" s="34" t="s">
        <v>100</v>
      </c>
      <c r="F85" s="34" t="s">
        <v>171</v>
      </c>
      <c r="G85" s="35" t="s">
        <v>39</v>
      </c>
      <c r="H85" s="60">
        <f>H86+H87+H88</f>
        <v>3021587</v>
      </c>
      <c r="I85" s="60">
        <f t="shared" ref="I85:J85" si="30">I86+I87+I88</f>
        <v>3021587</v>
      </c>
      <c r="J85" s="60">
        <f t="shared" si="30"/>
        <v>533108.81000000006</v>
      </c>
      <c r="K85" s="208">
        <f t="shared" si="29"/>
        <v>17.643338086905988</v>
      </c>
    </row>
    <row r="86" spans="1:11">
      <c r="A86" s="173"/>
      <c r="B86" s="101" t="s">
        <v>42</v>
      </c>
      <c r="C86" s="34" t="s">
        <v>13</v>
      </c>
      <c r="D86" s="34" t="s">
        <v>14</v>
      </c>
      <c r="E86" s="34" t="s">
        <v>100</v>
      </c>
      <c r="F86" s="34" t="s">
        <v>171</v>
      </c>
      <c r="G86" s="35" t="s">
        <v>40</v>
      </c>
      <c r="H86" s="60">
        <v>2948581</v>
      </c>
      <c r="I86" s="60">
        <v>2948581</v>
      </c>
      <c r="J86" s="60">
        <v>533108.81000000006</v>
      </c>
      <c r="K86" s="208">
        <f t="shared" si="29"/>
        <v>18.080181958711666</v>
      </c>
    </row>
    <row r="87" spans="1:11">
      <c r="A87" s="173"/>
      <c r="B87" s="81" t="s">
        <v>175</v>
      </c>
      <c r="C87" s="34" t="s">
        <v>13</v>
      </c>
      <c r="D87" s="34" t="s">
        <v>14</v>
      </c>
      <c r="E87" s="34" t="s">
        <v>100</v>
      </c>
      <c r="F87" s="34" t="s">
        <v>171</v>
      </c>
      <c r="G87" s="35" t="s">
        <v>172</v>
      </c>
      <c r="H87" s="60">
        <v>36503</v>
      </c>
      <c r="I87" s="60">
        <v>36503</v>
      </c>
      <c r="J87" s="60"/>
      <c r="K87" s="208">
        <f t="shared" si="29"/>
        <v>0</v>
      </c>
    </row>
    <row r="88" spans="1:11" ht="26.4">
      <c r="A88" s="173"/>
      <c r="B88" s="81" t="s">
        <v>176</v>
      </c>
      <c r="C88" s="34" t="s">
        <v>13</v>
      </c>
      <c r="D88" s="34" t="s">
        <v>14</v>
      </c>
      <c r="E88" s="34" t="s">
        <v>100</v>
      </c>
      <c r="F88" s="34" t="s">
        <v>171</v>
      </c>
      <c r="G88" s="35" t="s">
        <v>173</v>
      </c>
      <c r="H88" s="60">
        <v>36503</v>
      </c>
      <c r="I88" s="60">
        <v>36503</v>
      </c>
      <c r="J88" s="60"/>
      <c r="K88" s="208">
        <f t="shared" si="29"/>
        <v>0</v>
      </c>
    </row>
    <row r="89" spans="1:11">
      <c r="A89" s="173"/>
      <c r="B89" s="81" t="s">
        <v>47</v>
      </c>
      <c r="C89" s="34" t="s">
        <v>13</v>
      </c>
      <c r="D89" s="34" t="s">
        <v>14</v>
      </c>
      <c r="E89" s="34" t="s">
        <v>100</v>
      </c>
      <c r="F89" s="34" t="s">
        <v>171</v>
      </c>
      <c r="G89" s="35" t="s">
        <v>45</v>
      </c>
      <c r="H89" s="60">
        <f>H90</f>
        <v>36503</v>
      </c>
      <c r="I89" s="60">
        <f>I90</f>
        <v>36503</v>
      </c>
      <c r="J89" s="60">
        <f t="shared" ref="J89" si="31">J90</f>
        <v>0</v>
      </c>
      <c r="K89" s="208">
        <f t="shared" si="29"/>
        <v>0</v>
      </c>
    </row>
    <row r="90" spans="1:11" ht="39.6">
      <c r="A90" s="173"/>
      <c r="B90" s="81" t="s">
        <v>177</v>
      </c>
      <c r="C90" s="34" t="s">
        <v>13</v>
      </c>
      <c r="D90" s="34" t="s">
        <v>14</v>
      </c>
      <c r="E90" s="34" t="s">
        <v>100</v>
      </c>
      <c r="F90" s="34" t="s">
        <v>171</v>
      </c>
      <c r="G90" s="35" t="s">
        <v>46</v>
      </c>
      <c r="H90" s="60">
        <v>36503</v>
      </c>
      <c r="I90" s="60">
        <v>36503</v>
      </c>
      <c r="J90" s="60"/>
      <c r="K90" s="208">
        <f t="shared" si="29"/>
        <v>0</v>
      </c>
    </row>
    <row r="91" spans="1:11" ht="26.4">
      <c r="A91" s="232"/>
      <c r="B91" s="55" t="s">
        <v>92</v>
      </c>
      <c r="C91" s="5" t="s">
        <v>13</v>
      </c>
      <c r="D91" s="5" t="s">
        <v>14</v>
      </c>
      <c r="E91" s="5" t="s">
        <v>100</v>
      </c>
      <c r="F91" s="5" t="s">
        <v>106</v>
      </c>
      <c r="G91" s="17"/>
      <c r="H91" s="56">
        <f>H92</f>
        <v>12199361</v>
      </c>
      <c r="I91" s="56">
        <f t="shared" ref="I91:J92" si="32">I92</f>
        <v>12199361</v>
      </c>
      <c r="J91" s="56">
        <f t="shared" si="32"/>
        <v>3310400.24</v>
      </c>
      <c r="K91" s="207">
        <f t="shared" si="29"/>
        <v>27.135849492444731</v>
      </c>
    </row>
    <row r="92" spans="1:11" ht="26.4">
      <c r="A92" s="173"/>
      <c r="B92" s="73" t="s">
        <v>41</v>
      </c>
      <c r="C92" s="5" t="s">
        <v>13</v>
      </c>
      <c r="D92" s="5" t="s">
        <v>14</v>
      </c>
      <c r="E92" s="5" t="s">
        <v>100</v>
      </c>
      <c r="F92" s="5" t="s">
        <v>106</v>
      </c>
      <c r="G92" s="17" t="s">
        <v>39</v>
      </c>
      <c r="H92" s="56">
        <f>H93</f>
        <v>12199361</v>
      </c>
      <c r="I92" s="56">
        <f t="shared" si="32"/>
        <v>12199361</v>
      </c>
      <c r="J92" s="56">
        <f t="shared" si="32"/>
        <v>3310400.24</v>
      </c>
      <c r="K92" s="207">
        <f t="shared" si="29"/>
        <v>27.135849492444731</v>
      </c>
    </row>
    <row r="93" spans="1:11">
      <c r="A93" s="173"/>
      <c r="B93" s="84" t="s">
        <v>42</v>
      </c>
      <c r="C93" s="5" t="s">
        <v>13</v>
      </c>
      <c r="D93" s="5" t="s">
        <v>14</v>
      </c>
      <c r="E93" s="5" t="s">
        <v>100</v>
      </c>
      <c r="F93" s="5" t="s">
        <v>106</v>
      </c>
      <c r="G93" s="17" t="s">
        <v>40</v>
      </c>
      <c r="H93" s="60">
        <v>12199361</v>
      </c>
      <c r="I93" s="60">
        <v>12199361</v>
      </c>
      <c r="J93" s="60">
        <v>3310400.24</v>
      </c>
      <c r="K93" s="208">
        <f t="shared" si="29"/>
        <v>27.135849492444731</v>
      </c>
    </row>
    <row r="94" spans="1:11" ht="26.4">
      <c r="A94" s="232"/>
      <c r="B94" s="81" t="s">
        <v>210</v>
      </c>
      <c r="C94" s="53" t="s">
        <v>13</v>
      </c>
      <c r="D94" s="53" t="s">
        <v>14</v>
      </c>
      <c r="E94" s="53" t="s">
        <v>100</v>
      </c>
      <c r="F94" s="53" t="s">
        <v>163</v>
      </c>
      <c r="G94" s="54"/>
      <c r="H94" s="60">
        <f>H95</f>
        <v>0</v>
      </c>
      <c r="I94" s="60">
        <f t="shared" ref="I94:J95" si="33">I95</f>
        <v>110000</v>
      </c>
      <c r="J94" s="60">
        <f t="shared" si="33"/>
        <v>110000</v>
      </c>
      <c r="K94" s="208">
        <f t="shared" si="29"/>
        <v>100</v>
      </c>
    </row>
    <row r="95" spans="1:11" ht="26.4">
      <c r="A95" s="232"/>
      <c r="B95" s="73" t="s">
        <v>41</v>
      </c>
      <c r="C95" s="53" t="s">
        <v>13</v>
      </c>
      <c r="D95" s="53" t="s">
        <v>14</v>
      </c>
      <c r="E95" s="53" t="s">
        <v>100</v>
      </c>
      <c r="F95" s="53" t="s">
        <v>163</v>
      </c>
      <c r="G95" s="54" t="s">
        <v>39</v>
      </c>
      <c r="H95" s="60">
        <f>H96</f>
        <v>0</v>
      </c>
      <c r="I95" s="60">
        <f t="shared" si="33"/>
        <v>110000</v>
      </c>
      <c r="J95" s="60">
        <f t="shared" si="33"/>
        <v>110000</v>
      </c>
      <c r="K95" s="208">
        <f t="shared" si="29"/>
        <v>100</v>
      </c>
    </row>
    <row r="96" spans="1:11">
      <c r="A96" s="232"/>
      <c r="B96" s="81" t="s">
        <v>42</v>
      </c>
      <c r="C96" s="53" t="s">
        <v>13</v>
      </c>
      <c r="D96" s="53" t="s">
        <v>14</v>
      </c>
      <c r="E96" s="53" t="s">
        <v>100</v>
      </c>
      <c r="F96" s="53" t="s">
        <v>163</v>
      </c>
      <c r="G96" s="54" t="s">
        <v>40</v>
      </c>
      <c r="H96" s="60"/>
      <c r="I96" s="60">
        <v>110000</v>
      </c>
      <c r="J96" s="60">
        <v>110000</v>
      </c>
      <c r="K96" s="208">
        <f t="shared" si="29"/>
        <v>100</v>
      </c>
    </row>
    <row r="97" spans="1:11">
      <c r="A97" s="232"/>
      <c r="B97" s="81" t="s">
        <v>170</v>
      </c>
      <c r="C97" s="34" t="s">
        <v>13</v>
      </c>
      <c r="D97" s="53" t="s">
        <v>14</v>
      </c>
      <c r="E97" s="34" t="s">
        <v>100</v>
      </c>
      <c r="F97" s="34" t="s">
        <v>169</v>
      </c>
      <c r="G97" s="54"/>
      <c r="H97" s="60">
        <f>H98</f>
        <v>0</v>
      </c>
      <c r="I97" s="60">
        <f t="shared" ref="I97:J98" si="34">I98</f>
        <v>60000</v>
      </c>
      <c r="J97" s="60">
        <f t="shared" si="34"/>
        <v>0</v>
      </c>
      <c r="K97" s="208">
        <f t="shared" si="29"/>
        <v>0</v>
      </c>
    </row>
    <row r="98" spans="1:11" ht="26.4">
      <c r="A98" s="232"/>
      <c r="B98" s="73" t="s">
        <v>41</v>
      </c>
      <c r="C98" s="34" t="s">
        <v>13</v>
      </c>
      <c r="D98" s="53" t="s">
        <v>14</v>
      </c>
      <c r="E98" s="34" t="s">
        <v>100</v>
      </c>
      <c r="F98" s="34" t="s">
        <v>169</v>
      </c>
      <c r="G98" s="54" t="s">
        <v>39</v>
      </c>
      <c r="H98" s="60">
        <f>H99</f>
        <v>0</v>
      </c>
      <c r="I98" s="60">
        <f t="shared" si="34"/>
        <v>60000</v>
      </c>
      <c r="J98" s="60">
        <f t="shared" si="34"/>
        <v>0</v>
      </c>
      <c r="K98" s="208">
        <f t="shared" si="29"/>
        <v>0</v>
      </c>
    </row>
    <row r="99" spans="1:11">
      <c r="A99" s="232"/>
      <c r="B99" s="81" t="s">
        <v>42</v>
      </c>
      <c r="C99" s="34" t="s">
        <v>13</v>
      </c>
      <c r="D99" s="53" t="s">
        <v>14</v>
      </c>
      <c r="E99" s="34" t="s">
        <v>100</v>
      </c>
      <c r="F99" s="34" t="s">
        <v>169</v>
      </c>
      <c r="G99" s="54" t="s">
        <v>40</v>
      </c>
      <c r="H99" s="60"/>
      <c r="I99" s="60">
        <v>60000</v>
      </c>
      <c r="J99" s="60"/>
      <c r="K99" s="208">
        <f t="shared" si="29"/>
        <v>0</v>
      </c>
    </row>
    <row r="100" spans="1:11" ht="52.8">
      <c r="A100" s="232"/>
      <c r="B100" s="108" t="s">
        <v>211</v>
      </c>
      <c r="C100" s="5" t="s">
        <v>13</v>
      </c>
      <c r="D100" s="5" t="s">
        <v>14</v>
      </c>
      <c r="E100" s="5" t="s">
        <v>100</v>
      </c>
      <c r="F100" s="72" t="s">
        <v>308</v>
      </c>
      <c r="G100" s="17"/>
      <c r="H100" s="56">
        <f>H101</f>
        <v>170000</v>
      </c>
      <c r="I100" s="56">
        <f t="shared" ref="I100:J101" si="35">I101</f>
        <v>170000</v>
      </c>
      <c r="J100" s="56">
        <f t="shared" si="35"/>
        <v>81000</v>
      </c>
      <c r="K100" s="207">
        <f t="shared" si="29"/>
        <v>47.647058823529406</v>
      </c>
    </row>
    <row r="101" spans="1:11" ht="26.4">
      <c r="A101" s="173"/>
      <c r="B101" s="73" t="s">
        <v>41</v>
      </c>
      <c r="C101" s="5" t="s">
        <v>13</v>
      </c>
      <c r="D101" s="5" t="s">
        <v>14</v>
      </c>
      <c r="E101" s="5" t="s">
        <v>100</v>
      </c>
      <c r="F101" s="72" t="s">
        <v>308</v>
      </c>
      <c r="G101" s="54" t="s">
        <v>39</v>
      </c>
      <c r="H101" s="56">
        <f>H102</f>
        <v>170000</v>
      </c>
      <c r="I101" s="56">
        <f t="shared" si="35"/>
        <v>170000</v>
      </c>
      <c r="J101" s="56">
        <f t="shared" si="35"/>
        <v>81000</v>
      </c>
      <c r="K101" s="207">
        <f t="shared" si="29"/>
        <v>47.647058823529406</v>
      </c>
    </row>
    <row r="102" spans="1:11">
      <c r="A102" s="173"/>
      <c r="B102" s="84" t="s">
        <v>42</v>
      </c>
      <c r="C102" s="5" t="s">
        <v>13</v>
      </c>
      <c r="D102" s="5" t="s">
        <v>14</v>
      </c>
      <c r="E102" s="5" t="s">
        <v>100</v>
      </c>
      <c r="F102" s="72" t="s">
        <v>308</v>
      </c>
      <c r="G102" s="54" t="s">
        <v>40</v>
      </c>
      <c r="H102" s="60">
        <v>170000</v>
      </c>
      <c r="I102" s="60">
        <v>170000</v>
      </c>
      <c r="J102" s="60">
        <v>81000</v>
      </c>
      <c r="K102" s="208">
        <f t="shared" si="29"/>
        <v>47.647058823529406</v>
      </c>
    </row>
    <row r="103" spans="1:11" ht="26.4">
      <c r="A103" s="30"/>
      <c r="B103" s="73" t="s">
        <v>276</v>
      </c>
      <c r="C103" s="34" t="s">
        <v>13</v>
      </c>
      <c r="D103" s="34" t="s">
        <v>14</v>
      </c>
      <c r="E103" s="34" t="s">
        <v>100</v>
      </c>
      <c r="F103" s="34" t="s">
        <v>309</v>
      </c>
      <c r="G103" s="35"/>
      <c r="H103" s="60">
        <f>H104</f>
        <v>4040000</v>
      </c>
      <c r="I103" s="60">
        <f t="shared" ref="I103:J104" si="36">I104</f>
        <v>4040000</v>
      </c>
      <c r="J103" s="60">
        <f t="shared" si="36"/>
        <v>1035969.98</v>
      </c>
      <c r="K103" s="208">
        <f t="shared" si="29"/>
        <v>25.642821287128715</v>
      </c>
    </row>
    <row r="104" spans="1:11" ht="26.4">
      <c r="A104" s="30"/>
      <c r="B104" s="73" t="s">
        <v>41</v>
      </c>
      <c r="C104" s="34" t="s">
        <v>13</v>
      </c>
      <c r="D104" s="34" t="s">
        <v>14</v>
      </c>
      <c r="E104" s="34" t="s">
        <v>100</v>
      </c>
      <c r="F104" s="34" t="s">
        <v>309</v>
      </c>
      <c r="G104" s="35" t="s">
        <v>39</v>
      </c>
      <c r="H104" s="60">
        <f>H105</f>
        <v>4040000</v>
      </c>
      <c r="I104" s="60">
        <f t="shared" si="36"/>
        <v>4040000</v>
      </c>
      <c r="J104" s="60">
        <f t="shared" si="36"/>
        <v>1035969.98</v>
      </c>
      <c r="K104" s="208">
        <f t="shared" si="29"/>
        <v>25.642821287128715</v>
      </c>
    </row>
    <row r="105" spans="1:11">
      <c r="A105" s="30"/>
      <c r="B105" s="101" t="s">
        <v>42</v>
      </c>
      <c r="C105" s="34" t="s">
        <v>13</v>
      </c>
      <c r="D105" s="34" t="s">
        <v>14</v>
      </c>
      <c r="E105" s="34" t="s">
        <v>100</v>
      </c>
      <c r="F105" s="34" t="s">
        <v>309</v>
      </c>
      <c r="G105" s="35" t="s">
        <v>40</v>
      </c>
      <c r="H105" s="60">
        <v>4040000</v>
      </c>
      <c r="I105" s="60">
        <v>4040000</v>
      </c>
      <c r="J105" s="60">
        <v>1035969.98</v>
      </c>
      <c r="K105" s="208">
        <f t="shared" si="29"/>
        <v>25.642821287128715</v>
      </c>
    </row>
    <row r="106" spans="1:11" ht="26.4">
      <c r="A106" s="174"/>
      <c r="B106" s="73" t="s">
        <v>277</v>
      </c>
      <c r="C106" s="34" t="s">
        <v>13</v>
      </c>
      <c r="D106" s="34" t="s">
        <v>14</v>
      </c>
      <c r="E106" s="34" t="s">
        <v>100</v>
      </c>
      <c r="F106" s="34" t="s">
        <v>313</v>
      </c>
      <c r="G106" s="35"/>
      <c r="H106" s="60">
        <f>H107</f>
        <v>3300000</v>
      </c>
      <c r="I106" s="60">
        <f t="shared" ref="I106:J107" si="37">I107</f>
        <v>3300000</v>
      </c>
      <c r="J106" s="60">
        <f t="shared" si="37"/>
        <v>826250.02</v>
      </c>
      <c r="K106" s="208">
        <f t="shared" si="29"/>
        <v>25.037879393939395</v>
      </c>
    </row>
    <row r="107" spans="1:11" ht="26.4">
      <c r="A107" s="30"/>
      <c r="B107" s="73" t="s">
        <v>41</v>
      </c>
      <c r="C107" s="34" t="s">
        <v>13</v>
      </c>
      <c r="D107" s="34" t="s">
        <v>14</v>
      </c>
      <c r="E107" s="34" t="s">
        <v>100</v>
      </c>
      <c r="F107" s="34" t="s">
        <v>313</v>
      </c>
      <c r="G107" s="35" t="s">
        <v>39</v>
      </c>
      <c r="H107" s="60">
        <f>H108</f>
        <v>3300000</v>
      </c>
      <c r="I107" s="60">
        <f t="shared" si="37"/>
        <v>3300000</v>
      </c>
      <c r="J107" s="60">
        <f t="shared" si="37"/>
        <v>826250.02</v>
      </c>
      <c r="K107" s="208">
        <f t="shared" si="29"/>
        <v>25.037879393939395</v>
      </c>
    </row>
    <row r="108" spans="1:11">
      <c r="A108" s="30"/>
      <c r="B108" s="101" t="s">
        <v>42</v>
      </c>
      <c r="C108" s="34" t="s">
        <v>13</v>
      </c>
      <c r="D108" s="34" t="s">
        <v>14</v>
      </c>
      <c r="E108" s="34" t="s">
        <v>100</v>
      </c>
      <c r="F108" s="34" t="s">
        <v>313</v>
      </c>
      <c r="G108" s="35" t="s">
        <v>40</v>
      </c>
      <c r="H108" s="60">
        <v>3300000</v>
      </c>
      <c r="I108" s="60">
        <v>3300000</v>
      </c>
      <c r="J108" s="60">
        <v>826250.02</v>
      </c>
      <c r="K108" s="208">
        <f t="shared" si="29"/>
        <v>25.037879393939395</v>
      </c>
    </row>
    <row r="109" spans="1:11" ht="105.6">
      <c r="A109" s="30"/>
      <c r="B109" s="101" t="s">
        <v>396</v>
      </c>
      <c r="C109" s="34" t="s">
        <v>13</v>
      </c>
      <c r="D109" s="34" t="s">
        <v>14</v>
      </c>
      <c r="E109" s="34" t="s">
        <v>397</v>
      </c>
      <c r="F109" s="34" t="s">
        <v>398</v>
      </c>
      <c r="G109" s="35"/>
      <c r="H109" s="60">
        <f>H110</f>
        <v>0</v>
      </c>
      <c r="I109" s="60">
        <f t="shared" ref="I109:J110" si="38">I110</f>
        <v>31779.64</v>
      </c>
      <c r="J109" s="60">
        <f t="shared" si="38"/>
        <v>0</v>
      </c>
      <c r="K109" s="208">
        <f t="shared" si="29"/>
        <v>0</v>
      </c>
    </row>
    <row r="110" spans="1:11" ht="26.4">
      <c r="A110" s="30"/>
      <c r="B110" s="101" t="s">
        <v>41</v>
      </c>
      <c r="C110" s="34" t="s">
        <v>13</v>
      </c>
      <c r="D110" s="34" t="s">
        <v>14</v>
      </c>
      <c r="E110" s="34" t="s">
        <v>397</v>
      </c>
      <c r="F110" s="34" t="s">
        <v>398</v>
      </c>
      <c r="G110" s="35" t="s">
        <v>39</v>
      </c>
      <c r="H110" s="60">
        <f>H111</f>
        <v>0</v>
      </c>
      <c r="I110" s="60">
        <f t="shared" si="38"/>
        <v>31779.64</v>
      </c>
      <c r="J110" s="60">
        <f t="shared" si="38"/>
        <v>0</v>
      </c>
      <c r="K110" s="208">
        <f t="shared" si="29"/>
        <v>0</v>
      </c>
    </row>
    <row r="111" spans="1:11">
      <c r="A111" s="30"/>
      <c r="B111" s="101" t="s">
        <v>42</v>
      </c>
      <c r="C111" s="34" t="s">
        <v>13</v>
      </c>
      <c r="D111" s="34" t="s">
        <v>14</v>
      </c>
      <c r="E111" s="34" t="s">
        <v>397</v>
      </c>
      <c r="F111" s="34" t="s">
        <v>398</v>
      </c>
      <c r="G111" s="35" t="s">
        <v>40</v>
      </c>
      <c r="H111" s="60"/>
      <c r="I111" s="60">
        <v>31779.64</v>
      </c>
      <c r="J111" s="60"/>
      <c r="K111" s="208">
        <f t="shared" si="29"/>
        <v>0</v>
      </c>
    </row>
    <row r="112" spans="1:11" ht="26.4">
      <c r="A112" s="174" t="s">
        <v>26</v>
      </c>
      <c r="B112" s="80" t="s">
        <v>93</v>
      </c>
      <c r="C112" s="6" t="s">
        <v>13</v>
      </c>
      <c r="D112" s="6" t="s">
        <v>4</v>
      </c>
      <c r="E112" s="6" t="s">
        <v>100</v>
      </c>
      <c r="F112" s="6" t="s">
        <v>101</v>
      </c>
      <c r="G112" s="17"/>
      <c r="H112" s="57">
        <f>H113+H121</f>
        <v>998000</v>
      </c>
      <c r="I112" s="57">
        <f t="shared" ref="I112:J112" si="39">I113+I121</f>
        <v>1078000</v>
      </c>
      <c r="J112" s="57">
        <f t="shared" si="39"/>
        <v>610786.18999999994</v>
      </c>
      <c r="K112" s="206">
        <f t="shared" si="29"/>
        <v>56.659201298701291</v>
      </c>
    </row>
    <row r="113" spans="1:11">
      <c r="A113" s="174"/>
      <c r="B113" s="25" t="s">
        <v>43</v>
      </c>
      <c r="C113" s="5" t="s">
        <v>13</v>
      </c>
      <c r="D113" s="53" t="s">
        <v>4</v>
      </c>
      <c r="E113" s="5" t="s">
        <v>100</v>
      </c>
      <c r="F113" s="5" t="s">
        <v>103</v>
      </c>
      <c r="G113" s="17"/>
      <c r="H113" s="56">
        <f>+H114+H116+H119</f>
        <v>998000</v>
      </c>
      <c r="I113" s="56">
        <f t="shared" ref="I113:J113" si="40">+I114+I116+I119</f>
        <v>998000</v>
      </c>
      <c r="J113" s="56">
        <f t="shared" si="40"/>
        <v>610786.18999999994</v>
      </c>
      <c r="K113" s="207">
        <f t="shared" si="29"/>
        <v>61.201021042084157</v>
      </c>
    </row>
    <row r="114" spans="1:11" ht="26.4">
      <c r="A114" s="174"/>
      <c r="B114" s="55" t="s">
        <v>186</v>
      </c>
      <c r="C114" s="5" t="s">
        <v>13</v>
      </c>
      <c r="D114" s="53" t="s">
        <v>4</v>
      </c>
      <c r="E114" s="5" t="s">
        <v>100</v>
      </c>
      <c r="F114" s="5" t="s">
        <v>103</v>
      </c>
      <c r="G114" s="54" t="s">
        <v>32</v>
      </c>
      <c r="H114" s="56">
        <f>H115</f>
        <v>50000</v>
      </c>
      <c r="I114" s="56">
        <f t="shared" ref="I114:J114" si="41">I115</f>
        <v>50000</v>
      </c>
      <c r="J114" s="56">
        <f t="shared" si="41"/>
        <v>11405</v>
      </c>
      <c r="K114" s="207">
        <f t="shared" si="29"/>
        <v>22.81</v>
      </c>
    </row>
    <row r="115" spans="1:11" ht="26.4">
      <c r="A115" s="174"/>
      <c r="B115" s="55" t="s">
        <v>34</v>
      </c>
      <c r="C115" s="5" t="s">
        <v>13</v>
      </c>
      <c r="D115" s="53" t="s">
        <v>4</v>
      </c>
      <c r="E115" s="5" t="s">
        <v>100</v>
      </c>
      <c r="F115" s="5" t="s">
        <v>103</v>
      </c>
      <c r="G115" s="54" t="s">
        <v>33</v>
      </c>
      <c r="H115" s="60">
        <v>50000</v>
      </c>
      <c r="I115" s="60">
        <v>50000</v>
      </c>
      <c r="J115" s="60">
        <v>11405</v>
      </c>
      <c r="K115" s="208">
        <f t="shared" si="29"/>
        <v>22.81</v>
      </c>
    </row>
    <row r="116" spans="1:11">
      <c r="A116" s="174"/>
      <c r="B116" s="55" t="s">
        <v>35</v>
      </c>
      <c r="C116" s="5" t="s">
        <v>13</v>
      </c>
      <c r="D116" s="53" t="s">
        <v>4</v>
      </c>
      <c r="E116" s="5" t="s">
        <v>100</v>
      </c>
      <c r="F116" s="5" t="s">
        <v>103</v>
      </c>
      <c r="G116" s="54" t="s">
        <v>36</v>
      </c>
      <c r="H116" s="56">
        <f>+H117+H118</f>
        <v>100000</v>
      </c>
      <c r="I116" s="56">
        <f t="shared" ref="I116:J116" si="42">+I117+I118</f>
        <v>100000</v>
      </c>
      <c r="J116" s="56">
        <f t="shared" si="42"/>
        <v>45200</v>
      </c>
      <c r="K116" s="207">
        <f t="shared" si="29"/>
        <v>45.2</v>
      </c>
    </row>
    <row r="117" spans="1:11">
      <c r="A117" s="174"/>
      <c r="B117" s="55" t="s">
        <v>161</v>
      </c>
      <c r="C117" s="5" t="s">
        <v>13</v>
      </c>
      <c r="D117" s="53" t="s">
        <v>4</v>
      </c>
      <c r="E117" s="5" t="s">
        <v>100</v>
      </c>
      <c r="F117" s="5" t="s">
        <v>103</v>
      </c>
      <c r="G117" s="54" t="s">
        <v>162</v>
      </c>
      <c r="H117" s="60">
        <v>50000</v>
      </c>
      <c r="I117" s="60">
        <v>50000</v>
      </c>
      <c r="J117" s="60">
        <v>12800</v>
      </c>
      <c r="K117" s="208">
        <f t="shared" si="29"/>
        <v>25.6</v>
      </c>
    </row>
    <row r="118" spans="1:11">
      <c r="A118" s="174"/>
      <c r="B118" s="55" t="s">
        <v>67</v>
      </c>
      <c r="C118" s="5" t="s">
        <v>13</v>
      </c>
      <c r="D118" s="53" t="s">
        <v>4</v>
      </c>
      <c r="E118" s="5" t="s">
        <v>100</v>
      </c>
      <c r="F118" s="5" t="s">
        <v>103</v>
      </c>
      <c r="G118" s="54" t="s">
        <v>68</v>
      </c>
      <c r="H118" s="60">
        <v>50000</v>
      </c>
      <c r="I118" s="60">
        <v>50000</v>
      </c>
      <c r="J118" s="60">
        <v>32400</v>
      </c>
      <c r="K118" s="208">
        <f t="shared" si="29"/>
        <v>64.8</v>
      </c>
    </row>
    <row r="119" spans="1:11" ht="26.4">
      <c r="A119" s="174"/>
      <c r="B119" s="26" t="s">
        <v>41</v>
      </c>
      <c r="C119" s="5" t="s">
        <v>13</v>
      </c>
      <c r="D119" s="53" t="s">
        <v>4</v>
      </c>
      <c r="E119" s="5" t="s">
        <v>100</v>
      </c>
      <c r="F119" s="5" t="s">
        <v>103</v>
      </c>
      <c r="G119" s="17" t="s">
        <v>39</v>
      </c>
      <c r="H119" s="56">
        <f>H120</f>
        <v>848000</v>
      </c>
      <c r="I119" s="56">
        <f t="shared" ref="I119:J119" si="43">I120</f>
        <v>848000</v>
      </c>
      <c r="J119" s="56">
        <f t="shared" si="43"/>
        <v>554181.18999999994</v>
      </c>
      <c r="K119" s="207">
        <f t="shared" si="29"/>
        <v>65.3515554245283</v>
      </c>
    </row>
    <row r="120" spans="1:11">
      <c r="A120" s="174"/>
      <c r="B120" s="25" t="s">
        <v>42</v>
      </c>
      <c r="C120" s="5" t="s">
        <v>13</v>
      </c>
      <c r="D120" s="53" t="s">
        <v>4</v>
      </c>
      <c r="E120" s="5" t="s">
        <v>100</v>
      </c>
      <c r="F120" s="5" t="s">
        <v>103</v>
      </c>
      <c r="G120" s="17" t="s">
        <v>40</v>
      </c>
      <c r="H120" s="60">
        <v>848000</v>
      </c>
      <c r="I120" s="60">
        <v>848000</v>
      </c>
      <c r="J120" s="60">
        <v>554181.18999999994</v>
      </c>
      <c r="K120" s="208">
        <f t="shared" si="29"/>
        <v>65.3515554245283</v>
      </c>
    </row>
    <row r="121" spans="1:11">
      <c r="A121" s="174"/>
      <c r="B121" s="81" t="s">
        <v>170</v>
      </c>
      <c r="C121" s="34" t="s">
        <v>13</v>
      </c>
      <c r="D121" s="53" t="s">
        <v>4</v>
      </c>
      <c r="E121" s="34" t="s">
        <v>100</v>
      </c>
      <c r="F121" s="34" t="s">
        <v>169</v>
      </c>
      <c r="G121" s="35"/>
      <c r="H121" s="60">
        <f>H122+H124</f>
        <v>0</v>
      </c>
      <c r="I121" s="60">
        <f t="shared" ref="I121:J121" si="44">I122+I124</f>
        <v>80000</v>
      </c>
      <c r="J121" s="60">
        <f t="shared" si="44"/>
        <v>0</v>
      </c>
      <c r="K121" s="208">
        <f t="shared" si="29"/>
        <v>0</v>
      </c>
    </row>
    <row r="122" spans="1:11">
      <c r="A122" s="174"/>
      <c r="B122" s="55" t="s">
        <v>35</v>
      </c>
      <c r="C122" s="34" t="s">
        <v>13</v>
      </c>
      <c r="D122" s="53" t="s">
        <v>4</v>
      </c>
      <c r="E122" s="34" t="s">
        <v>100</v>
      </c>
      <c r="F122" s="34" t="s">
        <v>169</v>
      </c>
      <c r="G122" s="35" t="s">
        <v>36</v>
      </c>
      <c r="H122" s="60">
        <f>H123</f>
        <v>0</v>
      </c>
      <c r="I122" s="60">
        <f t="shared" ref="I122:J122" si="45">I123</f>
        <v>60000</v>
      </c>
      <c r="J122" s="60">
        <f t="shared" si="45"/>
        <v>0</v>
      </c>
      <c r="K122" s="208">
        <f t="shared" si="29"/>
        <v>0</v>
      </c>
    </row>
    <row r="123" spans="1:11">
      <c r="A123" s="174"/>
      <c r="B123" s="55" t="s">
        <v>161</v>
      </c>
      <c r="C123" s="34" t="s">
        <v>13</v>
      </c>
      <c r="D123" s="53" t="s">
        <v>4</v>
      </c>
      <c r="E123" s="34" t="s">
        <v>100</v>
      </c>
      <c r="F123" s="34" t="s">
        <v>169</v>
      </c>
      <c r="G123" s="35" t="s">
        <v>162</v>
      </c>
      <c r="H123" s="60"/>
      <c r="I123" s="60">
        <v>60000</v>
      </c>
      <c r="J123" s="60"/>
      <c r="K123" s="208">
        <f t="shared" si="29"/>
        <v>0</v>
      </c>
    </row>
    <row r="124" spans="1:11" ht="26.4">
      <c r="A124" s="174"/>
      <c r="B124" s="73" t="s">
        <v>41</v>
      </c>
      <c r="C124" s="34" t="s">
        <v>13</v>
      </c>
      <c r="D124" s="53" t="s">
        <v>4</v>
      </c>
      <c r="E124" s="34" t="s">
        <v>100</v>
      </c>
      <c r="F124" s="34" t="s">
        <v>169</v>
      </c>
      <c r="G124" s="35" t="s">
        <v>39</v>
      </c>
      <c r="H124" s="60">
        <f>H125</f>
        <v>0</v>
      </c>
      <c r="I124" s="60">
        <f t="shared" ref="I124:J124" si="46">I125</f>
        <v>20000</v>
      </c>
      <c r="J124" s="60">
        <f t="shared" si="46"/>
        <v>0</v>
      </c>
      <c r="K124" s="208">
        <f t="shared" si="29"/>
        <v>0</v>
      </c>
    </row>
    <row r="125" spans="1:11">
      <c r="A125" s="174"/>
      <c r="B125" s="81" t="s">
        <v>42</v>
      </c>
      <c r="C125" s="34" t="s">
        <v>13</v>
      </c>
      <c r="D125" s="53" t="s">
        <v>4</v>
      </c>
      <c r="E125" s="34" t="s">
        <v>100</v>
      </c>
      <c r="F125" s="34" t="s">
        <v>169</v>
      </c>
      <c r="G125" s="35" t="s">
        <v>40</v>
      </c>
      <c r="H125" s="60"/>
      <c r="I125" s="60">
        <v>20000</v>
      </c>
      <c r="J125" s="60"/>
      <c r="K125" s="208">
        <f t="shared" si="29"/>
        <v>0</v>
      </c>
    </row>
    <row r="126" spans="1:11" ht="26.4">
      <c r="A126" s="174" t="s">
        <v>27</v>
      </c>
      <c r="B126" s="80" t="s">
        <v>94</v>
      </c>
      <c r="C126" s="6" t="s">
        <v>13</v>
      </c>
      <c r="D126" s="6" t="s">
        <v>5</v>
      </c>
      <c r="E126" s="6" t="s">
        <v>100</v>
      </c>
      <c r="F126" s="6" t="s">
        <v>101</v>
      </c>
      <c r="G126" s="17"/>
      <c r="H126" s="57">
        <f>H127+H135</f>
        <v>275000</v>
      </c>
      <c r="I126" s="57">
        <f t="shared" ref="I126:J126" si="47">I127+I135</f>
        <v>355459.82</v>
      </c>
      <c r="J126" s="57">
        <f t="shared" si="47"/>
        <v>76259</v>
      </c>
      <c r="K126" s="206">
        <f t="shared" si="29"/>
        <v>21.453620271343183</v>
      </c>
    </row>
    <row r="127" spans="1:11">
      <c r="A127" s="258"/>
      <c r="B127" s="25" t="s">
        <v>43</v>
      </c>
      <c r="C127" s="5" t="s">
        <v>13</v>
      </c>
      <c r="D127" s="53" t="s">
        <v>5</v>
      </c>
      <c r="E127" s="5" t="s">
        <v>100</v>
      </c>
      <c r="F127" s="5" t="s">
        <v>103</v>
      </c>
      <c r="G127" s="17"/>
      <c r="H127" s="56">
        <f>H128+H133+H130</f>
        <v>275000</v>
      </c>
      <c r="I127" s="56">
        <f t="shared" ref="I127:J127" si="48">I128+I133+I130</f>
        <v>275000</v>
      </c>
      <c r="J127" s="56">
        <f t="shared" si="48"/>
        <v>76259</v>
      </c>
      <c r="K127" s="207">
        <f t="shared" si="29"/>
        <v>27.730545454545453</v>
      </c>
    </row>
    <row r="128" spans="1:11" ht="26.4">
      <c r="A128" s="258"/>
      <c r="B128" s="55" t="s">
        <v>186</v>
      </c>
      <c r="C128" s="5" t="s">
        <v>13</v>
      </c>
      <c r="D128" s="53" t="s">
        <v>5</v>
      </c>
      <c r="E128" s="5" t="s">
        <v>100</v>
      </c>
      <c r="F128" s="5" t="s">
        <v>103</v>
      </c>
      <c r="G128" s="54" t="s">
        <v>32</v>
      </c>
      <c r="H128" s="56">
        <f>H129</f>
        <v>52000</v>
      </c>
      <c r="I128" s="56">
        <f t="shared" ref="I128:J128" si="49">I129</f>
        <v>52000</v>
      </c>
      <c r="J128" s="56">
        <f t="shared" si="49"/>
        <v>28259</v>
      </c>
      <c r="K128" s="207">
        <f t="shared" si="29"/>
        <v>54.344230769230769</v>
      </c>
    </row>
    <row r="129" spans="1:11" ht="26.4">
      <c r="A129" s="258"/>
      <c r="B129" s="55" t="s">
        <v>34</v>
      </c>
      <c r="C129" s="5" t="s">
        <v>13</v>
      </c>
      <c r="D129" s="53" t="s">
        <v>5</v>
      </c>
      <c r="E129" s="5" t="s">
        <v>100</v>
      </c>
      <c r="F129" s="5" t="s">
        <v>103</v>
      </c>
      <c r="G129" s="54" t="s">
        <v>33</v>
      </c>
      <c r="H129" s="60">
        <v>52000</v>
      </c>
      <c r="I129" s="60">
        <v>52000</v>
      </c>
      <c r="J129" s="60">
        <v>28259</v>
      </c>
      <c r="K129" s="208">
        <f t="shared" si="29"/>
        <v>54.344230769230769</v>
      </c>
    </row>
    <row r="130" spans="1:11">
      <c r="A130" s="258"/>
      <c r="B130" s="55" t="s">
        <v>35</v>
      </c>
      <c r="C130" s="5" t="s">
        <v>13</v>
      </c>
      <c r="D130" s="53" t="s">
        <v>5</v>
      </c>
      <c r="E130" s="5" t="s">
        <v>100</v>
      </c>
      <c r="F130" s="5" t="s">
        <v>103</v>
      </c>
      <c r="G130" s="54" t="s">
        <v>36</v>
      </c>
      <c r="H130" s="56">
        <f>H131+H132</f>
        <v>108000</v>
      </c>
      <c r="I130" s="56">
        <f t="shared" ref="I130:J130" si="50">I131+I132</f>
        <v>108000</v>
      </c>
      <c r="J130" s="56">
        <f t="shared" si="50"/>
        <v>48000</v>
      </c>
      <c r="K130" s="207">
        <f t="shared" si="29"/>
        <v>44.444444444444443</v>
      </c>
    </row>
    <row r="131" spans="1:11">
      <c r="A131" s="258"/>
      <c r="B131" s="55" t="s">
        <v>161</v>
      </c>
      <c r="C131" s="5" t="s">
        <v>13</v>
      </c>
      <c r="D131" s="53" t="s">
        <v>5</v>
      </c>
      <c r="E131" s="5" t="s">
        <v>100</v>
      </c>
      <c r="F131" s="5" t="s">
        <v>103</v>
      </c>
      <c r="G131" s="54" t="s">
        <v>162</v>
      </c>
      <c r="H131" s="60">
        <v>28000</v>
      </c>
      <c r="I131" s="60">
        <v>36000</v>
      </c>
      <c r="J131" s="60">
        <v>36000</v>
      </c>
      <c r="K131" s="208">
        <f t="shared" si="29"/>
        <v>100</v>
      </c>
    </row>
    <row r="132" spans="1:11">
      <c r="A132" s="258"/>
      <c r="B132" s="55" t="s">
        <v>67</v>
      </c>
      <c r="C132" s="5" t="s">
        <v>13</v>
      </c>
      <c r="D132" s="53" t="s">
        <v>5</v>
      </c>
      <c r="E132" s="5" t="s">
        <v>100</v>
      </c>
      <c r="F132" s="5" t="s">
        <v>103</v>
      </c>
      <c r="G132" s="54" t="s">
        <v>68</v>
      </c>
      <c r="H132" s="60">
        <v>80000</v>
      </c>
      <c r="I132" s="60">
        <v>72000</v>
      </c>
      <c r="J132" s="60">
        <v>12000</v>
      </c>
      <c r="K132" s="208">
        <f t="shared" si="29"/>
        <v>16.666666666666664</v>
      </c>
    </row>
    <row r="133" spans="1:11" ht="26.4">
      <c r="A133" s="258"/>
      <c r="B133" s="26" t="s">
        <v>41</v>
      </c>
      <c r="C133" s="5" t="s">
        <v>13</v>
      </c>
      <c r="D133" s="53" t="s">
        <v>5</v>
      </c>
      <c r="E133" s="5" t="s">
        <v>100</v>
      </c>
      <c r="F133" s="5" t="s">
        <v>103</v>
      </c>
      <c r="G133" s="17" t="s">
        <v>39</v>
      </c>
      <c r="H133" s="56">
        <f>H134</f>
        <v>115000</v>
      </c>
      <c r="I133" s="56">
        <f t="shared" ref="I133:J133" si="51">I134</f>
        <v>115000</v>
      </c>
      <c r="J133" s="56">
        <f t="shared" si="51"/>
        <v>0</v>
      </c>
      <c r="K133" s="207">
        <f t="shared" si="29"/>
        <v>0</v>
      </c>
    </row>
    <row r="134" spans="1:11">
      <c r="A134" s="258"/>
      <c r="B134" s="25" t="s">
        <v>42</v>
      </c>
      <c r="C134" s="5" t="s">
        <v>13</v>
      </c>
      <c r="D134" s="53" t="s">
        <v>5</v>
      </c>
      <c r="E134" s="5" t="s">
        <v>100</v>
      </c>
      <c r="F134" s="5" t="s">
        <v>103</v>
      </c>
      <c r="G134" s="17" t="s">
        <v>40</v>
      </c>
      <c r="H134" s="60">
        <v>115000</v>
      </c>
      <c r="I134" s="60">
        <v>115000</v>
      </c>
      <c r="J134" s="60"/>
      <c r="K134" s="208">
        <f t="shared" si="29"/>
        <v>0</v>
      </c>
    </row>
    <row r="135" spans="1:11" ht="26.4">
      <c r="A135" s="174"/>
      <c r="B135" s="81" t="s">
        <v>399</v>
      </c>
      <c r="C135" s="34" t="s">
        <v>13</v>
      </c>
      <c r="D135" s="34" t="s">
        <v>5</v>
      </c>
      <c r="E135" s="34" t="s">
        <v>100</v>
      </c>
      <c r="F135" s="34" t="s">
        <v>400</v>
      </c>
      <c r="G135" s="35"/>
      <c r="H135" s="60">
        <f>H136</f>
        <v>0</v>
      </c>
      <c r="I135" s="60">
        <f t="shared" ref="I135:J136" si="52">I136</f>
        <v>80459.820000000007</v>
      </c>
      <c r="J135" s="60">
        <f t="shared" si="52"/>
        <v>0</v>
      </c>
      <c r="K135" s="208">
        <f t="shared" si="29"/>
        <v>0</v>
      </c>
    </row>
    <row r="136" spans="1:11" ht="26.4">
      <c r="A136" s="174"/>
      <c r="B136" s="81" t="s">
        <v>41</v>
      </c>
      <c r="C136" s="34" t="s">
        <v>13</v>
      </c>
      <c r="D136" s="34" t="s">
        <v>5</v>
      </c>
      <c r="E136" s="34" t="s">
        <v>100</v>
      </c>
      <c r="F136" s="34" t="s">
        <v>400</v>
      </c>
      <c r="G136" s="35" t="s">
        <v>39</v>
      </c>
      <c r="H136" s="60">
        <f>H137</f>
        <v>0</v>
      </c>
      <c r="I136" s="60">
        <f t="shared" si="52"/>
        <v>80459.820000000007</v>
      </c>
      <c r="J136" s="60">
        <f t="shared" si="52"/>
        <v>0</v>
      </c>
      <c r="K136" s="208">
        <f t="shared" si="29"/>
        <v>0</v>
      </c>
    </row>
    <row r="137" spans="1:11">
      <c r="A137" s="174"/>
      <c r="B137" s="81" t="s">
        <v>42</v>
      </c>
      <c r="C137" s="34" t="s">
        <v>13</v>
      </c>
      <c r="D137" s="34" t="s">
        <v>5</v>
      </c>
      <c r="E137" s="34" t="s">
        <v>100</v>
      </c>
      <c r="F137" s="34" t="s">
        <v>400</v>
      </c>
      <c r="G137" s="35" t="s">
        <v>40</v>
      </c>
      <c r="H137" s="60"/>
      <c r="I137" s="60">
        <v>80459.820000000007</v>
      </c>
      <c r="J137" s="60"/>
      <c r="K137" s="208">
        <f t="shared" si="29"/>
        <v>0</v>
      </c>
    </row>
    <row r="138" spans="1:11" ht="26.4">
      <c r="A138" s="174" t="s">
        <v>98</v>
      </c>
      <c r="B138" s="80" t="s">
        <v>95</v>
      </c>
      <c r="C138" s="6" t="s">
        <v>13</v>
      </c>
      <c r="D138" s="6" t="s">
        <v>6</v>
      </c>
      <c r="E138" s="6" t="s">
        <v>100</v>
      </c>
      <c r="F138" s="6" t="s">
        <v>101</v>
      </c>
      <c r="G138" s="17"/>
      <c r="H138" s="57">
        <f>H139+H142+H145+H148+H154+H151+H157</f>
        <v>5330989.72</v>
      </c>
      <c r="I138" s="57">
        <f t="shared" ref="I138:J138" si="53">I139+I142+I145+I148+I154+I151+I157</f>
        <v>5330989.72</v>
      </c>
      <c r="J138" s="57">
        <f t="shared" si="53"/>
        <v>681314.32000000007</v>
      </c>
      <c r="K138" s="206">
        <f t="shared" si="29"/>
        <v>12.780259497480332</v>
      </c>
    </row>
    <row r="139" spans="1:11">
      <c r="A139" s="251"/>
      <c r="B139" s="101" t="s">
        <v>146</v>
      </c>
      <c r="C139" s="53" t="s">
        <v>13</v>
      </c>
      <c r="D139" s="53" t="s">
        <v>6</v>
      </c>
      <c r="E139" s="53" t="s">
        <v>100</v>
      </c>
      <c r="F139" s="53" t="s">
        <v>145</v>
      </c>
      <c r="G139" s="54"/>
      <c r="H139" s="63">
        <f>H140</f>
        <v>150000</v>
      </c>
      <c r="I139" s="63">
        <f t="shared" ref="I139:J140" si="54">I140</f>
        <v>150000</v>
      </c>
      <c r="J139" s="63">
        <f t="shared" si="54"/>
        <v>0</v>
      </c>
      <c r="K139" s="210">
        <f t="shared" si="29"/>
        <v>0</v>
      </c>
    </row>
    <row r="140" spans="1:11" ht="26.4">
      <c r="A140" s="252"/>
      <c r="B140" s="73" t="s">
        <v>41</v>
      </c>
      <c r="C140" s="53" t="s">
        <v>13</v>
      </c>
      <c r="D140" s="53" t="s">
        <v>6</v>
      </c>
      <c r="E140" s="53" t="s">
        <v>100</v>
      </c>
      <c r="F140" s="53" t="s">
        <v>145</v>
      </c>
      <c r="G140" s="54" t="s">
        <v>39</v>
      </c>
      <c r="H140" s="63">
        <f>H141</f>
        <v>150000</v>
      </c>
      <c r="I140" s="63">
        <f t="shared" si="54"/>
        <v>150000</v>
      </c>
      <c r="J140" s="63">
        <f t="shared" si="54"/>
        <v>0</v>
      </c>
      <c r="K140" s="210">
        <f t="shared" si="29"/>
        <v>0</v>
      </c>
    </row>
    <row r="141" spans="1:11">
      <c r="A141" s="252"/>
      <c r="B141" s="84" t="s">
        <v>42</v>
      </c>
      <c r="C141" s="53" t="s">
        <v>13</v>
      </c>
      <c r="D141" s="53" t="s">
        <v>6</v>
      </c>
      <c r="E141" s="53" t="s">
        <v>100</v>
      </c>
      <c r="F141" s="53" t="s">
        <v>145</v>
      </c>
      <c r="G141" s="54" t="s">
        <v>40</v>
      </c>
      <c r="H141" s="60">
        <v>150000</v>
      </c>
      <c r="I141" s="60">
        <v>150000</v>
      </c>
      <c r="J141" s="60"/>
      <c r="K141" s="208">
        <f t="shared" si="29"/>
        <v>0</v>
      </c>
    </row>
    <row r="142" spans="1:11" ht="26.4">
      <c r="A142" s="252"/>
      <c r="B142" s="81" t="s">
        <v>96</v>
      </c>
      <c r="C142" s="5" t="s">
        <v>13</v>
      </c>
      <c r="D142" s="53" t="s">
        <v>6</v>
      </c>
      <c r="E142" s="5" t="s">
        <v>100</v>
      </c>
      <c r="F142" s="5" t="s">
        <v>107</v>
      </c>
      <c r="G142" s="17"/>
      <c r="H142" s="56">
        <f>H143</f>
        <v>3129941</v>
      </c>
      <c r="I142" s="56">
        <f t="shared" ref="I142:J143" si="55">I143</f>
        <v>3129941</v>
      </c>
      <c r="J142" s="56">
        <f t="shared" si="55"/>
        <v>542014.32000000007</v>
      </c>
      <c r="K142" s="207">
        <f t="shared" si="29"/>
        <v>17.317077861851072</v>
      </c>
    </row>
    <row r="143" spans="1:11" ht="26.4">
      <c r="A143" s="252"/>
      <c r="B143" s="73" t="s">
        <v>41</v>
      </c>
      <c r="C143" s="5" t="s">
        <v>13</v>
      </c>
      <c r="D143" s="53" t="s">
        <v>6</v>
      </c>
      <c r="E143" s="5" t="s">
        <v>100</v>
      </c>
      <c r="F143" s="5" t="s">
        <v>107</v>
      </c>
      <c r="G143" s="17" t="s">
        <v>39</v>
      </c>
      <c r="H143" s="56">
        <f>H144</f>
        <v>3129941</v>
      </c>
      <c r="I143" s="56">
        <f t="shared" si="55"/>
        <v>3129941</v>
      </c>
      <c r="J143" s="56">
        <f t="shared" si="55"/>
        <v>542014.32000000007</v>
      </c>
      <c r="K143" s="207">
        <f t="shared" si="29"/>
        <v>17.317077861851072</v>
      </c>
    </row>
    <row r="144" spans="1:11">
      <c r="A144" s="252"/>
      <c r="B144" s="84" t="s">
        <v>42</v>
      </c>
      <c r="C144" s="5" t="s">
        <v>13</v>
      </c>
      <c r="D144" s="53" t="s">
        <v>6</v>
      </c>
      <c r="E144" s="5" t="s">
        <v>100</v>
      </c>
      <c r="F144" s="5" t="s">
        <v>107</v>
      </c>
      <c r="G144" s="17" t="s">
        <v>40</v>
      </c>
      <c r="H144" s="60">
        <v>3129941</v>
      </c>
      <c r="I144" s="60">
        <v>3129941</v>
      </c>
      <c r="J144" s="59">
        <v>542014.32000000007</v>
      </c>
      <c r="K144" s="211">
        <f t="shared" si="29"/>
        <v>17.317077861851072</v>
      </c>
    </row>
    <row r="145" spans="1:11">
      <c r="A145" s="252"/>
      <c r="B145" s="84" t="s">
        <v>43</v>
      </c>
      <c r="C145" s="5" t="s">
        <v>13</v>
      </c>
      <c r="D145" s="53" t="s">
        <v>6</v>
      </c>
      <c r="E145" s="5" t="s">
        <v>100</v>
      </c>
      <c r="F145" s="5" t="s">
        <v>103</v>
      </c>
      <c r="G145" s="17"/>
      <c r="H145" s="56">
        <f>H146</f>
        <v>20000</v>
      </c>
      <c r="I145" s="56">
        <f t="shared" ref="I145:J146" si="56">I146</f>
        <v>20000</v>
      </c>
      <c r="J145" s="56">
        <f t="shared" si="56"/>
        <v>0</v>
      </c>
      <c r="K145" s="207">
        <f t="shared" si="29"/>
        <v>0</v>
      </c>
    </row>
    <row r="146" spans="1:11">
      <c r="A146" s="252"/>
      <c r="B146" s="84" t="s">
        <v>35</v>
      </c>
      <c r="C146" s="5" t="s">
        <v>13</v>
      </c>
      <c r="D146" s="53" t="s">
        <v>6</v>
      </c>
      <c r="E146" s="5" t="s">
        <v>100</v>
      </c>
      <c r="F146" s="5" t="s">
        <v>103</v>
      </c>
      <c r="G146" s="54" t="s">
        <v>36</v>
      </c>
      <c r="H146" s="56">
        <f>H147</f>
        <v>20000</v>
      </c>
      <c r="I146" s="56">
        <f t="shared" si="56"/>
        <v>20000</v>
      </c>
      <c r="J146" s="56">
        <f t="shared" si="56"/>
        <v>0</v>
      </c>
      <c r="K146" s="207">
        <f t="shared" si="29"/>
        <v>0</v>
      </c>
    </row>
    <row r="147" spans="1:11" ht="14.25" customHeight="1">
      <c r="A147" s="252"/>
      <c r="B147" s="84" t="s">
        <v>38</v>
      </c>
      <c r="C147" s="5" t="s">
        <v>13</v>
      </c>
      <c r="D147" s="53" t="s">
        <v>6</v>
      </c>
      <c r="E147" s="5" t="s">
        <v>100</v>
      </c>
      <c r="F147" s="5" t="s">
        <v>103</v>
      </c>
      <c r="G147" s="54" t="s">
        <v>37</v>
      </c>
      <c r="H147" s="60">
        <v>20000</v>
      </c>
      <c r="I147" s="60">
        <v>20000</v>
      </c>
      <c r="J147" s="60"/>
      <c r="K147" s="208">
        <f t="shared" si="29"/>
        <v>0</v>
      </c>
    </row>
    <row r="148" spans="1:11">
      <c r="A148" s="252"/>
      <c r="B148" s="81" t="s">
        <v>22</v>
      </c>
      <c r="C148" s="53" t="s">
        <v>13</v>
      </c>
      <c r="D148" s="53" t="s">
        <v>6</v>
      </c>
      <c r="E148" s="53" t="s">
        <v>100</v>
      </c>
      <c r="F148" s="53" t="s">
        <v>108</v>
      </c>
      <c r="G148" s="17"/>
      <c r="H148" s="56">
        <f>H149</f>
        <v>100000</v>
      </c>
      <c r="I148" s="56">
        <f t="shared" ref="I148:J149" si="57">I149</f>
        <v>100000</v>
      </c>
      <c r="J148" s="56">
        <f t="shared" si="57"/>
        <v>0</v>
      </c>
      <c r="K148" s="207">
        <f t="shared" si="29"/>
        <v>0</v>
      </c>
    </row>
    <row r="149" spans="1:11" ht="26.4">
      <c r="A149" s="252"/>
      <c r="B149" s="73" t="s">
        <v>41</v>
      </c>
      <c r="C149" s="53" t="s">
        <v>13</v>
      </c>
      <c r="D149" s="53" t="s">
        <v>6</v>
      </c>
      <c r="E149" s="53" t="s">
        <v>100</v>
      </c>
      <c r="F149" s="53" t="s">
        <v>108</v>
      </c>
      <c r="G149" s="54" t="s">
        <v>39</v>
      </c>
      <c r="H149" s="56">
        <f>H150</f>
        <v>100000</v>
      </c>
      <c r="I149" s="56">
        <f t="shared" si="57"/>
        <v>100000</v>
      </c>
      <c r="J149" s="56">
        <f t="shared" si="57"/>
        <v>0</v>
      </c>
      <c r="K149" s="207">
        <f t="shared" si="29"/>
        <v>0</v>
      </c>
    </row>
    <row r="150" spans="1:11">
      <c r="A150" s="252"/>
      <c r="B150" s="84" t="s">
        <v>42</v>
      </c>
      <c r="C150" s="53" t="s">
        <v>13</v>
      </c>
      <c r="D150" s="53" t="s">
        <v>6</v>
      </c>
      <c r="E150" s="53" t="s">
        <v>100</v>
      </c>
      <c r="F150" s="53" t="s">
        <v>108</v>
      </c>
      <c r="G150" s="54" t="s">
        <v>40</v>
      </c>
      <c r="H150" s="60">
        <v>100000</v>
      </c>
      <c r="I150" s="60">
        <v>100000</v>
      </c>
      <c r="J150" s="60"/>
      <c r="K150" s="208">
        <f t="shared" si="29"/>
        <v>0</v>
      </c>
    </row>
    <row r="151" spans="1:11" ht="26.4">
      <c r="A151" s="252"/>
      <c r="B151" s="81" t="s">
        <v>210</v>
      </c>
      <c r="C151" s="5" t="s">
        <v>13</v>
      </c>
      <c r="D151" s="53" t="s">
        <v>6</v>
      </c>
      <c r="E151" s="5" t="s">
        <v>100</v>
      </c>
      <c r="F151" s="53" t="s">
        <v>163</v>
      </c>
      <c r="G151" s="54"/>
      <c r="H151" s="60">
        <f>H152</f>
        <v>300000</v>
      </c>
      <c r="I151" s="60">
        <f t="shared" ref="I151:J152" si="58">I152</f>
        <v>300000</v>
      </c>
      <c r="J151" s="60">
        <f t="shared" si="58"/>
        <v>109300</v>
      </c>
      <c r="K151" s="208">
        <f t="shared" si="29"/>
        <v>36.433333333333337</v>
      </c>
    </row>
    <row r="152" spans="1:11" ht="26.4">
      <c r="A152" s="252"/>
      <c r="B152" s="73" t="s">
        <v>41</v>
      </c>
      <c r="C152" s="5" t="s">
        <v>13</v>
      </c>
      <c r="D152" s="53" t="s">
        <v>6</v>
      </c>
      <c r="E152" s="5" t="s">
        <v>100</v>
      </c>
      <c r="F152" s="53" t="s">
        <v>163</v>
      </c>
      <c r="G152" s="54" t="s">
        <v>39</v>
      </c>
      <c r="H152" s="60">
        <f>H153</f>
        <v>300000</v>
      </c>
      <c r="I152" s="60">
        <f t="shared" si="58"/>
        <v>300000</v>
      </c>
      <c r="J152" s="60">
        <f t="shared" si="58"/>
        <v>109300</v>
      </c>
      <c r="K152" s="208">
        <f t="shared" si="29"/>
        <v>36.433333333333337</v>
      </c>
    </row>
    <row r="153" spans="1:11">
      <c r="A153" s="252"/>
      <c r="B153" s="84" t="s">
        <v>42</v>
      </c>
      <c r="C153" s="5" t="s">
        <v>13</v>
      </c>
      <c r="D153" s="53" t="s">
        <v>6</v>
      </c>
      <c r="E153" s="5" t="s">
        <v>100</v>
      </c>
      <c r="F153" s="53" t="s">
        <v>163</v>
      </c>
      <c r="G153" s="54" t="s">
        <v>40</v>
      </c>
      <c r="H153" s="60">
        <v>300000</v>
      </c>
      <c r="I153" s="60">
        <v>300000</v>
      </c>
      <c r="J153" s="60">
        <v>109300</v>
      </c>
      <c r="K153" s="208">
        <f t="shared" si="29"/>
        <v>36.433333333333337</v>
      </c>
    </row>
    <row r="154" spans="1:11" ht="39.6">
      <c r="A154" s="252"/>
      <c r="B154" s="81" t="s">
        <v>278</v>
      </c>
      <c r="C154" s="5" t="s">
        <v>13</v>
      </c>
      <c r="D154" s="53" t="s">
        <v>6</v>
      </c>
      <c r="E154" s="5" t="s">
        <v>100</v>
      </c>
      <c r="F154" s="72" t="s">
        <v>314</v>
      </c>
      <c r="G154" s="17"/>
      <c r="H154" s="56">
        <f>H155</f>
        <v>1591048.72</v>
      </c>
      <c r="I154" s="56">
        <f t="shared" ref="I154:J155" si="59">I155</f>
        <v>1591048.72</v>
      </c>
      <c r="J154" s="56">
        <f t="shared" si="59"/>
        <v>0</v>
      </c>
      <c r="K154" s="207">
        <f t="shared" si="29"/>
        <v>0</v>
      </c>
    </row>
    <row r="155" spans="1:11" ht="26.4">
      <c r="A155" s="252"/>
      <c r="B155" s="73" t="s">
        <v>41</v>
      </c>
      <c r="C155" s="5" t="s">
        <v>13</v>
      </c>
      <c r="D155" s="53" t="s">
        <v>6</v>
      </c>
      <c r="E155" s="5" t="s">
        <v>100</v>
      </c>
      <c r="F155" s="72" t="s">
        <v>314</v>
      </c>
      <c r="G155" s="17" t="s">
        <v>39</v>
      </c>
      <c r="H155" s="56">
        <f>H156</f>
        <v>1591048.72</v>
      </c>
      <c r="I155" s="56">
        <f t="shared" si="59"/>
        <v>1591048.72</v>
      </c>
      <c r="J155" s="56">
        <f t="shared" si="59"/>
        <v>0</v>
      </c>
      <c r="K155" s="207">
        <f t="shared" si="29"/>
        <v>0</v>
      </c>
    </row>
    <row r="156" spans="1:11">
      <c r="A156" s="253"/>
      <c r="B156" s="84" t="s">
        <v>42</v>
      </c>
      <c r="C156" s="5" t="s">
        <v>13</v>
      </c>
      <c r="D156" s="53" t="s">
        <v>6</v>
      </c>
      <c r="E156" s="5" t="s">
        <v>100</v>
      </c>
      <c r="F156" s="72" t="s">
        <v>314</v>
      </c>
      <c r="G156" s="17" t="s">
        <v>40</v>
      </c>
      <c r="H156" s="60">
        <v>1591048.72</v>
      </c>
      <c r="I156" s="60">
        <v>1591048.72</v>
      </c>
      <c r="J156" s="60"/>
      <c r="K156" s="208">
        <f t="shared" si="29"/>
        <v>0</v>
      </c>
    </row>
    <row r="157" spans="1:11" ht="52.8">
      <c r="A157" s="170"/>
      <c r="B157" s="101" t="s">
        <v>211</v>
      </c>
      <c r="C157" s="38" t="s">
        <v>13</v>
      </c>
      <c r="D157" s="72" t="s">
        <v>6</v>
      </c>
      <c r="E157" s="38" t="s">
        <v>100</v>
      </c>
      <c r="F157" s="72" t="s">
        <v>308</v>
      </c>
      <c r="G157" s="37"/>
      <c r="H157" s="60">
        <f>H158</f>
        <v>40000</v>
      </c>
      <c r="I157" s="60">
        <f t="shared" ref="I157:J158" si="60">I158</f>
        <v>40000</v>
      </c>
      <c r="J157" s="60">
        <f t="shared" si="60"/>
        <v>30000</v>
      </c>
      <c r="K157" s="208">
        <f t="shared" si="29"/>
        <v>75</v>
      </c>
    </row>
    <row r="158" spans="1:11" ht="26.4">
      <c r="A158" s="170"/>
      <c r="B158" s="73" t="s">
        <v>41</v>
      </c>
      <c r="C158" s="38" t="s">
        <v>13</v>
      </c>
      <c r="D158" s="72" t="s">
        <v>6</v>
      </c>
      <c r="E158" s="38" t="s">
        <v>100</v>
      </c>
      <c r="F158" s="72" t="s">
        <v>308</v>
      </c>
      <c r="G158" s="100" t="s">
        <v>39</v>
      </c>
      <c r="H158" s="60">
        <f>H159</f>
        <v>40000</v>
      </c>
      <c r="I158" s="60">
        <f t="shared" si="60"/>
        <v>40000</v>
      </c>
      <c r="J158" s="60">
        <f t="shared" si="60"/>
        <v>30000</v>
      </c>
      <c r="K158" s="208">
        <f t="shared" si="29"/>
        <v>75</v>
      </c>
    </row>
    <row r="159" spans="1:11">
      <c r="A159" s="170"/>
      <c r="B159" s="101" t="s">
        <v>42</v>
      </c>
      <c r="C159" s="38" t="s">
        <v>13</v>
      </c>
      <c r="D159" s="72" t="s">
        <v>6</v>
      </c>
      <c r="E159" s="38" t="s">
        <v>100</v>
      </c>
      <c r="F159" s="72" t="s">
        <v>308</v>
      </c>
      <c r="G159" s="100" t="s">
        <v>40</v>
      </c>
      <c r="H159" s="60">
        <v>40000</v>
      </c>
      <c r="I159" s="60">
        <v>40000</v>
      </c>
      <c r="J159" s="60">
        <v>30000</v>
      </c>
      <c r="K159" s="208">
        <f t="shared" si="29"/>
        <v>75</v>
      </c>
    </row>
    <row r="160" spans="1:11" ht="26.4">
      <c r="A160" s="174" t="s">
        <v>349</v>
      </c>
      <c r="B160" s="80" t="s">
        <v>350</v>
      </c>
      <c r="C160" s="6" t="s">
        <v>13</v>
      </c>
      <c r="D160" s="6" t="s">
        <v>7</v>
      </c>
      <c r="E160" s="6" t="s">
        <v>100</v>
      </c>
      <c r="F160" s="6" t="s">
        <v>101</v>
      </c>
      <c r="G160" s="17"/>
      <c r="H160" s="57">
        <f>H161+H166+H169</f>
        <v>22022238.920000002</v>
      </c>
      <c r="I160" s="57">
        <f t="shared" ref="I160:J160" si="61">I161+I166+I169</f>
        <v>22022238.920000002</v>
      </c>
      <c r="J160" s="57">
        <f t="shared" si="61"/>
        <v>4732908.2700000005</v>
      </c>
      <c r="K160" s="206">
        <f t="shared" si="29"/>
        <v>21.491494516943511</v>
      </c>
    </row>
    <row r="161" spans="1:11" customFormat="1" ht="26.4">
      <c r="A161" s="111"/>
      <c r="B161" s="81" t="s">
        <v>55</v>
      </c>
      <c r="C161" s="34" t="s">
        <v>13</v>
      </c>
      <c r="D161" s="34" t="s">
        <v>7</v>
      </c>
      <c r="E161" s="34" t="s">
        <v>100</v>
      </c>
      <c r="F161" s="34" t="s">
        <v>122</v>
      </c>
      <c r="G161" s="35"/>
      <c r="H161" s="59">
        <f>H162+H164</f>
        <v>19080008</v>
      </c>
      <c r="I161" s="59">
        <f t="shared" ref="I161:J161" si="62">I162+I164</f>
        <v>19080008</v>
      </c>
      <c r="J161" s="59">
        <f t="shared" si="62"/>
        <v>4091591.9000000004</v>
      </c>
      <c r="K161" s="211">
        <f t="shared" si="29"/>
        <v>21.444393000254507</v>
      </c>
    </row>
    <row r="162" spans="1:11" customFormat="1" ht="39.6">
      <c r="A162" s="111"/>
      <c r="B162" s="85" t="s">
        <v>51</v>
      </c>
      <c r="C162" s="34" t="s">
        <v>13</v>
      </c>
      <c r="D162" s="34" t="s">
        <v>7</v>
      </c>
      <c r="E162" s="34" t="s">
        <v>100</v>
      </c>
      <c r="F162" s="34" t="s">
        <v>122</v>
      </c>
      <c r="G162" s="35" t="s">
        <v>49</v>
      </c>
      <c r="H162" s="59">
        <f>H163</f>
        <v>18731008</v>
      </c>
      <c r="I162" s="59">
        <f t="shared" ref="I162:J162" si="63">I163</f>
        <v>18731008</v>
      </c>
      <c r="J162" s="59">
        <f t="shared" si="63"/>
        <v>4049724.74</v>
      </c>
      <c r="K162" s="211">
        <f t="shared" si="29"/>
        <v>21.620431425794067</v>
      </c>
    </row>
    <row r="163" spans="1:11" customFormat="1">
      <c r="A163" s="111"/>
      <c r="B163" s="85" t="s">
        <v>52</v>
      </c>
      <c r="C163" s="34" t="s">
        <v>13</v>
      </c>
      <c r="D163" s="34" t="s">
        <v>7</v>
      </c>
      <c r="E163" s="34" t="s">
        <v>100</v>
      </c>
      <c r="F163" s="34" t="s">
        <v>122</v>
      </c>
      <c r="G163" s="35" t="s">
        <v>50</v>
      </c>
      <c r="H163" s="59">
        <f>14163601+4277407+10000+250000+30000</f>
        <v>18731008</v>
      </c>
      <c r="I163" s="59">
        <f>14163601+4277407+10000+250000+30000</f>
        <v>18731008</v>
      </c>
      <c r="J163" s="59">
        <v>4049724.74</v>
      </c>
      <c r="K163" s="211">
        <f t="shared" si="29"/>
        <v>21.620431425794067</v>
      </c>
    </row>
    <row r="164" spans="1:11" customFormat="1" ht="26.4">
      <c r="A164" s="111"/>
      <c r="B164" s="81" t="s">
        <v>186</v>
      </c>
      <c r="C164" s="34" t="s">
        <v>13</v>
      </c>
      <c r="D164" s="34" t="s">
        <v>7</v>
      </c>
      <c r="E164" s="34" t="s">
        <v>100</v>
      </c>
      <c r="F164" s="34" t="s">
        <v>122</v>
      </c>
      <c r="G164" s="35" t="s">
        <v>32</v>
      </c>
      <c r="H164" s="59">
        <f>H165</f>
        <v>349000</v>
      </c>
      <c r="I164" s="59">
        <f t="shared" ref="I164:J164" si="64">I165</f>
        <v>349000</v>
      </c>
      <c r="J164" s="59">
        <f t="shared" si="64"/>
        <v>41867.160000000003</v>
      </c>
      <c r="K164" s="211">
        <f t="shared" si="29"/>
        <v>11.996320916905445</v>
      </c>
    </row>
    <row r="165" spans="1:11" customFormat="1" ht="26.4">
      <c r="A165" s="111"/>
      <c r="B165" s="85" t="s">
        <v>34</v>
      </c>
      <c r="C165" s="34" t="s">
        <v>13</v>
      </c>
      <c r="D165" s="34" t="s">
        <v>7</v>
      </c>
      <c r="E165" s="34" t="s">
        <v>100</v>
      </c>
      <c r="F165" s="34" t="s">
        <v>122</v>
      </c>
      <c r="G165" s="35" t="s">
        <v>33</v>
      </c>
      <c r="H165" s="59">
        <v>349000</v>
      </c>
      <c r="I165" s="59">
        <v>349000</v>
      </c>
      <c r="J165" s="59">
        <v>41867.160000000003</v>
      </c>
      <c r="K165" s="211">
        <f t="shared" ref="K165:K234" si="65">J165/I165*100</f>
        <v>11.996320916905445</v>
      </c>
    </row>
    <row r="166" spans="1:11" customFormat="1" ht="26.4">
      <c r="A166" s="111"/>
      <c r="B166" s="81" t="s">
        <v>97</v>
      </c>
      <c r="C166" s="34" t="s">
        <v>13</v>
      </c>
      <c r="D166" s="34" t="s">
        <v>7</v>
      </c>
      <c r="E166" s="139" t="s">
        <v>100</v>
      </c>
      <c r="F166" s="139" t="s">
        <v>343</v>
      </c>
      <c r="G166" s="110"/>
      <c r="H166" s="60">
        <f>H167</f>
        <v>88836</v>
      </c>
      <c r="I166" s="60">
        <f t="shared" ref="I166:J167" si="66">I167</f>
        <v>88836</v>
      </c>
      <c r="J166" s="60">
        <f t="shared" si="66"/>
        <v>16343.86</v>
      </c>
      <c r="K166" s="208">
        <f t="shared" si="65"/>
        <v>18.397789184564818</v>
      </c>
    </row>
    <row r="167" spans="1:11" customFormat="1">
      <c r="A167" s="111"/>
      <c r="B167" s="102" t="s">
        <v>35</v>
      </c>
      <c r="C167" s="34" t="s">
        <v>13</v>
      </c>
      <c r="D167" s="34" t="s">
        <v>7</v>
      </c>
      <c r="E167" s="139" t="s">
        <v>100</v>
      </c>
      <c r="F167" s="139" t="s">
        <v>343</v>
      </c>
      <c r="G167" s="110" t="s">
        <v>36</v>
      </c>
      <c r="H167" s="60">
        <f>H168</f>
        <v>88836</v>
      </c>
      <c r="I167" s="60">
        <f t="shared" si="66"/>
        <v>88836</v>
      </c>
      <c r="J167" s="60">
        <f t="shared" si="66"/>
        <v>16343.86</v>
      </c>
      <c r="K167" s="208">
        <f t="shared" si="65"/>
        <v>18.397789184564818</v>
      </c>
    </row>
    <row r="168" spans="1:11" customFormat="1" ht="26.4">
      <c r="A168" s="111"/>
      <c r="B168" s="145" t="s">
        <v>38</v>
      </c>
      <c r="C168" s="34" t="s">
        <v>13</v>
      </c>
      <c r="D168" s="34" t="s">
        <v>7</v>
      </c>
      <c r="E168" s="139" t="s">
        <v>100</v>
      </c>
      <c r="F168" s="139" t="s">
        <v>343</v>
      </c>
      <c r="G168" s="110" t="s">
        <v>37</v>
      </c>
      <c r="H168" s="67">
        <v>88836</v>
      </c>
      <c r="I168" s="67">
        <v>88836</v>
      </c>
      <c r="J168" s="67">
        <v>16343.86</v>
      </c>
      <c r="K168" s="212">
        <f t="shared" si="65"/>
        <v>18.397789184564818</v>
      </c>
    </row>
    <row r="169" spans="1:11" customFormat="1" ht="52.8">
      <c r="A169" s="111"/>
      <c r="B169" s="101" t="s">
        <v>275</v>
      </c>
      <c r="C169" s="34" t="s">
        <v>13</v>
      </c>
      <c r="D169" s="34" t="s">
        <v>7</v>
      </c>
      <c r="E169" s="34" t="s">
        <v>100</v>
      </c>
      <c r="F169" s="34" t="s">
        <v>346</v>
      </c>
      <c r="G169" s="35"/>
      <c r="H169" s="59">
        <f>H172+H170</f>
        <v>2853394.92</v>
      </c>
      <c r="I169" s="59">
        <f t="shared" ref="I169:J169" si="67">I172+I170</f>
        <v>2853394.92</v>
      </c>
      <c r="J169" s="59">
        <f t="shared" si="67"/>
        <v>624972.51</v>
      </c>
      <c r="K169" s="211">
        <f t="shared" si="65"/>
        <v>21.902769421065628</v>
      </c>
    </row>
    <row r="170" spans="1:11" customFormat="1" ht="39.6">
      <c r="A170" s="111"/>
      <c r="B170" s="70" t="s">
        <v>51</v>
      </c>
      <c r="C170" s="34" t="s">
        <v>13</v>
      </c>
      <c r="D170" s="34" t="s">
        <v>7</v>
      </c>
      <c r="E170" s="139" t="s">
        <v>100</v>
      </c>
      <c r="F170" s="34" t="s">
        <v>346</v>
      </c>
      <c r="G170" s="110" t="s">
        <v>49</v>
      </c>
      <c r="H170" s="59">
        <f>H171</f>
        <v>2737800</v>
      </c>
      <c r="I170" s="59">
        <f t="shared" ref="I170:J170" si="68">I171</f>
        <v>2737800</v>
      </c>
      <c r="J170" s="59">
        <f t="shared" si="68"/>
        <v>619509.73</v>
      </c>
      <c r="K170" s="211">
        <f t="shared" si="65"/>
        <v>22.628012637884432</v>
      </c>
    </row>
    <row r="171" spans="1:11" customFormat="1">
      <c r="A171" s="111"/>
      <c r="B171" s="70" t="s">
        <v>52</v>
      </c>
      <c r="C171" s="34" t="s">
        <v>13</v>
      </c>
      <c r="D171" s="34" t="s">
        <v>7</v>
      </c>
      <c r="E171" s="139" t="s">
        <v>100</v>
      </c>
      <c r="F171" s="34" t="s">
        <v>346</v>
      </c>
      <c r="G171" s="110" t="s">
        <v>50</v>
      </c>
      <c r="H171" s="67">
        <v>2737800</v>
      </c>
      <c r="I171" s="67">
        <v>2737800</v>
      </c>
      <c r="J171" s="67">
        <v>619509.73</v>
      </c>
      <c r="K171" s="212">
        <f t="shared" si="65"/>
        <v>22.628012637884432</v>
      </c>
    </row>
    <row r="172" spans="1:11" customFormat="1" ht="26.4">
      <c r="A172" s="111"/>
      <c r="B172" s="122" t="s">
        <v>186</v>
      </c>
      <c r="C172" s="34" t="s">
        <v>13</v>
      </c>
      <c r="D172" s="34" t="s">
        <v>7</v>
      </c>
      <c r="E172" s="139" t="s">
        <v>100</v>
      </c>
      <c r="F172" s="34" t="s">
        <v>346</v>
      </c>
      <c r="G172" s="110" t="s">
        <v>32</v>
      </c>
      <c r="H172" s="59">
        <f>H173</f>
        <v>115594.92</v>
      </c>
      <c r="I172" s="59">
        <f t="shared" ref="I172:J172" si="69">I173</f>
        <v>115594.92</v>
      </c>
      <c r="J172" s="59">
        <f t="shared" si="69"/>
        <v>5462.78</v>
      </c>
      <c r="K172" s="211">
        <f t="shared" si="65"/>
        <v>4.7257959086783394</v>
      </c>
    </row>
    <row r="173" spans="1:11" customFormat="1" ht="26.4">
      <c r="A173" s="111"/>
      <c r="B173" s="70" t="s">
        <v>34</v>
      </c>
      <c r="C173" s="34" t="s">
        <v>13</v>
      </c>
      <c r="D173" s="34" t="s">
        <v>7</v>
      </c>
      <c r="E173" s="139" t="s">
        <v>100</v>
      </c>
      <c r="F173" s="34" t="s">
        <v>346</v>
      </c>
      <c r="G173" s="110" t="s">
        <v>33</v>
      </c>
      <c r="H173" s="67">
        <v>115594.92</v>
      </c>
      <c r="I173" s="67">
        <v>115594.92</v>
      </c>
      <c r="J173" s="67">
        <v>5462.78</v>
      </c>
      <c r="K173" s="212">
        <f t="shared" si="65"/>
        <v>4.7257959086783394</v>
      </c>
    </row>
    <row r="174" spans="1:11">
      <c r="A174" s="71"/>
      <c r="B174" s="84"/>
      <c r="C174" s="5"/>
      <c r="D174" s="5"/>
      <c r="E174" s="5"/>
      <c r="F174" s="5"/>
      <c r="G174" s="17"/>
      <c r="H174" s="56"/>
      <c r="I174" s="56"/>
      <c r="J174" s="56"/>
      <c r="K174" s="207"/>
    </row>
    <row r="175" spans="1:11" ht="27.6">
      <c r="A175" s="176" t="s">
        <v>10</v>
      </c>
      <c r="B175" s="95" t="s">
        <v>282</v>
      </c>
      <c r="C175" s="7" t="s">
        <v>16</v>
      </c>
      <c r="D175" s="7" t="s">
        <v>21</v>
      </c>
      <c r="E175" s="7" t="s">
        <v>100</v>
      </c>
      <c r="F175" s="7" t="s">
        <v>101</v>
      </c>
      <c r="G175" s="18"/>
      <c r="H175" s="57">
        <f>H176+H201+H226+H239</f>
        <v>145573808.46000001</v>
      </c>
      <c r="I175" s="57">
        <f>I176+I201+I226+I239</f>
        <v>146596372.56</v>
      </c>
      <c r="J175" s="57">
        <f>J176+J201+J226+J239</f>
        <v>33090155.789999999</v>
      </c>
      <c r="K175" s="206">
        <f t="shared" si="65"/>
        <v>22.572288257989896</v>
      </c>
    </row>
    <row r="176" spans="1:11" ht="39.6">
      <c r="A176" s="174" t="s">
        <v>79</v>
      </c>
      <c r="B176" s="80" t="s">
        <v>77</v>
      </c>
      <c r="C176" s="6" t="s">
        <v>16</v>
      </c>
      <c r="D176" s="6" t="s">
        <v>3</v>
      </c>
      <c r="E176" s="6" t="s">
        <v>100</v>
      </c>
      <c r="F176" s="6" t="s">
        <v>101</v>
      </c>
      <c r="G176" s="18"/>
      <c r="H176" s="57">
        <f>H180+H183+H186+H195+H189+H177+H198+H192</f>
        <v>81563477</v>
      </c>
      <c r="I176" s="57">
        <f>I180+I183+I186+I195+I189+I177+I198+I192</f>
        <v>80963477</v>
      </c>
      <c r="J176" s="57">
        <f>J180+J183+J186+J195+J189+J177+J198+J192</f>
        <v>19553091.550000001</v>
      </c>
      <c r="K176" s="206">
        <f t="shared" si="65"/>
        <v>24.150508691715402</v>
      </c>
    </row>
    <row r="177" spans="1:11" ht="26.4">
      <c r="A177" s="168"/>
      <c r="B177" s="81" t="s">
        <v>210</v>
      </c>
      <c r="C177" s="5" t="s">
        <v>16</v>
      </c>
      <c r="D177" s="5" t="s">
        <v>3</v>
      </c>
      <c r="E177" s="5" t="s">
        <v>100</v>
      </c>
      <c r="F177" s="72" t="s">
        <v>163</v>
      </c>
      <c r="G177" s="17"/>
      <c r="H177" s="63">
        <f>H178</f>
        <v>6000000</v>
      </c>
      <c r="I177" s="63">
        <f t="shared" ref="I177:J177" si="70">I178</f>
        <v>6000000</v>
      </c>
      <c r="J177" s="63">
        <f t="shared" si="70"/>
        <v>0</v>
      </c>
      <c r="K177" s="210">
        <f t="shared" si="65"/>
        <v>0</v>
      </c>
    </row>
    <row r="178" spans="1:11" ht="26.4">
      <c r="A178" s="168"/>
      <c r="B178" s="73" t="s">
        <v>41</v>
      </c>
      <c r="C178" s="5" t="s">
        <v>16</v>
      </c>
      <c r="D178" s="5" t="s">
        <v>3</v>
      </c>
      <c r="E178" s="5" t="s">
        <v>100</v>
      </c>
      <c r="F178" s="72" t="s">
        <v>163</v>
      </c>
      <c r="G178" s="17" t="s">
        <v>39</v>
      </c>
      <c r="H178" s="63">
        <f>H179</f>
        <v>6000000</v>
      </c>
      <c r="I178" s="63">
        <f t="shared" ref="I178:J178" si="71">I179</f>
        <v>6000000</v>
      </c>
      <c r="J178" s="63">
        <f t="shared" si="71"/>
        <v>0</v>
      </c>
      <c r="K178" s="210">
        <f t="shared" si="65"/>
        <v>0</v>
      </c>
    </row>
    <row r="179" spans="1:11">
      <c r="A179" s="168"/>
      <c r="B179" s="101" t="s">
        <v>42</v>
      </c>
      <c r="C179" s="5" t="s">
        <v>16</v>
      </c>
      <c r="D179" s="5" t="s">
        <v>3</v>
      </c>
      <c r="E179" s="5" t="s">
        <v>100</v>
      </c>
      <c r="F179" s="72" t="s">
        <v>163</v>
      </c>
      <c r="G179" s="17" t="s">
        <v>40</v>
      </c>
      <c r="H179" s="60">
        <v>6000000</v>
      </c>
      <c r="I179" s="60">
        <v>6000000</v>
      </c>
      <c r="J179" s="60"/>
      <c r="K179" s="208">
        <f t="shared" si="65"/>
        <v>0</v>
      </c>
    </row>
    <row r="180" spans="1:11">
      <c r="A180" s="231"/>
      <c r="B180" s="55" t="s">
        <v>215</v>
      </c>
      <c r="C180" s="5" t="s">
        <v>16</v>
      </c>
      <c r="D180" s="5" t="s">
        <v>3</v>
      </c>
      <c r="E180" s="5" t="s">
        <v>100</v>
      </c>
      <c r="F180" s="5" t="s">
        <v>109</v>
      </c>
      <c r="G180" s="17"/>
      <c r="H180" s="56">
        <f>H181</f>
        <v>630000</v>
      </c>
      <c r="I180" s="56">
        <f t="shared" ref="I180:J181" si="72">I181</f>
        <v>630000</v>
      </c>
      <c r="J180" s="56">
        <f t="shared" si="72"/>
        <v>198989</v>
      </c>
      <c r="K180" s="207">
        <f t="shared" si="65"/>
        <v>31.585555555555555</v>
      </c>
    </row>
    <row r="181" spans="1:11" ht="26.4">
      <c r="A181" s="190"/>
      <c r="B181" s="26" t="s">
        <v>41</v>
      </c>
      <c r="C181" s="5" t="s">
        <v>16</v>
      </c>
      <c r="D181" s="5" t="s">
        <v>3</v>
      </c>
      <c r="E181" s="5" t="s">
        <v>100</v>
      </c>
      <c r="F181" s="5" t="s">
        <v>109</v>
      </c>
      <c r="G181" s="17" t="s">
        <v>39</v>
      </c>
      <c r="H181" s="56">
        <f>H182</f>
        <v>630000</v>
      </c>
      <c r="I181" s="56">
        <f t="shared" si="72"/>
        <v>630000</v>
      </c>
      <c r="J181" s="56">
        <f t="shared" si="72"/>
        <v>198989</v>
      </c>
      <c r="K181" s="207">
        <f t="shared" si="65"/>
        <v>31.585555555555555</v>
      </c>
    </row>
    <row r="182" spans="1:11">
      <c r="A182" s="190"/>
      <c r="B182" s="25" t="s">
        <v>42</v>
      </c>
      <c r="C182" s="5" t="s">
        <v>16</v>
      </c>
      <c r="D182" s="5" t="s">
        <v>3</v>
      </c>
      <c r="E182" s="5" t="s">
        <v>100</v>
      </c>
      <c r="F182" s="5" t="s">
        <v>109</v>
      </c>
      <c r="G182" s="17" t="s">
        <v>40</v>
      </c>
      <c r="H182" s="60">
        <v>630000</v>
      </c>
      <c r="I182" s="60">
        <v>630000</v>
      </c>
      <c r="J182" s="60">
        <v>198989</v>
      </c>
      <c r="K182" s="208">
        <f t="shared" si="65"/>
        <v>31.585555555555555</v>
      </c>
    </row>
    <row r="183" spans="1:11">
      <c r="A183" s="190"/>
      <c r="B183" s="55" t="s">
        <v>216</v>
      </c>
      <c r="C183" s="5" t="s">
        <v>16</v>
      </c>
      <c r="D183" s="5" t="s">
        <v>3</v>
      </c>
      <c r="E183" s="5" t="s">
        <v>100</v>
      </c>
      <c r="F183" s="5" t="s">
        <v>110</v>
      </c>
      <c r="G183" s="17"/>
      <c r="H183" s="56">
        <f>H184</f>
        <v>68150508</v>
      </c>
      <c r="I183" s="56">
        <f t="shared" ref="I183:J184" si="73">I184</f>
        <v>68150508</v>
      </c>
      <c r="J183" s="56">
        <f t="shared" si="73"/>
        <v>19243964.5</v>
      </c>
      <c r="K183" s="207">
        <f t="shared" si="65"/>
        <v>28.237448354750345</v>
      </c>
    </row>
    <row r="184" spans="1:11" ht="26.4">
      <c r="A184" s="190"/>
      <c r="B184" s="26" t="s">
        <v>41</v>
      </c>
      <c r="C184" s="5" t="s">
        <v>16</v>
      </c>
      <c r="D184" s="5" t="s">
        <v>3</v>
      </c>
      <c r="E184" s="5" t="s">
        <v>100</v>
      </c>
      <c r="F184" s="5" t="s">
        <v>110</v>
      </c>
      <c r="G184" s="17" t="s">
        <v>39</v>
      </c>
      <c r="H184" s="56">
        <f>H185</f>
        <v>68150508</v>
      </c>
      <c r="I184" s="56">
        <f t="shared" si="73"/>
        <v>68150508</v>
      </c>
      <c r="J184" s="56">
        <f t="shared" si="73"/>
        <v>19243964.5</v>
      </c>
      <c r="K184" s="207">
        <f t="shared" si="65"/>
        <v>28.237448354750345</v>
      </c>
    </row>
    <row r="185" spans="1:11">
      <c r="A185" s="190"/>
      <c r="B185" s="25" t="s">
        <v>42</v>
      </c>
      <c r="C185" s="5" t="s">
        <v>16</v>
      </c>
      <c r="D185" s="5" t="s">
        <v>3</v>
      </c>
      <c r="E185" s="5" t="s">
        <v>100</v>
      </c>
      <c r="F185" s="5" t="s">
        <v>110</v>
      </c>
      <c r="G185" s="17" t="s">
        <v>40</v>
      </c>
      <c r="H185" s="60">
        <f>67650508+500000</f>
        <v>68150508</v>
      </c>
      <c r="I185" s="60">
        <f>67650508+500000</f>
        <v>68150508</v>
      </c>
      <c r="J185" s="60">
        <v>19243964.5</v>
      </c>
      <c r="K185" s="208">
        <f t="shared" si="65"/>
        <v>28.237448354750345</v>
      </c>
    </row>
    <row r="186" spans="1:11">
      <c r="A186" s="190"/>
      <c r="B186" s="108" t="s">
        <v>217</v>
      </c>
      <c r="C186" s="5" t="s">
        <v>16</v>
      </c>
      <c r="D186" s="5" t="s">
        <v>3</v>
      </c>
      <c r="E186" s="5" t="s">
        <v>100</v>
      </c>
      <c r="F186" s="5" t="s">
        <v>111</v>
      </c>
      <c r="G186" s="17"/>
      <c r="H186" s="56">
        <f>H187</f>
        <v>300000</v>
      </c>
      <c r="I186" s="56">
        <f t="shared" ref="I186:J187" si="74">I187</f>
        <v>300000</v>
      </c>
      <c r="J186" s="56">
        <f t="shared" si="74"/>
        <v>0</v>
      </c>
      <c r="K186" s="207">
        <f t="shared" si="65"/>
        <v>0</v>
      </c>
    </row>
    <row r="187" spans="1:11" ht="26.4">
      <c r="A187" s="190"/>
      <c r="B187" s="55" t="s">
        <v>186</v>
      </c>
      <c r="C187" s="5" t="s">
        <v>16</v>
      </c>
      <c r="D187" s="5" t="s">
        <v>3</v>
      </c>
      <c r="E187" s="5" t="s">
        <v>100</v>
      </c>
      <c r="F187" s="5" t="s">
        <v>111</v>
      </c>
      <c r="G187" s="17" t="s">
        <v>32</v>
      </c>
      <c r="H187" s="56">
        <f>H188</f>
        <v>300000</v>
      </c>
      <c r="I187" s="56">
        <f t="shared" si="74"/>
        <v>300000</v>
      </c>
      <c r="J187" s="56">
        <f t="shared" si="74"/>
        <v>0</v>
      </c>
      <c r="K187" s="207">
        <f t="shared" si="65"/>
        <v>0</v>
      </c>
    </row>
    <row r="188" spans="1:11" ht="26.4">
      <c r="A188" s="190"/>
      <c r="B188" s="27" t="s">
        <v>34</v>
      </c>
      <c r="C188" s="5" t="s">
        <v>16</v>
      </c>
      <c r="D188" s="5" t="s">
        <v>3</v>
      </c>
      <c r="E188" s="5" t="s">
        <v>100</v>
      </c>
      <c r="F188" s="5" t="s">
        <v>111</v>
      </c>
      <c r="G188" s="17" t="s">
        <v>33</v>
      </c>
      <c r="H188" s="60">
        <v>300000</v>
      </c>
      <c r="I188" s="60">
        <v>300000</v>
      </c>
      <c r="J188" s="60"/>
      <c r="K188" s="208">
        <f t="shared" si="65"/>
        <v>0</v>
      </c>
    </row>
    <row r="189" spans="1:11" ht="39.6">
      <c r="A189" s="190"/>
      <c r="B189" s="55" t="s">
        <v>212</v>
      </c>
      <c r="C189" s="5" t="s">
        <v>16</v>
      </c>
      <c r="D189" s="5" t="s">
        <v>3</v>
      </c>
      <c r="E189" s="5" t="s">
        <v>100</v>
      </c>
      <c r="F189" s="5" t="s">
        <v>105</v>
      </c>
      <c r="G189" s="17"/>
      <c r="H189" s="56">
        <f>H190</f>
        <v>732969</v>
      </c>
      <c r="I189" s="56">
        <f t="shared" ref="I189:J190" si="75">I190</f>
        <v>732969</v>
      </c>
      <c r="J189" s="56">
        <f t="shared" si="75"/>
        <v>110138.05</v>
      </c>
      <c r="K189" s="207">
        <f t="shared" si="65"/>
        <v>15.026290334243331</v>
      </c>
    </row>
    <row r="190" spans="1:11" ht="26.4">
      <c r="A190" s="169"/>
      <c r="B190" s="26" t="s">
        <v>41</v>
      </c>
      <c r="C190" s="5" t="s">
        <v>16</v>
      </c>
      <c r="D190" s="5" t="s">
        <v>3</v>
      </c>
      <c r="E190" s="5" t="s">
        <v>100</v>
      </c>
      <c r="F190" s="5" t="s">
        <v>105</v>
      </c>
      <c r="G190" s="17" t="s">
        <v>39</v>
      </c>
      <c r="H190" s="56">
        <f>H191</f>
        <v>732969</v>
      </c>
      <c r="I190" s="56">
        <f t="shared" si="75"/>
        <v>732969</v>
      </c>
      <c r="J190" s="56">
        <f t="shared" si="75"/>
        <v>110138.05</v>
      </c>
      <c r="K190" s="207">
        <f t="shared" si="65"/>
        <v>15.026290334243331</v>
      </c>
    </row>
    <row r="191" spans="1:11">
      <c r="A191" s="190"/>
      <c r="B191" s="25" t="s">
        <v>42</v>
      </c>
      <c r="C191" s="5" t="s">
        <v>16</v>
      </c>
      <c r="D191" s="5" t="s">
        <v>3</v>
      </c>
      <c r="E191" s="5" t="s">
        <v>100</v>
      </c>
      <c r="F191" s="5" t="s">
        <v>105</v>
      </c>
      <c r="G191" s="17" t="s">
        <v>40</v>
      </c>
      <c r="H191" s="60">
        <v>732969</v>
      </c>
      <c r="I191" s="60">
        <v>732969</v>
      </c>
      <c r="J191" s="60">
        <v>110138.05</v>
      </c>
      <c r="K191" s="208">
        <f t="shared" si="65"/>
        <v>15.026290334243331</v>
      </c>
    </row>
    <row r="192" spans="1:11">
      <c r="A192" s="190"/>
      <c r="B192" s="55" t="s">
        <v>170</v>
      </c>
      <c r="C192" s="53" t="s">
        <v>16</v>
      </c>
      <c r="D192" s="53" t="s">
        <v>3</v>
      </c>
      <c r="E192" s="53" t="s">
        <v>100</v>
      </c>
      <c r="F192" s="53" t="s">
        <v>169</v>
      </c>
      <c r="G192" s="54"/>
      <c r="H192" s="60">
        <f>H193</f>
        <v>0</v>
      </c>
      <c r="I192" s="60">
        <f t="shared" ref="I192:J193" si="76">I193</f>
        <v>650000</v>
      </c>
      <c r="J192" s="60">
        <f t="shared" si="76"/>
        <v>0</v>
      </c>
      <c r="K192" s="208">
        <f t="shared" si="65"/>
        <v>0</v>
      </c>
    </row>
    <row r="193" spans="1:11" ht="26.4">
      <c r="A193" s="190"/>
      <c r="B193" s="55" t="s">
        <v>41</v>
      </c>
      <c r="C193" s="53" t="s">
        <v>16</v>
      </c>
      <c r="D193" s="53" t="s">
        <v>3</v>
      </c>
      <c r="E193" s="53" t="s">
        <v>100</v>
      </c>
      <c r="F193" s="53" t="s">
        <v>169</v>
      </c>
      <c r="G193" s="54" t="s">
        <v>39</v>
      </c>
      <c r="H193" s="60">
        <f>H194</f>
        <v>0</v>
      </c>
      <c r="I193" s="60">
        <f t="shared" si="76"/>
        <v>650000</v>
      </c>
      <c r="J193" s="60">
        <f t="shared" si="76"/>
        <v>0</v>
      </c>
      <c r="K193" s="208">
        <f t="shared" si="65"/>
        <v>0</v>
      </c>
    </row>
    <row r="194" spans="1:11">
      <c r="A194" s="190"/>
      <c r="B194" s="55" t="s">
        <v>42</v>
      </c>
      <c r="C194" s="53" t="s">
        <v>16</v>
      </c>
      <c r="D194" s="53" t="s">
        <v>3</v>
      </c>
      <c r="E194" s="53" t="s">
        <v>100</v>
      </c>
      <c r="F194" s="53" t="s">
        <v>169</v>
      </c>
      <c r="G194" s="54" t="s">
        <v>40</v>
      </c>
      <c r="H194" s="60"/>
      <c r="I194" s="60">
        <v>650000</v>
      </c>
      <c r="J194" s="60"/>
      <c r="K194" s="208">
        <f t="shared" si="65"/>
        <v>0</v>
      </c>
    </row>
    <row r="195" spans="1:11" ht="26.4">
      <c r="A195" s="190"/>
      <c r="B195" s="108" t="s">
        <v>218</v>
      </c>
      <c r="C195" s="5" t="s">
        <v>16</v>
      </c>
      <c r="D195" s="5" t="s">
        <v>3</v>
      </c>
      <c r="E195" s="5" t="s">
        <v>100</v>
      </c>
      <c r="F195" s="72" t="s">
        <v>315</v>
      </c>
      <c r="G195" s="17"/>
      <c r="H195" s="66">
        <f>H196</f>
        <v>4500000</v>
      </c>
      <c r="I195" s="66">
        <f t="shared" ref="I195:J196" si="77">I196</f>
        <v>4500000</v>
      </c>
      <c r="J195" s="66">
        <f t="shared" si="77"/>
        <v>0</v>
      </c>
      <c r="K195" s="213">
        <f>J195/I195*100</f>
        <v>0</v>
      </c>
    </row>
    <row r="196" spans="1:11" ht="26.4">
      <c r="A196" s="169"/>
      <c r="B196" s="26" t="s">
        <v>41</v>
      </c>
      <c r="C196" s="5" t="s">
        <v>16</v>
      </c>
      <c r="D196" s="5" t="s">
        <v>3</v>
      </c>
      <c r="E196" s="5" t="s">
        <v>100</v>
      </c>
      <c r="F196" s="72" t="s">
        <v>315</v>
      </c>
      <c r="G196" s="54" t="s">
        <v>39</v>
      </c>
      <c r="H196" s="66">
        <f>H197</f>
        <v>4500000</v>
      </c>
      <c r="I196" s="66">
        <f t="shared" si="77"/>
        <v>4500000</v>
      </c>
      <c r="J196" s="66">
        <f t="shared" si="77"/>
        <v>0</v>
      </c>
      <c r="K196" s="213">
        <f>J196/I196*100</f>
        <v>0</v>
      </c>
    </row>
    <row r="197" spans="1:11">
      <c r="A197" s="169"/>
      <c r="B197" s="25" t="s">
        <v>42</v>
      </c>
      <c r="C197" s="5" t="s">
        <v>16</v>
      </c>
      <c r="D197" s="5" t="s">
        <v>3</v>
      </c>
      <c r="E197" s="5" t="s">
        <v>100</v>
      </c>
      <c r="F197" s="72" t="s">
        <v>315</v>
      </c>
      <c r="G197" s="54" t="s">
        <v>40</v>
      </c>
      <c r="H197" s="60">
        <v>4500000</v>
      </c>
      <c r="I197" s="60">
        <v>4500000</v>
      </c>
      <c r="J197" s="60"/>
      <c r="K197" s="208">
        <f>J197/I197*100</f>
        <v>0</v>
      </c>
    </row>
    <row r="198" spans="1:11" ht="26.4">
      <c r="A198" s="190"/>
      <c r="B198" s="81" t="s">
        <v>358</v>
      </c>
      <c r="C198" s="38" t="s">
        <v>16</v>
      </c>
      <c r="D198" s="38" t="s">
        <v>3</v>
      </c>
      <c r="E198" s="38" t="s">
        <v>100</v>
      </c>
      <c r="F198" s="72" t="s">
        <v>357</v>
      </c>
      <c r="G198" s="100"/>
      <c r="H198" s="60">
        <f>H199</f>
        <v>1250000</v>
      </c>
      <c r="I198" s="60">
        <f t="shared" ref="I198:J199" si="78">I199</f>
        <v>0</v>
      </c>
      <c r="J198" s="60">
        <f t="shared" si="78"/>
        <v>0</v>
      </c>
      <c r="K198" s="208" t="e">
        <f t="shared" si="65"/>
        <v>#DIV/0!</v>
      </c>
    </row>
    <row r="199" spans="1:11" ht="26.4">
      <c r="A199" s="190"/>
      <c r="B199" s="26" t="s">
        <v>41</v>
      </c>
      <c r="C199" s="38" t="s">
        <v>16</v>
      </c>
      <c r="D199" s="38" t="s">
        <v>3</v>
      </c>
      <c r="E199" s="38" t="s">
        <v>100</v>
      </c>
      <c r="F199" s="72" t="s">
        <v>357</v>
      </c>
      <c r="G199" s="100" t="s">
        <v>39</v>
      </c>
      <c r="H199" s="60">
        <f>H200</f>
        <v>1250000</v>
      </c>
      <c r="I199" s="60">
        <f t="shared" si="78"/>
        <v>0</v>
      </c>
      <c r="J199" s="60">
        <f t="shared" si="78"/>
        <v>0</v>
      </c>
      <c r="K199" s="208" t="e">
        <f t="shared" si="65"/>
        <v>#DIV/0!</v>
      </c>
    </row>
    <row r="200" spans="1:11">
      <c r="A200" s="190"/>
      <c r="B200" s="25" t="s">
        <v>42</v>
      </c>
      <c r="C200" s="38" t="s">
        <v>16</v>
      </c>
      <c r="D200" s="38" t="s">
        <v>3</v>
      </c>
      <c r="E200" s="38" t="s">
        <v>100</v>
      </c>
      <c r="F200" s="72" t="s">
        <v>357</v>
      </c>
      <c r="G200" s="100" t="s">
        <v>40</v>
      </c>
      <c r="H200" s="60">
        <v>1250000</v>
      </c>
      <c r="I200" s="60"/>
      <c r="J200" s="60"/>
      <c r="K200" s="208" t="e">
        <f t="shared" si="65"/>
        <v>#DIV/0!</v>
      </c>
    </row>
    <row r="201" spans="1:11" ht="26.4">
      <c r="A201" s="30" t="s">
        <v>80</v>
      </c>
      <c r="B201" s="80" t="s">
        <v>78</v>
      </c>
      <c r="C201" s="6" t="s">
        <v>16</v>
      </c>
      <c r="D201" s="6" t="s">
        <v>10</v>
      </c>
      <c r="E201" s="6" t="s">
        <v>100</v>
      </c>
      <c r="F201" s="6" t="s">
        <v>101</v>
      </c>
      <c r="G201" s="18"/>
      <c r="H201" s="57">
        <f>H208+H211+H214+H220+H217+H223+H205+H202</f>
        <v>38802566.460000001</v>
      </c>
      <c r="I201" s="57">
        <f>I208+I211+I214+I220+I217+I223+I205+I202</f>
        <v>38822566.460000001</v>
      </c>
      <c r="J201" s="57">
        <f>J208+J211+J214+J220+J217+J223+J205+J202</f>
        <v>8111635.04</v>
      </c>
      <c r="K201" s="206">
        <f t="shared" si="65"/>
        <v>20.894123649341033</v>
      </c>
    </row>
    <row r="202" spans="1:11">
      <c r="A202" s="168"/>
      <c r="B202" s="81" t="s">
        <v>249</v>
      </c>
      <c r="C202" s="38" t="s">
        <v>16</v>
      </c>
      <c r="D202" s="38" t="s">
        <v>10</v>
      </c>
      <c r="E202" s="38" t="s">
        <v>100</v>
      </c>
      <c r="F202" s="72" t="s">
        <v>126</v>
      </c>
      <c r="G202" s="37"/>
      <c r="H202" s="63">
        <f>H203</f>
        <v>0</v>
      </c>
      <c r="I202" s="63">
        <f t="shared" ref="I202:J203" si="79">I203</f>
        <v>20000</v>
      </c>
      <c r="J202" s="63">
        <f t="shared" si="79"/>
        <v>20000</v>
      </c>
      <c r="K202" s="210">
        <f t="shared" ref="K202:K204" si="80">J202/I202*100</f>
        <v>100</v>
      </c>
    </row>
    <row r="203" spans="1:11" ht="26.4">
      <c r="A203" s="173"/>
      <c r="B203" s="81" t="s">
        <v>41</v>
      </c>
      <c r="C203" s="38" t="s">
        <v>16</v>
      </c>
      <c r="D203" s="38" t="s">
        <v>10</v>
      </c>
      <c r="E203" s="38" t="s">
        <v>100</v>
      </c>
      <c r="F203" s="72" t="s">
        <v>126</v>
      </c>
      <c r="G203" s="100" t="s">
        <v>39</v>
      </c>
      <c r="H203" s="63">
        <f>H204</f>
        <v>0</v>
      </c>
      <c r="I203" s="63">
        <f t="shared" si="79"/>
        <v>20000</v>
      </c>
      <c r="J203" s="63">
        <f t="shared" si="79"/>
        <v>20000</v>
      </c>
      <c r="K203" s="210">
        <f t="shared" si="80"/>
        <v>100</v>
      </c>
    </row>
    <row r="204" spans="1:11">
      <c r="A204" s="173"/>
      <c r="B204" s="81" t="s">
        <v>42</v>
      </c>
      <c r="C204" s="38" t="s">
        <v>16</v>
      </c>
      <c r="D204" s="38" t="s">
        <v>10</v>
      </c>
      <c r="E204" s="38" t="s">
        <v>100</v>
      </c>
      <c r="F204" s="72" t="s">
        <v>126</v>
      </c>
      <c r="G204" s="100" t="s">
        <v>40</v>
      </c>
      <c r="H204" s="60"/>
      <c r="I204" s="60">
        <v>20000</v>
      </c>
      <c r="J204" s="60">
        <v>20000</v>
      </c>
      <c r="K204" s="208">
        <f t="shared" si="80"/>
        <v>100</v>
      </c>
    </row>
    <row r="205" spans="1:11" ht="26.4">
      <c r="A205" s="168"/>
      <c r="B205" s="81" t="s">
        <v>210</v>
      </c>
      <c r="C205" s="5" t="s">
        <v>16</v>
      </c>
      <c r="D205" s="5" t="s">
        <v>10</v>
      </c>
      <c r="E205" s="5" t="s">
        <v>100</v>
      </c>
      <c r="F205" s="72" t="s">
        <v>163</v>
      </c>
      <c r="G205" s="17"/>
      <c r="H205" s="63">
        <f>H206</f>
        <v>3591305.5300000003</v>
      </c>
      <c r="I205" s="63">
        <f t="shared" ref="I205:J205" si="81">I206</f>
        <v>3591305.5300000003</v>
      </c>
      <c r="J205" s="63">
        <f t="shared" si="81"/>
        <v>254000</v>
      </c>
      <c r="K205" s="210">
        <f t="shared" si="65"/>
        <v>7.0726368970339308</v>
      </c>
    </row>
    <row r="206" spans="1:11" ht="26.4">
      <c r="A206" s="173"/>
      <c r="B206" s="73" t="s">
        <v>41</v>
      </c>
      <c r="C206" s="5" t="s">
        <v>16</v>
      </c>
      <c r="D206" s="5" t="s">
        <v>10</v>
      </c>
      <c r="E206" s="5" t="s">
        <v>100</v>
      </c>
      <c r="F206" s="72" t="s">
        <v>163</v>
      </c>
      <c r="G206" s="17" t="s">
        <v>39</v>
      </c>
      <c r="H206" s="63">
        <f>H207</f>
        <v>3591305.5300000003</v>
      </c>
      <c r="I206" s="63">
        <f t="shared" ref="I206:J206" si="82">I207</f>
        <v>3591305.5300000003</v>
      </c>
      <c r="J206" s="63">
        <f t="shared" si="82"/>
        <v>254000</v>
      </c>
      <c r="K206" s="210">
        <f t="shared" si="65"/>
        <v>7.0726368970339308</v>
      </c>
    </row>
    <row r="207" spans="1:11">
      <c r="A207" s="173"/>
      <c r="B207" s="101" t="s">
        <v>42</v>
      </c>
      <c r="C207" s="5" t="s">
        <v>16</v>
      </c>
      <c r="D207" s="5" t="s">
        <v>10</v>
      </c>
      <c r="E207" s="5" t="s">
        <v>100</v>
      </c>
      <c r="F207" s="72" t="s">
        <v>163</v>
      </c>
      <c r="G207" s="17" t="s">
        <v>40</v>
      </c>
      <c r="H207" s="60">
        <v>3591305.5300000003</v>
      </c>
      <c r="I207" s="60">
        <v>3591305.5300000003</v>
      </c>
      <c r="J207" s="60">
        <v>254000</v>
      </c>
      <c r="K207" s="208">
        <f t="shared" si="65"/>
        <v>7.0726368970339308</v>
      </c>
    </row>
    <row r="208" spans="1:11">
      <c r="A208" s="231"/>
      <c r="B208" s="55" t="s">
        <v>215</v>
      </c>
      <c r="C208" s="5" t="s">
        <v>16</v>
      </c>
      <c r="D208" s="5" t="s">
        <v>10</v>
      </c>
      <c r="E208" s="5" t="s">
        <v>100</v>
      </c>
      <c r="F208" s="53" t="s">
        <v>109</v>
      </c>
      <c r="G208" s="17"/>
      <c r="H208" s="56">
        <f>H209</f>
        <v>27000</v>
      </c>
      <c r="I208" s="56">
        <f t="shared" ref="I208:J209" si="83">I209</f>
        <v>27000</v>
      </c>
      <c r="J208" s="56">
        <f t="shared" si="83"/>
        <v>0</v>
      </c>
      <c r="K208" s="207">
        <f t="shared" si="65"/>
        <v>0</v>
      </c>
    </row>
    <row r="209" spans="1:11" ht="26.4">
      <c r="A209" s="173"/>
      <c r="B209" s="73" t="s">
        <v>41</v>
      </c>
      <c r="C209" s="5" t="s">
        <v>16</v>
      </c>
      <c r="D209" s="5" t="s">
        <v>10</v>
      </c>
      <c r="E209" s="5" t="s">
        <v>100</v>
      </c>
      <c r="F209" s="53" t="s">
        <v>109</v>
      </c>
      <c r="G209" s="17" t="s">
        <v>39</v>
      </c>
      <c r="H209" s="56">
        <f>H210</f>
        <v>27000</v>
      </c>
      <c r="I209" s="56">
        <f t="shared" si="83"/>
        <v>27000</v>
      </c>
      <c r="J209" s="56">
        <f t="shared" si="83"/>
        <v>0</v>
      </c>
      <c r="K209" s="207">
        <f t="shared" si="65"/>
        <v>0</v>
      </c>
    </row>
    <row r="210" spans="1:11">
      <c r="A210" s="173"/>
      <c r="B210" s="84" t="s">
        <v>42</v>
      </c>
      <c r="C210" s="5" t="s">
        <v>16</v>
      </c>
      <c r="D210" s="5" t="s">
        <v>10</v>
      </c>
      <c r="E210" s="5" t="s">
        <v>100</v>
      </c>
      <c r="F210" s="53" t="s">
        <v>109</v>
      </c>
      <c r="G210" s="17" t="s">
        <v>40</v>
      </c>
      <c r="H210" s="60">
        <v>27000</v>
      </c>
      <c r="I210" s="60">
        <v>27000</v>
      </c>
      <c r="J210" s="60"/>
      <c r="K210" s="208">
        <f t="shared" si="65"/>
        <v>0</v>
      </c>
    </row>
    <row r="211" spans="1:11">
      <c r="A211" s="232"/>
      <c r="B211" s="55" t="s">
        <v>54</v>
      </c>
      <c r="C211" s="5" t="s">
        <v>16</v>
      </c>
      <c r="D211" s="5" t="s">
        <v>10</v>
      </c>
      <c r="E211" s="5" t="s">
        <v>100</v>
      </c>
      <c r="F211" s="5" t="s">
        <v>112</v>
      </c>
      <c r="G211" s="17"/>
      <c r="H211" s="56">
        <f>H212</f>
        <v>34150047</v>
      </c>
      <c r="I211" s="56">
        <f t="shared" ref="I211:J212" si="84">I212</f>
        <v>34150047</v>
      </c>
      <c r="J211" s="56">
        <f t="shared" si="84"/>
        <v>7418321.7200000007</v>
      </c>
      <c r="K211" s="207">
        <f t="shared" si="65"/>
        <v>21.722727702248847</v>
      </c>
    </row>
    <row r="212" spans="1:11" ht="26.4">
      <c r="A212" s="173"/>
      <c r="B212" s="73" t="s">
        <v>41</v>
      </c>
      <c r="C212" s="5" t="s">
        <v>16</v>
      </c>
      <c r="D212" s="5" t="s">
        <v>10</v>
      </c>
      <c r="E212" s="5" t="s">
        <v>100</v>
      </c>
      <c r="F212" s="5" t="s">
        <v>112</v>
      </c>
      <c r="G212" s="17" t="s">
        <v>39</v>
      </c>
      <c r="H212" s="56">
        <f>H213</f>
        <v>34150047</v>
      </c>
      <c r="I212" s="56">
        <f t="shared" si="84"/>
        <v>34150047</v>
      </c>
      <c r="J212" s="56">
        <f t="shared" si="84"/>
        <v>7418321.7200000007</v>
      </c>
      <c r="K212" s="207">
        <f t="shared" si="65"/>
        <v>21.722727702248847</v>
      </c>
    </row>
    <row r="213" spans="1:11">
      <c r="A213" s="173"/>
      <c r="B213" s="84" t="s">
        <v>42</v>
      </c>
      <c r="C213" s="5" t="s">
        <v>16</v>
      </c>
      <c r="D213" s="5" t="s">
        <v>10</v>
      </c>
      <c r="E213" s="5" t="s">
        <v>100</v>
      </c>
      <c r="F213" s="5" t="s">
        <v>112</v>
      </c>
      <c r="G213" s="17" t="s">
        <v>40</v>
      </c>
      <c r="H213" s="60">
        <f>33750047+400000</f>
        <v>34150047</v>
      </c>
      <c r="I213" s="60">
        <f>33750047+400000</f>
        <v>34150047</v>
      </c>
      <c r="J213" s="60">
        <v>7418321.7200000007</v>
      </c>
      <c r="K213" s="208">
        <f t="shared" si="65"/>
        <v>21.722727702248847</v>
      </c>
    </row>
    <row r="214" spans="1:11" ht="39.6">
      <c r="A214" s="232"/>
      <c r="B214" s="55" t="s">
        <v>212</v>
      </c>
      <c r="C214" s="5" t="s">
        <v>16</v>
      </c>
      <c r="D214" s="5" t="s">
        <v>10</v>
      </c>
      <c r="E214" s="5" t="s">
        <v>100</v>
      </c>
      <c r="F214" s="5" t="s">
        <v>105</v>
      </c>
      <c r="G214" s="17"/>
      <c r="H214" s="56">
        <f>H215</f>
        <v>558863</v>
      </c>
      <c r="I214" s="56">
        <f t="shared" ref="I214:J215" si="85">I215</f>
        <v>558863</v>
      </c>
      <c r="J214" s="56">
        <f t="shared" si="85"/>
        <v>146129.56</v>
      </c>
      <c r="K214" s="207">
        <f t="shared" si="65"/>
        <v>26.147653360483698</v>
      </c>
    </row>
    <row r="215" spans="1:11" ht="26.4">
      <c r="A215" s="173"/>
      <c r="B215" s="73" t="s">
        <v>41</v>
      </c>
      <c r="C215" s="5" t="s">
        <v>16</v>
      </c>
      <c r="D215" s="5" t="s">
        <v>10</v>
      </c>
      <c r="E215" s="5" t="s">
        <v>100</v>
      </c>
      <c r="F215" s="5" t="s">
        <v>105</v>
      </c>
      <c r="G215" s="17" t="s">
        <v>39</v>
      </c>
      <c r="H215" s="56">
        <f>H216</f>
        <v>558863</v>
      </c>
      <c r="I215" s="56">
        <f t="shared" si="85"/>
        <v>558863</v>
      </c>
      <c r="J215" s="56">
        <f t="shared" si="85"/>
        <v>146129.56</v>
      </c>
      <c r="K215" s="207">
        <f t="shared" si="65"/>
        <v>26.147653360483698</v>
      </c>
    </row>
    <row r="216" spans="1:11">
      <c r="A216" s="173"/>
      <c r="B216" s="84" t="s">
        <v>42</v>
      </c>
      <c r="C216" s="5" t="s">
        <v>16</v>
      </c>
      <c r="D216" s="5" t="s">
        <v>10</v>
      </c>
      <c r="E216" s="5" t="s">
        <v>100</v>
      </c>
      <c r="F216" s="5" t="s">
        <v>105</v>
      </c>
      <c r="G216" s="17" t="s">
        <v>40</v>
      </c>
      <c r="H216" s="60">
        <v>558863</v>
      </c>
      <c r="I216" s="60">
        <v>558863</v>
      </c>
      <c r="J216" s="60">
        <v>146129.56</v>
      </c>
      <c r="K216" s="208">
        <f t="shared" si="65"/>
        <v>26.147653360483698</v>
      </c>
    </row>
    <row r="217" spans="1:11" ht="66">
      <c r="A217" s="190"/>
      <c r="B217" s="55" t="s">
        <v>316</v>
      </c>
      <c r="C217" s="38" t="s">
        <v>16</v>
      </c>
      <c r="D217" s="38" t="s">
        <v>10</v>
      </c>
      <c r="E217" s="38" t="s">
        <v>100</v>
      </c>
      <c r="F217" s="72" t="s">
        <v>317</v>
      </c>
      <c r="G217" s="37"/>
      <c r="H217" s="66">
        <f>H218</f>
        <v>10727.71</v>
      </c>
      <c r="I217" s="66">
        <f t="shared" ref="I217:J218" si="86">I218</f>
        <v>10727.71</v>
      </c>
      <c r="J217" s="66">
        <f t="shared" si="86"/>
        <v>0</v>
      </c>
      <c r="K217" s="213">
        <f t="shared" si="65"/>
        <v>0</v>
      </c>
    </row>
    <row r="218" spans="1:11" ht="26.4">
      <c r="A218" s="169"/>
      <c r="B218" s="73" t="s">
        <v>41</v>
      </c>
      <c r="C218" s="38" t="s">
        <v>16</v>
      </c>
      <c r="D218" s="38" t="s">
        <v>10</v>
      </c>
      <c r="E218" s="38" t="s">
        <v>100</v>
      </c>
      <c r="F218" s="72" t="s">
        <v>317</v>
      </c>
      <c r="G218" s="37" t="s">
        <v>39</v>
      </c>
      <c r="H218" s="66">
        <f>H219</f>
        <v>10727.71</v>
      </c>
      <c r="I218" s="66">
        <f t="shared" si="86"/>
        <v>10727.71</v>
      </c>
      <c r="J218" s="66">
        <f t="shared" si="86"/>
        <v>0</v>
      </c>
      <c r="K218" s="213">
        <f t="shared" si="65"/>
        <v>0</v>
      </c>
    </row>
    <row r="219" spans="1:11">
      <c r="A219" s="169"/>
      <c r="B219" s="84" t="s">
        <v>42</v>
      </c>
      <c r="C219" s="38" t="s">
        <v>16</v>
      </c>
      <c r="D219" s="38" t="s">
        <v>10</v>
      </c>
      <c r="E219" s="38" t="s">
        <v>100</v>
      </c>
      <c r="F219" s="72" t="s">
        <v>317</v>
      </c>
      <c r="G219" s="37" t="s">
        <v>40</v>
      </c>
      <c r="H219" s="60">
        <v>10727.71</v>
      </c>
      <c r="I219" s="60">
        <v>10727.71</v>
      </c>
      <c r="J219" s="60"/>
      <c r="K219" s="208">
        <f t="shared" si="65"/>
        <v>0</v>
      </c>
    </row>
    <row r="220" spans="1:11" ht="26.4">
      <c r="A220" s="232"/>
      <c r="B220" s="179" t="s">
        <v>219</v>
      </c>
      <c r="C220" s="10" t="s">
        <v>16</v>
      </c>
      <c r="D220" s="5" t="s">
        <v>10</v>
      </c>
      <c r="E220" s="5" t="s">
        <v>100</v>
      </c>
      <c r="F220" s="72" t="s">
        <v>220</v>
      </c>
      <c r="G220" s="17"/>
      <c r="H220" s="66">
        <f>H221</f>
        <v>191439.46</v>
      </c>
      <c r="I220" s="66">
        <f t="shared" ref="I220:J221" si="87">I221</f>
        <v>191439.46</v>
      </c>
      <c r="J220" s="66">
        <f t="shared" si="87"/>
        <v>0</v>
      </c>
      <c r="K220" s="213">
        <f>J220/I220*100</f>
        <v>0</v>
      </c>
    </row>
    <row r="221" spans="1:11" ht="26.4">
      <c r="A221" s="173"/>
      <c r="B221" s="73" t="s">
        <v>41</v>
      </c>
      <c r="C221" s="5" t="s">
        <v>16</v>
      </c>
      <c r="D221" s="5" t="s">
        <v>10</v>
      </c>
      <c r="E221" s="5" t="s">
        <v>100</v>
      </c>
      <c r="F221" s="72" t="s">
        <v>220</v>
      </c>
      <c r="G221" s="54" t="s">
        <v>39</v>
      </c>
      <c r="H221" s="66">
        <f>H222</f>
        <v>191439.46</v>
      </c>
      <c r="I221" s="66">
        <f t="shared" si="87"/>
        <v>191439.46</v>
      </c>
      <c r="J221" s="66">
        <f t="shared" si="87"/>
        <v>0</v>
      </c>
      <c r="K221" s="213">
        <f>J221/I221*100</f>
        <v>0</v>
      </c>
    </row>
    <row r="222" spans="1:11">
      <c r="A222" s="173"/>
      <c r="B222" s="84" t="s">
        <v>42</v>
      </c>
      <c r="C222" s="5" t="s">
        <v>16</v>
      </c>
      <c r="D222" s="5" t="s">
        <v>10</v>
      </c>
      <c r="E222" s="5" t="s">
        <v>100</v>
      </c>
      <c r="F222" s="72" t="s">
        <v>220</v>
      </c>
      <c r="G222" s="54" t="s">
        <v>40</v>
      </c>
      <c r="H222" s="60">
        <v>191439.46</v>
      </c>
      <c r="I222" s="60">
        <v>191439.46</v>
      </c>
      <c r="J222" s="60"/>
      <c r="K222" s="208">
        <f>J222/I222*100</f>
        <v>0</v>
      </c>
    </row>
    <row r="223" spans="1:11" ht="39.6">
      <c r="A223" s="169"/>
      <c r="B223" s="101" t="s">
        <v>188</v>
      </c>
      <c r="C223" s="34" t="s">
        <v>16</v>
      </c>
      <c r="D223" s="34" t="s">
        <v>10</v>
      </c>
      <c r="E223" s="34" t="s">
        <v>100</v>
      </c>
      <c r="F223" s="34" t="s">
        <v>187</v>
      </c>
      <c r="G223" s="35"/>
      <c r="H223" s="60">
        <f>H224</f>
        <v>273183.76</v>
      </c>
      <c r="I223" s="60">
        <f t="shared" ref="I223:J224" si="88">I224</f>
        <v>273183.76</v>
      </c>
      <c r="J223" s="60">
        <f t="shared" si="88"/>
        <v>273183.76</v>
      </c>
      <c r="K223" s="208">
        <f t="shared" si="65"/>
        <v>100</v>
      </c>
    </row>
    <row r="224" spans="1:11" ht="26.4">
      <c r="A224" s="169"/>
      <c r="B224" s="73" t="s">
        <v>41</v>
      </c>
      <c r="C224" s="38" t="s">
        <v>16</v>
      </c>
      <c r="D224" s="38" t="s">
        <v>10</v>
      </c>
      <c r="E224" s="38" t="s">
        <v>100</v>
      </c>
      <c r="F224" s="72" t="s">
        <v>187</v>
      </c>
      <c r="G224" s="100" t="s">
        <v>39</v>
      </c>
      <c r="H224" s="60">
        <f>H225</f>
        <v>273183.76</v>
      </c>
      <c r="I224" s="60">
        <f t="shared" si="88"/>
        <v>273183.76</v>
      </c>
      <c r="J224" s="60">
        <f t="shared" si="88"/>
        <v>273183.76</v>
      </c>
      <c r="K224" s="208">
        <f t="shared" si="65"/>
        <v>100</v>
      </c>
    </row>
    <row r="225" spans="1:11">
      <c r="A225" s="169"/>
      <c r="B225" s="84" t="s">
        <v>42</v>
      </c>
      <c r="C225" s="38" t="s">
        <v>16</v>
      </c>
      <c r="D225" s="38" t="s">
        <v>10</v>
      </c>
      <c r="E225" s="38" t="s">
        <v>100</v>
      </c>
      <c r="F225" s="72" t="s">
        <v>187</v>
      </c>
      <c r="G225" s="100" t="s">
        <v>40</v>
      </c>
      <c r="H225" s="60">
        <v>273183.76</v>
      </c>
      <c r="I225" s="60">
        <v>273183.76</v>
      </c>
      <c r="J225" s="60">
        <v>273183.76</v>
      </c>
      <c r="K225" s="208">
        <f t="shared" si="65"/>
        <v>100</v>
      </c>
    </row>
    <row r="226" spans="1:11" ht="28.5" customHeight="1">
      <c r="A226" s="30" t="s">
        <v>82</v>
      </c>
      <c r="B226" s="80" t="s">
        <v>81</v>
      </c>
      <c r="C226" s="6" t="s">
        <v>16</v>
      </c>
      <c r="D226" s="6" t="s">
        <v>14</v>
      </c>
      <c r="E226" s="6" t="s">
        <v>100</v>
      </c>
      <c r="F226" s="6" t="s">
        <v>101</v>
      </c>
      <c r="G226" s="18"/>
      <c r="H226" s="57">
        <f>H227+H230+H233+H236</f>
        <v>20100191</v>
      </c>
      <c r="I226" s="57">
        <f t="shared" ref="I226:J226" si="89">I227+I230+I233+I236</f>
        <v>20100191</v>
      </c>
      <c r="J226" s="57">
        <f t="shared" si="89"/>
        <v>4283294.32</v>
      </c>
      <c r="K226" s="206">
        <f t="shared" si="65"/>
        <v>21.309719494705302</v>
      </c>
    </row>
    <row r="227" spans="1:11" ht="26.4">
      <c r="A227" s="255"/>
      <c r="B227" s="55" t="s">
        <v>210</v>
      </c>
      <c r="C227" s="5" t="s">
        <v>16</v>
      </c>
      <c r="D227" s="5" t="s">
        <v>14</v>
      </c>
      <c r="E227" s="5" t="s">
        <v>100</v>
      </c>
      <c r="F227" s="34" t="s">
        <v>163</v>
      </c>
      <c r="G227" s="54"/>
      <c r="H227" s="63">
        <f>H228</f>
        <v>500000</v>
      </c>
      <c r="I227" s="63">
        <f t="shared" ref="I227:J228" si="90">I228</f>
        <v>500000</v>
      </c>
      <c r="J227" s="63">
        <f t="shared" si="90"/>
        <v>0</v>
      </c>
      <c r="K227" s="210">
        <f t="shared" si="65"/>
        <v>0</v>
      </c>
    </row>
    <row r="228" spans="1:11" ht="26.4">
      <c r="A228" s="252"/>
      <c r="B228" s="26" t="s">
        <v>41</v>
      </c>
      <c r="C228" s="5" t="s">
        <v>16</v>
      </c>
      <c r="D228" s="5" t="s">
        <v>14</v>
      </c>
      <c r="E228" s="5" t="s">
        <v>100</v>
      </c>
      <c r="F228" s="34" t="s">
        <v>163</v>
      </c>
      <c r="G228" s="54" t="s">
        <v>39</v>
      </c>
      <c r="H228" s="63">
        <f>H229</f>
        <v>500000</v>
      </c>
      <c r="I228" s="63">
        <f t="shared" si="90"/>
        <v>500000</v>
      </c>
      <c r="J228" s="63">
        <f t="shared" si="90"/>
        <v>0</v>
      </c>
      <c r="K228" s="210">
        <f t="shared" si="65"/>
        <v>0</v>
      </c>
    </row>
    <row r="229" spans="1:11">
      <c r="A229" s="252"/>
      <c r="B229" s="25" t="s">
        <v>42</v>
      </c>
      <c r="C229" s="5" t="s">
        <v>16</v>
      </c>
      <c r="D229" s="5" t="s">
        <v>14</v>
      </c>
      <c r="E229" s="5" t="s">
        <v>100</v>
      </c>
      <c r="F229" s="34" t="s">
        <v>163</v>
      </c>
      <c r="G229" s="54" t="s">
        <v>40</v>
      </c>
      <c r="H229" s="60">
        <v>500000</v>
      </c>
      <c r="I229" s="60">
        <v>500000</v>
      </c>
      <c r="J229" s="60"/>
      <c r="K229" s="208">
        <f t="shared" si="65"/>
        <v>0</v>
      </c>
    </row>
    <row r="230" spans="1:11">
      <c r="A230" s="256"/>
      <c r="B230" s="55" t="s">
        <v>83</v>
      </c>
      <c r="C230" s="5" t="s">
        <v>16</v>
      </c>
      <c r="D230" s="5" t="s">
        <v>14</v>
      </c>
      <c r="E230" s="5" t="s">
        <v>100</v>
      </c>
      <c r="F230" s="5" t="s">
        <v>113</v>
      </c>
      <c r="G230" s="17"/>
      <c r="H230" s="56">
        <f>H231</f>
        <v>65000</v>
      </c>
      <c r="I230" s="56">
        <f t="shared" ref="I230:J231" si="91">I231</f>
        <v>65000</v>
      </c>
      <c r="J230" s="56">
        <f t="shared" si="91"/>
        <v>0</v>
      </c>
      <c r="K230" s="207">
        <f t="shared" si="65"/>
        <v>0</v>
      </c>
    </row>
    <row r="231" spans="1:11" ht="26.4">
      <c r="A231" s="252"/>
      <c r="B231" s="26" t="s">
        <v>41</v>
      </c>
      <c r="C231" s="5" t="s">
        <v>16</v>
      </c>
      <c r="D231" s="5" t="s">
        <v>14</v>
      </c>
      <c r="E231" s="5" t="s">
        <v>100</v>
      </c>
      <c r="F231" s="5" t="s">
        <v>113</v>
      </c>
      <c r="G231" s="17" t="s">
        <v>39</v>
      </c>
      <c r="H231" s="56">
        <f>H232</f>
        <v>65000</v>
      </c>
      <c r="I231" s="56">
        <f t="shared" si="91"/>
        <v>65000</v>
      </c>
      <c r="J231" s="56">
        <f t="shared" si="91"/>
        <v>0</v>
      </c>
      <c r="K231" s="207">
        <f t="shared" si="65"/>
        <v>0</v>
      </c>
    </row>
    <row r="232" spans="1:11">
      <c r="A232" s="252"/>
      <c r="B232" s="25" t="s">
        <v>42</v>
      </c>
      <c r="C232" s="5" t="s">
        <v>16</v>
      </c>
      <c r="D232" s="5" t="s">
        <v>14</v>
      </c>
      <c r="E232" s="5" t="s">
        <v>100</v>
      </c>
      <c r="F232" s="5" t="s">
        <v>113</v>
      </c>
      <c r="G232" s="17" t="s">
        <v>40</v>
      </c>
      <c r="H232" s="60">
        <v>65000</v>
      </c>
      <c r="I232" s="60">
        <v>65000</v>
      </c>
      <c r="J232" s="60"/>
      <c r="K232" s="208">
        <f t="shared" si="65"/>
        <v>0</v>
      </c>
    </row>
    <row r="233" spans="1:11">
      <c r="A233" s="256"/>
      <c r="B233" s="55" t="s">
        <v>84</v>
      </c>
      <c r="C233" s="5" t="s">
        <v>16</v>
      </c>
      <c r="D233" s="5" t="s">
        <v>14</v>
      </c>
      <c r="E233" s="5" t="s">
        <v>100</v>
      </c>
      <c r="F233" s="5" t="s">
        <v>114</v>
      </c>
      <c r="G233" s="17"/>
      <c r="H233" s="56">
        <f>H234</f>
        <v>19380191</v>
      </c>
      <c r="I233" s="56">
        <f t="shared" ref="I233:J234" si="92">I234</f>
        <v>19380191</v>
      </c>
      <c r="J233" s="56">
        <f t="shared" si="92"/>
        <v>4268294.32</v>
      </c>
      <c r="K233" s="207">
        <f t="shared" si="65"/>
        <v>22.024005439368477</v>
      </c>
    </row>
    <row r="234" spans="1:11" ht="26.4">
      <c r="A234" s="252"/>
      <c r="B234" s="26" t="s">
        <v>41</v>
      </c>
      <c r="C234" s="5" t="s">
        <v>16</v>
      </c>
      <c r="D234" s="5" t="s">
        <v>14</v>
      </c>
      <c r="E234" s="5" t="s">
        <v>100</v>
      </c>
      <c r="F234" s="5" t="s">
        <v>114</v>
      </c>
      <c r="G234" s="17" t="s">
        <v>39</v>
      </c>
      <c r="H234" s="56">
        <f>H235</f>
        <v>19380191</v>
      </c>
      <c r="I234" s="56">
        <f t="shared" si="92"/>
        <v>19380191</v>
      </c>
      <c r="J234" s="56">
        <f t="shared" si="92"/>
        <v>4268294.32</v>
      </c>
      <c r="K234" s="207">
        <f t="shared" si="65"/>
        <v>22.024005439368477</v>
      </c>
    </row>
    <row r="235" spans="1:11">
      <c r="A235" s="252"/>
      <c r="B235" s="25" t="s">
        <v>42</v>
      </c>
      <c r="C235" s="5" t="s">
        <v>16</v>
      </c>
      <c r="D235" s="5" t="s">
        <v>14</v>
      </c>
      <c r="E235" s="5" t="s">
        <v>100</v>
      </c>
      <c r="F235" s="5" t="s">
        <v>114</v>
      </c>
      <c r="G235" s="17" t="s">
        <v>40</v>
      </c>
      <c r="H235" s="60">
        <f>19180191+200000</f>
        <v>19380191</v>
      </c>
      <c r="I235" s="60">
        <f>19180191+200000</f>
        <v>19380191</v>
      </c>
      <c r="J235" s="60">
        <v>4268294.32</v>
      </c>
      <c r="K235" s="208">
        <f t="shared" ref="K235:K306" si="93">J235/I235*100</f>
        <v>22.024005439368477</v>
      </c>
    </row>
    <row r="236" spans="1:11" ht="52.8">
      <c r="A236" s="256"/>
      <c r="B236" s="108" t="s">
        <v>211</v>
      </c>
      <c r="C236" s="5" t="s">
        <v>16</v>
      </c>
      <c r="D236" s="5" t="s">
        <v>14</v>
      </c>
      <c r="E236" s="5" t="s">
        <v>100</v>
      </c>
      <c r="F236" s="34" t="s">
        <v>308</v>
      </c>
      <c r="G236" s="17"/>
      <c r="H236" s="66">
        <f>H237</f>
        <v>155000</v>
      </c>
      <c r="I236" s="66">
        <f t="shared" ref="I236:J237" si="94">I237</f>
        <v>155000</v>
      </c>
      <c r="J236" s="66">
        <f t="shared" si="94"/>
        <v>15000</v>
      </c>
      <c r="K236" s="213">
        <f t="shared" si="93"/>
        <v>9.67741935483871</v>
      </c>
    </row>
    <row r="237" spans="1:11" ht="26.4">
      <c r="A237" s="252"/>
      <c r="B237" s="26" t="s">
        <v>41</v>
      </c>
      <c r="C237" s="5" t="s">
        <v>16</v>
      </c>
      <c r="D237" s="5" t="s">
        <v>14</v>
      </c>
      <c r="E237" s="5" t="s">
        <v>100</v>
      </c>
      <c r="F237" s="34" t="s">
        <v>308</v>
      </c>
      <c r="G237" s="54" t="s">
        <v>39</v>
      </c>
      <c r="H237" s="66">
        <f>H238</f>
        <v>155000</v>
      </c>
      <c r="I237" s="66">
        <f t="shared" si="94"/>
        <v>155000</v>
      </c>
      <c r="J237" s="66">
        <f t="shared" si="94"/>
        <v>15000</v>
      </c>
      <c r="K237" s="213">
        <f t="shared" si="93"/>
        <v>9.67741935483871</v>
      </c>
    </row>
    <row r="238" spans="1:11">
      <c r="A238" s="253"/>
      <c r="B238" s="25" t="s">
        <v>42</v>
      </c>
      <c r="C238" s="5" t="s">
        <v>16</v>
      </c>
      <c r="D238" s="5" t="s">
        <v>14</v>
      </c>
      <c r="E238" s="5" t="s">
        <v>100</v>
      </c>
      <c r="F238" s="34" t="s">
        <v>308</v>
      </c>
      <c r="G238" s="54" t="s">
        <v>40</v>
      </c>
      <c r="H238" s="60">
        <v>155000</v>
      </c>
      <c r="I238" s="60">
        <v>155000</v>
      </c>
      <c r="J238" s="60">
        <v>15000</v>
      </c>
      <c r="K238" s="208">
        <f t="shared" si="93"/>
        <v>9.67741935483871</v>
      </c>
    </row>
    <row r="239" spans="1:11" s="128" customFormat="1" ht="20.25" customHeight="1">
      <c r="A239" s="126" t="s">
        <v>200</v>
      </c>
      <c r="B239" s="80" t="s">
        <v>221</v>
      </c>
      <c r="C239" s="6" t="s">
        <v>16</v>
      </c>
      <c r="D239" s="6" t="s">
        <v>4</v>
      </c>
      <c r="E239" s="6" t="s">
        <v>100</v>
      </c>
      <c r="F239" s="6" t="s">
        <v>101</v>
      </c>
      <c r="G239" s="18"/>
      <c r="H239" s="127">
        <f>H240+H246+H243+H249</f>
        <v>5107574</v>
      </c>
      <c r="I239" s="127">
        <f t="shared" ref="I239:J239" si="95">I240+I246+I243+I249</f>
        <v>6710138.0999999996</v>
      </c>
      <c r="J239" s="127">
        <f t="shared" si="95"/>
        <v>1142134.8799999999</v>
      </c>
      <c r="K239" s="214">
        <f t="shared" si="93"/>
        <v>17.021033889004457</v>
      </c>
    </row>
    <row r="240" spans="1:11">
      <c r="A240" s="170"/>
      <c r="B240" s="81" t="s">
        <v>136</v>
      </c>
      <c r="C240" s="53" t="s">
        <v>16</v>
      </c>
      <c r="D240" s="53" t="s">
        <v>4</v>
      </c>
      <c r="E240" s="53" t="s">
        <v>100</v>
      </c>
      <c r="F240" s="53" t="s">
        <v>135</v>
      </c>
      <c r="G240" s="54"/>
      <c r="H240" s="60">
        <f>H241</f>
        <v>4966217</v>
      </c>
      <c r="I240" s="60">
        <f>I241</f>
        <v>4966217</v>
      </c>
      <c r="J240" s="56">
        <f t="shared" ref="J240:J241" si="96">J241</f>
        <v>1139217.23</v>
      </c>
      <c r="K240" s="207">
        <f t="shared" si="93"/>
        <v>22.939336521138724</v>
      </c>
    </row>
    <row r="241" spans="1:11" ht="26.4">
      <c r="A241" s="170"/>
      <c r="B241" s="73" t="s">
        <v>41</v>
      </c>
      <c r="C241" s="53" t="s">
        <v>16</v>
      </c>
      <c r="D241" s="53" t="s">
        <v>4</v>
      </c>
      <c r="E241" s="53" t="s">
        <v>100</v>
      </c>
      <c r="F241" s="53" t="s">
        <v>135</v>
      </c>
      <c r="G241" s="54" t="s">
        <v>39</v>
      </c>
      <c r="H241" s="60">
        <f>H242</f>
        <v>4966217</v>
      </c>
      <c r="I241" s="60">
        <f>I242</f>
        <v>4966217</v>
      </c>
      <c r="J241" s="56">
        <f t="shared" si="96"/>
        <v>1139217.23</v>
      </c>
      <c r="K241" s="207">
        <f t="shared" si="93"/>
        <v>22.939336521138724</v>
      </c>
    </row>
    <row r="242" spans="1:11">
      <c r="A242" s="170"/>
      <c r="B242" s="84" t="s">
        <v>42</v>
      </c>
      <c r="C242" s="53" t="s">
        <v>16</v>
      </c>
      <c r="D242" s="53" t="s">
        <v>4</v>
      </c>
      <c r="E242" s="53" t="s">
        <v>100</v>
      </c>
      <c r="F242" s="53" t="s">
        <v>135</v>
      </c>
      <c r="G242" s="54" t="s">
        <v>40</v>
      </c>
      <c r="H242" s="60">
        <f>4916217+50000</f>
        <v>4966217</v>
      </c>
      <c r="I242" s="60">
        <f>4916217+50000</f>
        <v>4966217</v>
      </c>
      <c r="J242" s="60">
        <v>1139217.23</v>
      </c>
      <c r="K242" s="208">
        <f t="shared" si="93"/>
        <v>22.939336521138724</v>
      </c>
    </row>
    <row r="243" spans="1:11">
      <c r="A243" s="170"/>
      <c r="B243" s="81" t="s">
        <v>215</v>
      </c>
      <c r="C243" s="53" t="s">
        <v>16</v>
      </c>
      <c r="D243" s="53" t="s">
        <v>4</v>
      </c>
      <c r="E243" s="53" t="s">
        <v>100</v>
      </c>
      <c r="F243" s="38" t="s">
        <v>109</v>
      </c>
      <c r="G243" s="54"/>
      <c r="H243" s="60">
        <f>H244</f>
        <v>5000</v>
      </c>
      <c r="I243" s="60">
        <f t="shared" ref="I243:J243" si="97">I244</f>
        <v>5000</v>
      </c>
      <c r="J243" s="60">
        <f t="shared" si="97"/>
        <v>0</v>
      </c>
      <c r="K243" s="208">
        <f t="shared" si="93"/>
        <v>0</v>
      </c>
    </row>
    <row r="244" spans="1:11" ht="26.4">
      <c r="A244" s="170"/>
      <c r="B244" s="73" t="s">
        <v>41</v>
      </c>
      <c r="C244" s="53" t="s">
        <v>16</v>
      </c>
      <c r="D244" s="53" t="s">
        <v>4</v>
      </c>
      <c r="E244" s="53" t="s">
        <v>100</v>
      </c>
      <c r="F244" s="38" t="s">
        <v>109</v>
      </c>
      <c r="G244" s="54" t="s">
        <v>39</v>
      </c>
      <c r="H244" s="60">
        <f>H245</f>
        <v>5000</v>
      </c>
      <c r="I244" s="60">
        <f t="shared" ref="I244:J244" si="98">I245</f>
        <v>5000</v>
      </c>
      <c r="J244" s="60">
        <f t="shared" si="98"/>
        <v>0</v>
      </c>
      <c r="K244" s="208">
        <f t="shared" si="93"/>
        <v>0</v>
      </c>
    </row>
    <row r="245" spans="1:11">
      <c r="A245" s="170"/>
      <c r="B245" s="84" t="s">
        <v>42</v>
      </c>
      <c r="C245" s="53" t="s">
        <v>16</v>
      </c>
      <c r="D245" s="53" t="s">
        <v>4</v>
      </c>
      <c r="E245" s="53" t="s">
        <v>100</v>
      </c>
      <c r="F245" s="38" t="s">
        <v>109</v>
      </c>
      <c r="G245" s="54" t="s">
        <v>40</v>
      </c>
      <c r="H245" s="60">
        <v>5000</v>
      </c>
      <c r="I245" s="60">
        <v>5000</v>
      </c>
      <c r="J245" s="60"/>
      <c r="K245" s="208">
        <f t="shared" si="93"/>
        <v>0</v>
      </c>
    </row>
    <row r="246" spans="1:11" ht="39.6">
      <c r="A246" s="170"/>
      <c r="B246" s="81" t="s">
        <v>212</v>
      </c>
      <c r="C246" s="5" t="s">
        <v>16</v>
      </c>
      <c r="D246" s="53" t="s">
        <v>4</v>
      </c>
      <c r="E246" s="5" t="s">
        <v>100</v>
      </c>
      <c r="F246" s="5" t="s">
        <v>105</v>
      </c>
      <c r="G246" s="17"/>
      <c r="H246" s="56">
        <f>H247</f>
        <v>136357</v>
      </c>
      <c r="I246" s="56">
        <f t="shared" ref="I246:J247" si="99">I247</f>
        <v>136357</v>
      </c>
      <c r="J246" s="56">
        <f t="shared" si="99"/>
        <v>2917.65</v>
      </c>
      <c r="K246" s="207">
        <f t="shared" si="93"/>
        <v>2.1397141327544609</v>
      </c>
    </row>
    <row r="247" spans="1:11" ht="26.4">
      <c r="A247" s="170"/>
      <c r="B247" s="73" t="s">
        <v>41</v>
      </c>
      <c r="C247" s="5" t="s">
        <v>16</v>
      </c>
      <c r="D247" s="53" t="s">
        <v>4</v>
      </c>
      <c r="E247" s="5" t="s">
        <v>100</v>
      </c>
      <c r="F247" s="5" t="s">
        <v>105</v>
      </c>
      <c r="G247" s="17" t="s">
        <v>39</v>
      </c>
      <c r="H247" s="56">
        <f>H248</f>
        <v>136357</v>
      </c>
      <c r="I247" s="56">
        <f t="shared" si="99"/>
        <v>136357</v>
      </c>
      <c r="J247" s="56">
        <f t="shared" si="99"/>
        <v>2917.65</v>
      </c>
      <c r="K247" s="207">
        <f t="shared" si="93"/>
        <v>2.1397141327544609</v>
      </c>
    </row>
    <row r="248" spans="1:11">
      <c r="A248" s="170"/>
      <c r="B248" s="84" t="s">
        <v>42</v>
      </c>
      <c r="C248" s="5" t="s">
        <v>16</v>
      </c>
      <c r="D248" s="53" t="s">
        <v>4</v>
      </c>
      <c r="E248" s="5" t="s">
        <v>100</v>
      </c>
      <c r="F248" s="5" t="s">
        <v>105</v>
      </c>
      <c r="G248" s="17" t="s">
        <v>40</v>
      </c>
      <c r="H248" s="60">
        <v>136357</v>
      </c>
      <c r="I248" s="60">
        <v>136357</v>
      </c>
      <c r="J248" s="60">
        <v>2917.65</v>
      </c>
      <c r="K248" s="208">
        <f>J248/I248*100</f>
        <v>2.1397141327544609</v>
      </c>
    </row>
    <row r="249" spans="1:11" ht="26.4">
      <c r="A249" s="170"/>
      <c r="B249" s="81" t="s">
        <v>358</v>
      </c>
      <c r="C249" s="38" t="s">
        <v>16</v>
      </c>
      <c r="D249" s="34" t="s">
        <v>4</v>
      </c>
      <c r="E249" s="38" t="s">
        <v>100</v>
      </c>
      <c r="F249" s="72" t="s">
        <v>401</v>
      </c>
      <c r="G249" s="100"/>
      <c r="H249" s="60">
        <f>H250</f>
        <v>0</v>
      </c>
      <c r="I249" s="60">
        <f t="shared" ref="I249:J250" si="100">I250</f>
        <v>1602564.1</v>
      </c>
      <c r="J249" s="60">
        <f t="shared" si="100"/>
        <v>0</v>
      </c>
      <c r="K249" s="208">
        <f t="shared" ref="K249:K251" si="101">J249/I249*100</f>
        <v>0</v>
      </c>
    </row>
    <row r="250" spans="1:11" ht="26.4">
      <c r="A250" s="170"/>
      <c r="B250" s="81" t="s">
        <v>41</v>
      </c>
      <c r="C250" s="38" t="s">
        <v>16</v>
      </c>
      <c r="D250" s="34" t="s">
        <v>4</v>
      </c>
      <c r="E250" s="38" t="s">
        <v>100</v>
      </c>
      <c r="F250" s="72" t="s">
        <v>401</v>
      </c>
      <c r="G250" s="100" t="s">
        <v>39</v>
      </c>
      <c r="H250" s="60">
        <f>H251</f>
        <v>0</v>
      </c>
      <c r="I250" s="60">
        <f t="shared" si="100"/>
        <v>1602564.1</v>
      </c>
      <c r="J250" s="60">
        <f t="shared" si="100"/>
        <v>0</v>
      </c>
      <c r="K250" s="208">
        <f t="shared" si="101"/>
        <v>0</v>
      </c>
    </row>
    <row r="251" spans="1:11">
      <c r="A251" s="170"/>
      <c r="B251" s="81" t="s">
        <v>42</v>
      </c>
      <c r="C251" s="38" t="s">
        <v>16</v>
      </c>
      <c r="D251" s="34" t="s">
        <v>4</v>
      </c>
      <c r="E251" s="38" t="s">
        <v>100</v>
      </c>
      <c r="F251" s="72" t="s">
        <v>401</v>
      </c>
      <c r="G251" s="100" t="s">
        <v>40</v>
      </c>
      <c r="H251" s="60"/>
      <c r="I251" s="60">
        <v>1602564.1</v>
      </c>
      <c r="J251" s="60"/>
      <c r="K251" s="208">
        <f t="shared" si="101"/>
        <v>0</v>
      </c>
    </row>
    <row r="252" spans="1:11">
      <c r="A252" s="30"/>
      <c r="B252" s="84"/>
      <c r="C252" s="5"/>
      <c r="D252" s="5"/>
      <c r="E252" s="5"/>
      <c r="F252" s="5"/>
      <c r="G252" s="17"/>
      <c r="H252" s="66"/>
      <c r="I252" s="66"/>
      <c r="J252" s="66"/>
      <c r="K252" s="213"/>
    </row>
    <row r="253" spans="1:11" ht="50.25" customHeight="1">
      <c r="A253" s="176" t="s">
        <v>14</v>
      </c>
      <c r="B253" s="95" t="s">
        <v>283</v>
      </c>
      <c r="C253" s="7" t="s">
        <v>9</v>
      </c>
      <c r="D253" s="7" t="s">
        <v>21</v>
      </c>
      <c r="E253" s="7" t="s">
        <v>100</v>
      </c>
      <c r="F253" s="7" t="s">
        <v>101</v>
      </c>
      <c r="G253" s="16"/>
      <c r="H253" s="58">
        <f>H254+H257+H260+H271+H274+H277+H263+H268</f>
        <v>1702628.21</v>
      </c>
      <c r="I253" s="58">
        <f t="shared" ref="I253:J253" si="102">I254+I257+I260+I271+I274+I277+I263+I268</f>
        <v>1902628.21</v>
      </c>
      <c r="J253" s="58">
        <f t="shared" si="102"/>
        <v>427310.75</v>
      </c>
      <c r="K253" s="205">
        <f t="shared" si="93"/>
        <v>22.458972685998386</v>
      </c>
    </row>
    <row r="254" spans="1:11" ht="26.4" hidden="1">
      <c r="A254" s="245"/>
      <c r="B254" s="101" t="s">
        <v>223</v>
      </c>
      <c r="C254" s="5" t="s">
        <v>9</v>
      </c>
      <c r="D254" s="5" t="s">
        <v>21</v>
      </c>
      <c r="E254" s="5" t="s">
        <v>100</v>
      </c>
      <c r="F254" s="5" t="s">
        <v>118</v>
      </c>
      <c r="G254" s="17"/>
      <c r="H254" s="56">
        <f>H255</f>
        <v>0</v>
      </c>
      <c r="I254" s="56">
        <f t="shared" ref="I254:J255" si="103">I255</f>
        <v>0</v>
      </c>
      <c r="J254" s="56">
        <f t="shared" si="103"/>
        <v>0</v>
      </c>
      <c r="K254" s="207" t="e">
        <f t="shared" si="93"/>
        <v>#DIV/0!</v>
      </c>
    </row>
    <row r="255" spans="1:11" hidden="1">
      <c r="A255" s="244"/>
      <c r="B255" s="162" t="s">
        <v>47</v>
      </c>
      <c r="C255" s="5" t="s">
        <v>9</v>
      </c>
      <c r="D255" s="5" t="s">
        <v>21</v>
      </c>
      <c r="E255" s="5" t="s">
        <v>100</v>
      </c>
      <c r="F255" s="5" t="s">
        <v>118</v>
      </c>
      <c r="G255" s="17" t="s">
        <v>45</v>
      </c>
      <c r="H255" s="56">
        <f>H256</f>
        <v>0</v>
      </c>
      <c r="I255" s="56">
        <f t="shared" si="103"/>
        <v>0</v>
      </c>
      <c r="J255" s="56">
        <f t="shared" si="103"/>
        <v>0</v>
      </c>
      <c r="K255" s="207" t="e">
        <f t="shared" si="93"/>
        <v>#DIV/0!</v>
      </c>
    </row>
    <row r="256" spans="1:11" ht="26.4" hidden="1">
      <c r="A256" s="244"/>
      <c r="B256" s="163" t="s">
        <v>48</v>
      </c>
      <c r="C256" s="5" t="s">
        <v>9</v>
      </c>
      <c r="D256" s="5" t="s">
        <v>21</v>
      </c>
      <c r="E256" s="5" t="s">
        <v>100</v>
      </c>
      <c r="F256" s="5" t="s">
        <v>118</v>
      </c>
      <c r="G256" s="17" t="s">
        <v>46</v>
      </c>
      <c r="H256" s="60"/>
      <c r="I256" s="60"/>
      <c r="J256" s="60"/>
      <c r="K256" s="208" t="e">
        <f t="shared" si="93"/>
        <v>#DIV/0!</v>
      </c>
    </row>
    <row r="257" spans="1:11">
      <c r="A257" s="244"/>
      <c r="B257" s="178" t="s">
        <v>165</v>
      </c>
      <c r="C257" s="5" t="s">
        <v>9</v>
      </c>
      <c r="D257" s="5" t="s">
        <v>21</v>
      </c>
      <c r="E257" s="5" t="s">
        <v>100</v>
      </c>
      <c r="F257" s="34" t="s">
        <v>164</v>
      </c>
      <c r="G257" s="35"/>
      <c r="H257" s="59">
        <f>H258</f>
        <v>50000</v>
      </c>
      <c r="I257" s="59">
        <f t="shared" ref="I257:J258" si="104">I258</f>
        <v>50000</v>
      </c>
      <c r="J257" s="59">
        <f t="shared" si="104"/>
        <v>0</v>
      </c>
      <c r="K257" s="211">
        <f t="shared" si="93"/>
        <v>0</v>
      </c>
    </row>
    <row r="258" spans="1:11">
      <c r="A258" s="244"/>
      <c r="B258" s="162" t="s">
        <v>47</v>
      </c>
      <c r="C258" s="5" t="s">
        <v>9</v>
      </c>
      <c r="D258" s="5" t="s">
        <v>21</v>
      </c>
      <c r="E258" s="5" t="s">
        <v>100</v>
      </c>
      <c r="F258" s="34" t="s">
        <v>164</v>
      </c>
      <c r="G258" s="35" t="s">
        <v>45</v>
      </c>
      <c r="H258" s="59">
        <f>H259</f>
        <v>50000</v>
      </c>
      <c r="I258" s="59">
        <f t="shared" si="104"/>
        <v>50000</v>
      </c>
      <c r="J258" s="59">
        <f t="shared" si="104"/>
        <v>0</v>
      </c>
      <c r="K258" s="211">
        <f t="shared" si="93"/>
        <v>0</v>
      </c>
    </row>
    <row r="259" spans="1:11" ht="26.4">
      <c r="A259" s="244"/>
      <c r="B259" s="163" t="s">
        <v>48</v>
      </c>
      <c r="C259" s="5" t="s">
        <v>9</v>
      </c>
      <c r="D259" s="5" t="s">
        <v>21</v>
      </c>
      <c r="E259" s="5" t="s">
        <v>100</v>
      </c>
      <c r="F259" s="34" t="s">
        <v>164</v>
      </c>
      <c r="G259" s="35" t="s">
        <v>46</v>
      </c>
      <c r="H259" s="59">
        <v>50000</v>
      </c>
      <c r="I259" s="59">
        <v>50000</v>
      </c>
      <c r="J259" s="59"/>
      <c r="K259" s="211">
        <f t="shared" si="93"/>
        <v>0</v>
      </c>
    </row>
    <row r="260" spans="1:11">
      <c r="A260" s="244"/>
      <c r="B260" s="102" t="s">
        <v>222</v>
      </c>
      <c r="C260" s="5" t="s">
        <v>9</v>
      </c>
      <c r="D260" s="5" t="s">
        <v>21</v>
      </c>
      <c r="E260" s="5" t="s">
        <v>100</v>
      </c>
      <c r="F260" s="5" t="s">
        <v>119</v>
      </c>
      <c r="G260" s="17"/>
      <c r="H260" s="56">
        <f>H261</f>
        <v>50000</v>
      </c>
      <c r="I260" s="56">
        <f t="shared" ref="I260:J261" si="105">I261</f>
        <v>50000</v>
      </c>
      <c r="J260" s="56">
        <f t="shared" si="105"/>
        <v>0</v>
      </c>
      <c r="K260" s="207">
        <f t="shared" si="93"/>
        <v>0</v>
      </c>
    </row>
    <row r="261" spans="1:11" ht="26.4">
      <c r="A261" s="244"/>
      <c r="B261" s="81" t="s">
        <v>186</v>
      </c>
      <c r="C261" s="5" t="s">
        <v>9</v>
      </c>
      <c r="D261" s="5" t="s">
        <v>21</v>
      </c>
      <c r="E261" s="5" t="s">
        <v>100</v>
      </c>
      <c r="F261" s="5" t="s">
        <v>119</v>
      </c>
      <c r="G261" s="17" t="s">
        <v>32</v>
      </c>
      <c r="H261" s="56">
        <f>H262</f>
        <v>50000</v>
      </c>
      <c r="I261" s="56">
        <f t="shared" si="105"/>
        <v>50000</v>
      </c>
      <c r="J261" s="56">
        <f t="shared" si="105"/>
        <v>0</v>
      </c>
      <c r="K261" s="207">
        <f t="shared" si="93"/>
        <v>0</v>
      </c>
    </row>
    <row r="262" spans="1:11" ht="26.4">
      <c r="A262" s="244"/>
      <c r="B262" s="85" t="s">
        <v>34</v>
      </c>
      <c r="C262" s="5" t="s">
        <v>9</v>
      </c>
      <c r="D262" s="5" t="s">
        <v>21</v>
      </c>
      <c r="E262" s="5" t="s">
        <v>100</v>
      </c>
      <c r="F262" s="5" t="s">
        <v>119</v>
      </c>
      <c r="G262" s="17" t="s">
        <v>33</v>
      </c>
      <c r="H262" s="59">
        <v>50000</v>
      </c>
      <c r="I262" s="59">
        <v>50000</v>
      </c>
      <c r="J262" s="59"/>
      <c r="K262" s="211">
        <f t="shared" si="93"/>
        <v>0</v>
      </c>
    </row>
    <row r="263" spans="1:11">
      <c r="A263" s="244"/>
      <c r="B263" s="70" t="s">
        <v>201</v>
      </c>
      <c r="C263" s="34" t="s">
        <v>9</v>
      </c>
      <c r="D263" s="34" t="s">
        <v>21</v>
      </c>
      <c r="E263" s="34" t="s">
        <v>100</v>
      </c>
      <c r="F263" s="99" t="s">
        <v>189</v>
      </c>
      <c r="G263" s="35"/>
      <c r="H263" s="60">
        <f>H264+H266</f>
        <v>450000</v>
      </c>
      <c r="I263" s="60">
        <f t="shared" ref="I263:J263" si="106">I264+I266</f>
        <v>450000</v>
      </c>
      <c r="J263" s="60">
        <f t="shared" si="106"/>
        <v>419880.75</v>
      </c>
      <c r="K263" s="208">
        <f t="shared" si="93"/>
        <v>93.306833333333344</v>
      </c>
    </row>
    <row r="264" spans="1:11" ht="26.4">
      <c r="A264" s="244"/>
      <c r="B264" s="81" t="s">
        <v>186</v>
      </c>
      <c r="C264" s="34" t="s">
        <v>9</v>
      </c>
      <c r="D264" s="34" t="s">
        <v>21</v>
      </c>
      <c r="E264" s="34" t="s">
        <v>100</v>
      </c>
      <c r="F264" s="99" t="s">
        <v>189</v>
      </c>
      <c r="G264" s="35" t="s">
        <v>32</v>
      </c>
      <c r="H264" s="60">
        <f>H265</f>
        <v>220000</v>
      </c>
      <c r="I264" s="60">
        <f t="shared" ref="I264:J264" si="107">I265</f>
        <v>220000</v>
      </c>
      <c r="J264" s="60">
        <f t="shared" si="107"/>
        <v>219780.75</v>
      </c>
      <c r="K264" s="208">
        <f t="shared" si="93"/>
        <v>99.900340909090914</v>
      </c>
    </row>
    <row r="265" spans="1:11" ht="26.4">
      <c r="A265" s="244"/>
      <c r="B265" s="85" t="s">
        <v>34</v>
      </c>
      <c r="C265" s="34" t="s">
        <v>9</v>
      </c>
      <c r="D265" s="34" t="s">
        <v>21</v>
      </c>
      <c r="E265" s="34" t="s">
        <v>100</v>
      </c>
      <c r="F265" s="99" t="s">
        <v>189</v>
      </c>
      <c r="G265" s="35" t="s">
        <v>33</v>
      </c>
      <c r="H265" s="59">
        <v>220000</v>
      </c>
      <c r="I265" s="59">
        <v>220000</v>
      </c>
      <c r="J265" s="59">
        <v>219780.75</v>
      </c>
      <c r="K265" s="211">
        <f t="shared" si="93"/>
        <v>99.900340909090914</v>
      </c>
    </row>
    <row r="266" spans="1:11">
      <c r="A266" s="244"/>
      <c r="B266" s="102" t="s">
        <v>35</v>
      </c>
      <c r="C266" s="34" t="s">
        <v>9</v>
      </c>
      <c r="D266" s="34" t="s">
        <v>21</v>
      </c>
      <c r="E266" s="34" t="s">
        <v>100</v>
      </c>
      <c r="F266" s="99" t="s">
        <v>189</v>
      </c>
      <c r="G266" s="35" t="s">
        <v>36</v>
      </c>
      <c r="H266" s="59">
        <f>H267</f>
        <v>230000</v>
      </c>
      <c r="I266" s="59">
        <f t="shared" ref="I266:J266" si="108">I267</f>
        <v>230000</v>
      </c>
      <c r="J266" s="59">
        <f t="shared" si="108"/>
        <v>200100</v>
      </c>
      <c r="K266" s="211">
        <f t="shared" si="93"/>
        <v>87</v>
      </c>
    </row>
    <row r="267" spans="1:11">
      <c r="A267" s="244"/>
      <c r="B267" s="103" t="s">
        <v>161</v>
      </c>
      <c r="C267" s="34" t="s">
        <v>9</v>
      </c>
      <c r="D267" s="34" t="s">
        <v>21</v>
      </c>
      <c r="E267" s="34" t="s">
        <v>100</v>
      </c>
      <c r="F267" s="99" t="s">
        <v>189</v>
      </c>
      <c r="G267" s="35" t="s">
        <v>162</v>
      </c>
      <c r="H267" s="59">
        <v>230000</v>
      </c>
      <c r="I267" s="59">
        <v>230000</v>
      </c>
      <c r="J267" s="59">
        <v>200100</v>
      </c>
      <c r="K267" s="211">
        <f t="shared" si="93"/>
        <v>87</v>
      </c>
    </row>
    <row r="268" spans="1:11">
      <c r="A268" s="244"/>
      <c r="B268" s="103" t="s">
        <v>170</v>
      </c>
      <c r="C268" s="45" t="s">
        <v>9</v>
      </c>
      <c r="D268" s="45" t="s">
        <v>21</v>
      </c>
      <c r="E268" s="45" t="s">
        <v>100</v>
      </c>
      <c r="F268" s="99" t="s">
        <v>169</v>
      </c>
      <c r="G268" s="35"/>
      <c r="H268" s="59">
        <f>H269</f>
        <v>0</v>
      </c>
      <c r="I268" s="59">
        <f t="shared" ref="I268:J269" si="109">I269</f>
        <v>200000</v>
      </c>
      <c r="J268" s="59">
        <f t="shared" si="109"/>
        <v>0</v>
      </c>
      <c r="K268" s="211">
        <f t="shared" si="93"/>
        <v>0</v>
      </c>
    </row>
    <row r="269" spans="1:11" ht="26.4">
      <c r="A269" s="244"/>
      <c r="B269" s="103" t="s">
        <v>186</v>
      </c>
      <c r="C269" s="45" t="s">
        <v>9</v>
      </c>
      <c r="D269" s="45" t="s">
        <v>21</v>
      </c>
      <c r="E269" s="45" t="s">
        <v>100</v>
      </c>
      <c r="F269" s="99" t="s">
        <v>169</v>
      </c>
      <c r="G269" s="35" t="s">
        <v>32</v>
      </c>
      <c r="H269" s="59">
        <f>H270</f>
        <v>0</v>
      </c>
      <c r="I269" s="59">
        <f t="shared" si="109"/>
        <v>200000</v>
      </c>
      <c r="J269" s="59">
        <f t="shared" si="109"/>
        <v>0</v>
      </c>
      <c r="K269" s="211">
        <f t="shared" si="93"/>
        <v>0</v>
      </c>
    </row>
    <row r="270" spans="1:11" ht="26.4">
      <c r="A270" s="244"/>
      <c r="B270" s="103" t="s">
        <v>34</v>
      </c>
      <c r="C270" s="45" t="s">
        <v>9</v>
      </c>
      <c r="D270" s="45" t="s">
        <v>21</v>
      </c>
      <c r="E270" s="45" t="s">
        <v>100</v>
      </c>
      <c r="F270" s="99" t="s">
        <v>169</v>
      </c>
      <c r="G270" s="35" t="s">
        <v>33</v>
      </c>
      <c r="H270" s="59"/>
      <c r="I270" s="59">
        <v>200000</v>
      </c>
      <c r="J270" s="59"/>
      <c r="K270" s="211">
        <f t="shared" si="93"/>
        <v>0</v>
      </c>
    </row>
    <row r="271" spans="1:11" ht="26.4">
      <c r="A271" s="244"/>
      <c r="B271" s="102" t="s">
        <v>31</v>
      </c>
      <c r="C271" s="5" t="s">
        <v>9</v>
      </c>
      <c r="D271" s="5" t="s">
        <v>21</v>
      </c>
      <c r="E271" s="5" t="s">
        <v>100</v>
      </c>
      <c r="F271" s="34" t="s">
        <v>224</v>
      </c>
      <c r="G271" s="17"/>
      <c r="H271" s="56">
        <f>H272</f>
        <v>905128.21</v>
      </c>
      <c r="I271" s="56">
        <f t="shared" ref="I271:J272" si="110">I272</f>
        <v>905128.21</v>
      </c>
      <c r="J271" s="56">
        <f t="shared" si="110"/>
        <v>0</v>
      </c>
      <c r="K271" s="207">
        <f t="shared" si="93"/>
        <v>0</v>
      </c>
    </row>
    <row r="272" spans="1:11">
      <c r="A272" s="244"/>
      <c r="B272" s="162" t="s">
        <v>47</v>
      </c>
      <c r="C272" s="5" t="s">
        <v>9</v>
      </c>
      <c r="D272" s="5" t="s">
        <v>21</v>
      </c>
      <c r="E272" s="5" t="s">
        <v>100</v>
      </c>
      <c r="F272" s="34" t="s">
        <v>224</v>
      </c>
      <c r="G272" s="17" t="s">
        <v>45</v>
      </c>
      <c r="H272" s="56">
        <f>H273</f>
        <v>905128.21</v>
      </c>
      <c r="I272" s="56">
        <f t="shared" si="110"/>
        <v>905128.21</v>
      </c>
      <c r="J272" s="56">
        <f t="shared" si="110"/>
        <v>0</v>
      </c>
      <c r="K272" s="207">
        <f t="shared" si="93"/>
        <v>0</v>
      </c>
    </row>
    <row r="273" spans="1:11" ht="26.4">
      <c r="A273" s="244"/>
      <c r="B273" s="163" t="s">
        <v>48</v>
      </c>
      <c r="C273" s="5" t="s">
        <v>9</v>
      </c>
      <c r="D273" s="5" t="s">
        <v>21</v>
      </c>
      <c r="E273" s="5" t="s">
        <v>100</v>
      </c>
      <c r="F273" s="34" t="s">
        <v>224</v>
      </c>
      <c r="G273" s="17" t="s">
        <v>46</v>
      </c>
      <c r="H273" s="59">
        <v>905128.21</v>
      </c>
      <c r="I273" s="59">
        <v>905128.21</v>
      </c>
      <c r="J273" s="59"/>
      <c r="K273" s="211">
        <f t="shared" si="93"/>
        <v>0</v>
      </c>
    </row>
    <row r="274" spans="1:11" ht="52.8">
      <c r="A274" s="244"/>
      <c r="B274" s="178" t="s">
        <v>319</v>
      </c>
      <c r="C274" s="5" t="s">
        <v>9</v>
      </c>
      <c r="D274" s="5" t="s">
        <v>21</v>
      </c>
      <c r="E274" s="5" t="s">
        <v>100</v>
      </c>
      <c r="F274" s="34" t="s">
        <v>320</v>
      </c>
      <c r="G274" s="17"/>
      <c r="H274" s="59">
        <f>H275</f>
        <v>212500</v>
      </c>
      <c r="I274" s="59">
        <f t="shared" ref="I274:J275" si="111">I275</f>
        <v>212500</v>
      </c>
      <c r="J274" s="59">
        <f t="shared" si="111"/>
        <v>0</v>
      </c>
      <c r="K274" s="211">
        <f t="shared" si="93"/>
        <v>0</v>
      </c>
    </row>
    <row r="275" spans="1:11">
      <c r="A275" s="244"/>
      <c r="B275" s="81" t="s">
        <v>47</v>
      </c>
      <c r="C275" s="5" t="s">
        <v>9</v>
      </c>
      <c r="D275" s="5" t="s">
        <v>21</v>
      </c>
      <c r="E275" s="5" t="s">
        <v>100</v>
      </c>
      <c r="F275" s="34" t="s">
        <v>320</v>
      </c>
      <c r="G275" s="54" t="s">
        <v>45</v>
      </c>
      <c r="H275" s="59">
        <f>H276</f>
        <v>212500</v>
      </c>
      <c r="I275" s="59">
        <f t="shared" si="111"/>
        <v>212500</v>
      </c>
      <c r="J275" s="59">
        <f t="shared" si="111"/>
        <v>0</v>
      </c>
      <c r="K275" s="211">
        <f t="shared" si="93"/>
        <v>0</v>
      </c>
    </row>
    <row r="276" spans="1:11" ht="26.4">
      <c r="A276" s="244"/>
      <c r="B276" s="73" t="s">
        <v>48</v>
      </c>
      <c r="C276" s="5" t="s">
        <v>9</v>
      </c>
      <c r="D276" s="5" t="s">
        <v>21</v>
      </c>
      <c r="E276" s="5" t="s">
        <v>100</v>
      </c>
      <c r="F276" s="34" t="s">
        <v>320</v>
      </c>
      <c r="G276" s="54" t="s">
        <v>46</v>
      </c>
      <c r="H276" s="60">
        <v>212500</v>
      </c>
      <c r="I276" s="60">
        <v>212500</v>
      </c>
      <c r="J276" s="60"/>
      <c r="K276" s="208">
        <f t="shared" si="93"/>
        <v>0</v>
      </c>
    </row>
    <row r="277" spans="1:11">
      <c r="A277" s="244"/>
      <c r="B277" s="103" t="s">
        <v>30</v>
      </c>
      <c r="C277" s="5" t="s">
        <v>9</v>
      </c>
      <c r="D277" s="5" t="s">
        <v>21</v>
      </c>
      <c r="E277" s="5" t="s">
        <v>100</v>
      </c>
      <c r="F277" s="34" t="s">
        <v>318</v>
      </c>
      <c r="G277" s="17"/>
      <c r="H277" s="56">
        <f>+H278</f>
        <v>35000</v>
      </c>
      <c r="I277" s="56">
        <f t="shared" ref="I277:J277" si="112">+I278</f>
        <v>35000</v>
      </c>
      <c r="J277" s="56">
        <f t="shared" si="112"/>
        <v>7430</v>
      </c>
      <c r="K277" s="207">
        <f t="shared" si="93"/>
        <v>21.228571428571428</v>
      </c>
    </row>
    <row r="278" spans="1:11" ht="26.4">
      <c r="A278" s="244"/>
      <c r="B278" s="81" t="s">
        <v>186</v>
      </c>
      <c r="C278" s="5" t="s">
        <v>9</v>
      </c>
      <c r="D278" s="5" t="s">
        <v>21</v>
      </c>
      <c r="E278" s="5" t="s">
        <v>100</v>
      </c>
      <c r="F278" s="34" t="s">
        <v>318</v>
      </c>
      <c r="G278" s="17" t="s">
        <v>32</v>
      </c>
      <c r="H278" s="56">
        <f>H279</f>
        <v>35000</v>
      </c>
      <c r="I278" s="56">
        <f t="shared" ref="I278:J278" si="113">I279</f>
        <v>35000</v>
      </c>
      <c r="J278" s="56">
        <f t="shared" si="113"/>
        <v>7430</v>
      </c>
      <c r="K278" s="207">
        <f t="shared" si="93"/>
        <v>21.228571428571428</v>
      </c>
    </row>
    <row r="279" spans="1:11" ht="26.4">
      <c r="A279" s="244"/>
      <c r="B279" s="85" t="s">
        <v>34</v>
      </c>
      <c r="C279" s="5" t="s">
        <v>9</v>
      </c>
      <c r="D279" s="5" t="s">
        <v>21</v>
      </c>
      <c r="E279" s="5" t="s">
        <v>100</v>
      </c>
      <c r="F279" s="34" t="s">
        <v>318</v>
      </c>
      <c r="G279" s="17" t="s">
        <v>33</v>
      </c>
      <c r="H279" s="59">
        <v>35000</v>
      </c>
      <c r="I279" s="59">
        <v>35000</v>
      </c>
      <c r="J279" s="59">
        <v>7430</v>
      </c>
      <c r="K279" s="211">
        <f t="shared" si="93"/>
        <v>21.228571428571428</v>
      </c>
    </row>
    <row r="280" spans="1:11">
      <c r="A280" s="52"/>
      <c r="B280" s="84"/>
      <c r="C280" s="5"/>
      <c r="D280" s="5"/>
      <c r="E280" s="5"/>
      <c r="F280" s="5"/>
      <c r="G280" s="17"/>
      <c r="H280" s="56"/>
      <c r="I280" s="56"/>
      <c r="J280" s="56"/>
      <c r="K280" s="207"/>
    </row>
    <row r="281" spans="1:11" ht="27.6">
      <c r="A281" s="176" t="s">
        <v>4</v>
      </c>
      <c r="B281" s="151" t="s">
        <v>284</v>
      </c>
      <c r="C281" s="7" t="s">
        <v>11</v>
      </c>
      <c r="D281" s="7" t="s">
        <v>21</v>
      </c>
      <c r="E281" s="7" t="s">
        <v>100</v>
      </c>
      <c r="F281" s="7" t="s">
        <v>101</v>
      </c>
      <c r="G281" s="19"/>
      <c r="H281" s="58">
        <f>H282</f>
        <v>50000</v>
      </c>
      <c r="I281" s="58">
        <f t="shared" ref="I281:J281" si="114">I282</f>
        <v>50000</v>
      </c>
      <c r="J281" s="58">
        <f t="shared" si="114"/>
        <v>0</v>
      </c>
      <c r="K281" s="205">
        <f t="shared" si="93"/>
        <v>0</v>
      </c>
    </row>
    <row r="282" spans="1:11">
      <c r="A282" s="248"/>
      <c r="B282" s="149" t="s">
        <v>225</v>
      </c>
      <c r="C282" s="53" t="s">
        <v>11</v>
      </c>
      <c r="D282" s="53" t="s">
        <v>21</v>
      </c>
      <c r="E282" s="53" t="s">
        <v>100</v>
      </c>
      <c r="F282" s="53" t="s">
        <v>134</v>
      </c>
      <c r="G282" s="54"/>
      <c r="H282" s="63">
        <f t="shared" ref="H282:J283" si="115">H283</f>
        <v>50000</v>
      </c>
      <c r="I282" s="63">
        <f t="shared" si="115"/>
        <v>50000</v>
      </c>
      <c r="J282" s="63">
        <f t="shared" si="115"/>
        <v>0</v>
      </c>
      <c r="K282" s="210">
        <f t="shared" si="93"/>
        <v>0</v>
      </c>
    </row>
    <row r="283" spans="1:11" ht="27.75" customHeight="1">
      <c r="A283" s="248"/>
      <c r="B283" s="81" t="s">
        <v>186</v>
      </c>
      <c r="C283" s="53" t="s">
        <v>11</v>
      </c>
      <c r="D283" s="53" t="s">
        <v>21</v>
      </c>
      <c r="E283" s="53" t="s">
        <v>100</v>
      </c>
      <c r="F283" s="53" t="s">
        <v>134</v>
      </c>
      <c r="G283" s="54" t="s">
        <v>32</v>
      </c>
      <c r="H283" s="63">
        <f t="shared" si="115"/>
        <v>50000</v>
      </c>
      <c r="I283" s="63">
        <f t="shared" si="115"/>
        <v>50000</v>
      </c>
      <c r="J283" s="63">
        <f t="shared" si="115"/>
        <v>0</v>
      </c>
      <c r="K283" s="210">
        <f t="shared" si="93"/>
        <v>0</v>
      </c>
    </row>
    <row r="284" spans="1:11" ht="26.4">
      <c r="A284" s="248"/>
      <c r="B284" s="85" t="s">
        <v>34</v>
      </c>
      <c r="C284" s="53" t="s">
        <v>11</v>
      </c>
      <c r="D284" s="53" t="s">
        <v>21</v>
      </c>
      <c r="E284" s="53" t="s">
        <v>100</v>
      </c>
      <c r="F284" s="53" t="s">
        <v>134</v>
      </c>
      <c r="G284" s="54" t="s">
        <v>33</v>
      </c>
      <c r="H284" s="60">
        <v>50000</v>
      </c>
      <c r="I284" s="60">
        <v>50000</v>
      </c>
      <c r="J284" s="60"/>
      <c r="K284" s="208">
        <f t="shared" si="93"/>
        <v>0</v>
      </c>
    </row>
    <row r="285" spans="1:11">
      <c r="A285" s="175"/>
      <c r="B285" s="84"/>
      <c r="C285" s="4"/>
      <c r="D285" s="4"/>
      <c r="E285" s="4"/>
      <c r="F285" s="5"/>
      <c r="G285" s="17"/>
      <c r="H285" s="56"/>
      <c r="I285" s="56"/>
      <c r="J285" s="56"/>
      <c r="K285" s="207"/>
    </row>
    <row r="286" spans="1:11" ht="41.4">
      <c r="A286" s="50" t="s">
        <v>5</v>
      </c>
      <c r="B286" s="95" t="s">
        <v>285</v>
      </c>
      <c r="C286" s="6" t="s">
        <v>85</v>
      </c>
      <c r="D286" s="6" t="s">
        <v>21</v>
      </c>
      <c r="E286" s="6" t="s">
        <v>100</v>
      </c>
      <c r="F286" s="6" t="s">
        <v>101</v>
      </c>
      <c r="G286" s="18"/>
      <c r="H286" s="57">
        <f>+H302+H292+H299+H313+H310+H287</f>
        <v>45736468.050000004</v>
      </c>
      <c r="I286" s="57">
        <f t="shared" ref="I286:J286" si="116">+I302+I292+I299+I313+I310+I287</f>
        <v>45886468.050000004</v>
      </c>
      <c r="J286" s="57">
        <f t="shared" si="116"/>
        <v>3650208.0300000003</v>
      </c>
      <c r="K286" s="206">
        <f t="shared" si="93"/>
        <v>7.9548681454902255</v>
      </c>
    </row>
    <row r="287" spans="1:11">
      <c r="A287" s="171"/>
      <c r="B287" s="81" t="s">
        <v>249</v>
      </c>
      <c r="C287" s="34" t="s">
        <v>85</v>
      </c>
      <c r="D287" s="34" t="s">
        <v>21</v>
      </c>
      <c r="E287" s="34" t="s">
        <v>100</v>
      </c>
      <c r="F287" s="99" t="s">
        <v>126</v>
      </c>
      <c r="G287" s="35"/>
      <c r="H287" s="59">
        <f>H288+H290</f>
        <v>0</v>
      </c>
      <c r="I287" s="59">
        <f t="shared" ref="I287:J287" si="117">I288+I290</f>
        <v>150000</v>
      </c>
      <c r="J287" s="59">
        <f t="shared" si="117"/>
        <v>144450</v>
      </c>
      <c r="K287" s="211">
        <f t="shared" ref="K287:K291" si="118">J287/I287*100</f>
        <v>96.3</v>
      </c>
    </row>
    <row r="288" spans="1:11" ht="39.6">
      <c r="A288" s="171"/>
      <c r="B288" s="81" t="s">
        <v>51</v>
      </c>
      <c r="C288" s="34" t="s">
        <v>85</v>
      </c>
      <c r="D288" s="34" t="s">
        <v>21</v>
      </c>
      <c r="E288" s="34" t="s">
        <v>100</v>
      </c>
      <c r="F288" s="99" t="s">
        <v>126</v>
      </c>
      <c r="G288" s="35" t="s">
        <v>49</v>
      </c>
      <c r="H288" s="59">
        <f>H289</f>
        <v>0</v>
      </c>
      <c r="I288" s="59">
        <f t="shared" ref="I288:J288" si="119">I289</f>
        <v>31500</v>
      </c>
      <c r="J288" s="59">
        <f t="shared" si="119"/>
        <v>25950</v>
      </c>
      <c r="K288" s="211">
        <f t="shared" si="118"/>
        <v>82.38095238095238</v>
      </c>
    </row>
    <row r="289" spans="1:11">
      <c r="A289" s="171"/>
      <c r="B289" s="81" t="s">
        <v>64</v>
      </c>
      <c r="C289" s="34" t="s">
        <v>85</v>
      </c>
      <c r="D289" s="34" t="s">
        <v>21</v>
      </c>
      <c r="E289" s="34" t="s">
        <v>100</v>
      </c>
      <c r="F289" s="99" t="s">
        <v>126</v>
      </c>
      <c r="G289" s="35" t="s">
        <v>65</v>
      </c>
      <c r="H289" s="59"/>
      <c r="I289" s="59">
        <v>31500</v>
      </c>
      <c r="J289" s="59">
        <v>25950</v>
      </c>
      <c r="K289" s="211">
        <f t="shared" si="118"/>
        <v>82.38095238095238</v>
      </c>
    </row>
    <row r="290" spans="1:11" ht="26.4">
      <c r="A290" s="171"/>
      <c r="B290" s="81" t="s">
        <v>186</v>
      </c>
      <c r="C290" s="34" t="s">
        <v>85</v>
      </c>
      <c r="D290" s="34" t="s">
        <v>21</v>
      </c>
      <c r="E290" s="34" t="s">
        <v>100</v>
      </c>
      <c r="F290" s="99" t="s">
        <v>126</v>
      </c>
      <c r="G290" s="35" t="s">
        <v>32</v>
      </c>
      <c r="H290" s="59">
        <f>H291</f>
        <v>0</v>
      </c>
      <c r="I290" s="59">
        <f t="shared" ref="I290:J290" si="120">I291</f>
        <v>118500</v>
      </c>
      <c r="J290" s="59">
        <f t="shared" si="120"/>
        <v>118500</v>
      </c>
      <c r="K290" s="211">
        <f t="shared" si="118"/>
        <v>100</v>
      </c>
    </row>
    <row r="291" spans="1:11" ht="26.4">
      <c r="A291" s="171"/>
      <c r="B291" s="81" t="s">
        <v>34</v>
      </c>
      <c r="C291" s="34" t="s">
        <v>85</v>
      </c>
      <c r="D291" s="34" t="s">
        <v>21</v>
      </c>
      <c r="E291" s="34" t="s">
        <v>100</v>
      </c>
      <c r="F291" s="99" t="s">
        <v>126</v>
      </c>
      <c r="G291" s="35" t="s">
        <v>33</v>
      </c>
      <c r="H291" s="59"/>
      <c r="I291" s="59">
        <v>118500</v>
      </c>
      <c r="J291" s="59">
        <v>118500</v>
      </c>
      <c r="K291" s="211">
        <f t="shared" si="118"/>
        <v>100</v>
      </c>
    </row>
    <row r="292" spans="1:11" ht="39.6">
      <c r="A292" s="171"/>
      <c r="B292" s="102" t="s">
        <v>229</v>
      </c>
      <c r="C292" s="5" t="s">
        <v>85</v>
      </c>
      <c r="D292" s="5" t="s">
        <v>21</v>
      </c>
      <c r="E292" s="5" t="s">
        <v>100</v>
      </c>
      <c r="F292" s="99" t="s">
        <v>230</v>
      </c>
      <c r="G292" s="54"/>
      <c r="H292" s="59">
        <f>H293+H295+H297</f>
        <v>12597550</v>
      </c>
      <c r="I292" s="59">
        <f t="shared" ref="I292:J292" si="121">I293+I295+I297</f>
        <v>12597550</v>
      </c>
      <c r="J292" s="59">
        <f t="shared" si="121"/>
        <v>656321.19000000006</v>
      </c>
      <c r="K292" s="211">
        <f t="shared" si="93"/>
        <v>5.2099113716556005</v>
      </c>
    </row>
    <row r="293" spans="1:11" ht="39.6">
      <c r="A293" s="171"/>
      <c r="B293" s="81" t="s">
        <v>51</v>
      </c>
      <c r="C293" s="5" t="s">
        <v>85</v>
      </c>
      <c r="D293" s="5" t="s">
        <v>21</v>
      </c>
      <c r="E293" s="5" t="s">
        <v>100</v>
      </c>
      <c r="F293" s="99" t="s">
        <v>230</v>
      </c>
      <c r="G293" s="54" t="s">
        <v>49</v>
      </c>
      <c r="H293" s="59">
        <f>H294</f>
        <v>2164798</v>
      </c>
      <c r="I293" s="59">
        <f t="shared" ref="I293:J293" si="122">I294</f>
        <v>2164798</v>
      </c>
      <c r="J293" s="59">
        <f t="shared" si="122"/>
        <v>385674.34</v>
      </c>
      <c r="K293" s="211">
        <f t="shared" si="93"/>
        <v>17.81571952671797</v>
      </c>
    </row>
    <row r="294" spans="1:11">
      <c r="A294" s="171"/>
      <c r="B294" s="81" t="s">
        <v>64</v>
      </c>
      <c r="C294" s="5" t="s">
        <v>85</v>
      </c>
      <c r="D294" s="5" t="s">
        <v>21</v>
      </c>
      <c r="E294" s="5" t="s">
        <v>100</v>
      </c>
      <c r="F294" s="99" t="s">
        <v>230</v>
      </c>
      <c r="G294" s="54" t="s">
        <v>65</v>
      </c>
      <c r="H294" s="59">
        <v>2164798</v>
      </c>
      <c r="I294" s="59">
        <v>2164798</v>
      </c>
      <c r="J294" s="59">
        <v>385674.34</v>
      </c>
      <c r="K294" s="211">
        <f t="shared" si="93"/>
        <v>17.81571952671797</v>
      </c>
    </row>
    <row r="295" spans="1:11" ht="26.4">
      <c r="A295" s="171"/>
      <c r="B295" s="81" t="s">
        <v>186</v>
      </c>
      <c r="C295" s="5" t="s">
        <v>85</v>
      </c>
      <c r="D295" s="5" t="s">
        <v>21</v>
      </c>
      <c r="E295" s="5" t="s">
        <v>100</v>
      </c>
      <c r="F295" s="99" t="s">
        <v>230</v>
      </c>
      <c r="G295" s="54" t="s">
        <v>32</v>
      </c>
      <c r="H295" s="59">
        <f>H296</f>
        <v>10410000</v>
      </c>
      <c r="I295" s="59">
        <f t="shared" ref="I295:J295" si="123">I296</f>
        <v>10410000</v>
      </c>
      <c r="J295" s="59">
        <f t="shared" si="123"/>
        <v>261968.35</v>
      </c>
      <c r="K295" s="211">
        <f t="shared" si="93"/>
        <v>2.5165067243035542</v>
      </c>
    </row>
    <row r="296" spans="1:11" ht="26.4">
      <c r="A296" s="171"/>
      <c r="B296" s="85" t="s">
        <v>34</v>
      </c>
      <c r="C296" s="5" t="s">
        <v>85</v>
      </c>
      <c r="D296" s="5" t="s">
        <v>21</v>
      </c>
      <c r="E296" s="5" t="s">
        <v>100</v>
      </c>
      <c r="F296" s="99" t="s">
        <v>230</v>
      </c>
      <c r="G296" s="54" t="s">
        <v>33</v>
      </c>
      <c r="H296" s="59">
        <v>10410000</v>
      </c>
      <c r="I296" s="59">
        <v>10410000</v>
      </c>
      <c r="J296" s="59">
        <v>261968.35</v>
      </c>
      <c r="K296" s="211">
        <f t="shared" si="93"/>
        <v>2.5165067243035542</v>
      </c>
    </row>
    <row r="297" spans="1:11">
      <c r="A297" s="171"/>
      <c r="B297" s="70" t="s">
        <v>47</v>
      </c>
      <c r="C297" s="5" t="s">
        <v>85</v>
      </c>
      <c r="D297" s="5" t="s">
        <v>21</v>
      </c>
      <c r="E297" s="5" t="s">
        <v>100</v>
      </c>
      <c r="F297" s="99" t="s">
        <v>230</v>
      </c>
      <c r="G297" s="35" t="s">
        <v>45</v>
      </c>
      <c r="H297" s="59">
        <f>H298</f>
        <v>22752</v>
      </c>
      <c r="I297" s="59">
        <f t="shared" ref="I297:J297" si="124">I298</f>
        <v>22752</v>
      </c>
      <c r="J297" s="59">
        <f t="shared" si="124"/>
        <v>8678.5</v>
      </c>
      <c r="K297" s="211">
        <f t="shared" si="93"/>
        <v>38.143899437412095</v>
      </c>
    </row>
    <row r="298" spans="1:11">
      <c r="A298" s="171"/>
      <c r="B298" s="138" t="s">
        <v>56</v>
      </c>
      <c r="C298" s="5" t="s">
        <v>85</v>
      </c>
      <c r="D298" s="5" t="s">
        <v>21</v>
      </c>
      <c r="E298" s="5" t="s">
        <v>100</v>
      </c>
      <c r="F298" s="99" t="s">
        <v>230</v>
      </c>
      <c r="G298" s="35" t="s">
        <v>57</v>
      </c>
      <c r="H298" s="59">
        <v>22752</v>
      </c>
      <c r="I298" s="59">
        <v>22752</v>
      </c>
      <c r="J298" s="59">
        <v>8678.5</v>
      </c>
      <c r="K298" s="211">
        <f t="shared" si="93"/>
        <v>38.143899437412095</v>
      </c>
    </row>
    <row r="299" spans="1:11" ht="39.6">
      <c r="A299" s="114"/>
      <c r="B299" s="115" t="s">
        <v>226</v>
      </c>
      <c r="C299" s="5" t="s">
        <v>85</v>
      </c>
      <c r="D299" s="5" t="s">
        <v>21</v>
      </c>
      <c r="E299" s="5" t="s">
        <v>100</v>
      </c>
      <c r="F299" s="53" t="s">
        <v>190</v>
      </c>
      <c r="G299" s="54"/>
      <c r="H299" s="63">
        <f>H300</f>
        <v>50000</v>
      </c>
      <c r="I299" s="63">
        <f t="shared" ref="I299:J300" si="125">I300</f>
        <v>50000</v>
      </c>
      <c r="J299" s="63">
        <f t="shared" si="125"/>
        <v>0</v>
      </c>
      <c r="K299" s="210">
        <f t="shared" si="93"/>
        <v>0</v>
      </c>
    </row>
    <row r="300" spans="1:11" ht="26.4">
      <c r="A300" s="114"/>
      <c r="B300" s="81" t="s">
        <v>186</v>
      </c>
      <c r="C300" s="5" t="s">
        <v>85</v>
      </c>
      <c r="D300" s="5" t="s">
        <v>21</v>
      </c>
      <c r="E300" s="5" t="s">
        <v>100</v>
      </c>
      <c r="F300" s="53" t="s">
        <v>190</v>
      </c>
      <c r="G300" s="54" t="s">
        <v>32</v>
      </c>
      <c r="H300" s="63">
        <f>H301</f>
        <v>50000</v>
      </c>
      <c r="I300" s="63">
        <f t="shared" si="125"/>
        <v>50000</v>
      </c>
      <c r="J300" s="63">
        <f t="shared" si="125"/>
        <v>0</v>
      </c>
      <c r="K300" s="210">
        <f t="shared" si="93"/>
        <v>0</v>
      </c>
    </row>
    <row r="301" spans="1:11" ht="26.4">
      <c r="A301" s="114"/>
      <c r="B301" s="85" t="s">
        <v>34</v>
      </c>
      <c r="C301" s="5" t="s">
        <v>85</v>
      </c>
      <c r="D301" s="5" t="s">
        <v>21</v>
      </c>
      <c r="E301" s="5" t="s">
        <v>100</v>
      </c>
      <c r="F301" s="53" t="s">
        <v>190</v>
      </c>
      <c r="G301" s="54" t="s">
        <v>33</v>
      </c>
      <c r="H301" s="59">
        <v>50000</v>
      </c>
      <c r="I301" s="59">
        <v>50000</v>
      </c>
      <c r="J301" s="59"/>
      <c r="K301" s="211">
        <f t="shared" si="93"/>
        <v>0</v>
      </c>
    </row>
    <row r="302" spans="1:11" ht="39.6">
      <c r="A302" s="171"/>
      <c r="B302" s="86" t="s">
        <v>227</v>
      </c>
      <c r="C302" s="10" t="s">
        <v>85</v>
      </c>
      <c r="D302" s="5" t="s">
        <v>21</v>
      </c>
      <c r="E302" s="5" t="s">
        <v>100</v>
      </c>
      <c r="F302" s="99" t="s">
        <v>228</v>
      </c>
      <c r="G302" s="54"/>
      <c r="H302" s="59">
        <f>H303+H305+H307</f>
        <v>8341524.2300000004</v>
      </c>
      <c r="I302" s="59">
        <f t="shared" ref="I302:J302" si="126">I303+I305+I307</f>
        <v>8341524.2300000004</v>
      </c>
      <c r="J302" s="59">
        <f t="shared" si="126"/>
        <v>727436.84</v>
      </c>
      <c r="K302" s="211">
        <f t="shared" si="93"/>
        <v>8.7206704667211632</v>
      </c>
    </row>
    <row r="303" spans="1:11" ht="39.6">
      <c r="A303" s="171"/>
      <c r="B303" s="81" t="s">
        <v>51</v>
      </c>
      <c r="C303" s="5" t="s">
        <v>85</v>
      </c>
      <c r="D303" s="5" t="s">
        <v>21</v>
      </c>
      <c r="E303" s="5" t="s">
        <v>100</v>
      </c>
      <c r="F303" s="99" t="s">
        <v>228</v>
      </c>
      <c r="G303" s="54" t="s">
        <v>49</v>
      </c>
      <c r="H303" s="59">
        <f>H304</f>
        <v>3214045</v>
      </c>
      <c r="I303" s="59">
        <f t="shared" ref="I303:J303" si="127">I304</f>
        <v>3214045</v>
      </c>
      <c r="J303" s="59">
        <f t="shared" si="127"/>
        <v>495431.1</v>
      </c>
      <c r="K303" s="211">
        <f t="shared" si="93"/>
        <v>15.414566379748882</v>
      </c>
    </row>
    <row r="304" spans="1:11">
      <c r="A304" s="171"/>
      <c r="B304" s="81" t="s">
        <v>64</v>
      </c>
      <c r="C304" s="5" t="s">
        <v>85</v>
      </c>
      <c r="D304" s="5" t="s">
        <v>21</v>
      </c>
      <c r="E304" s="5" t="s">
        <v>100</v>
      </c>
      <c r="F304" s="99" t="s">
        <v>228</v>
      </c>
      <c r="G304" s="54" t="s">
        <v>65</v>
      </c>
      <c r="H304" s="59">
        <v>3214045</v>
      </c>
      <c r="I304" s="59">
        <v>3214045</v>
      </c>
      <c r="J304" s="59">
        <v>495431.1</v>
      </c>
      <c r="K304" s="211">
        <f t="shared" si="93"/>
        <v>15.414566379748882</v>
      </c>
    </row>
    <row r="305" spans="1:11" ht="26.4">
      <c r="A305" s="171"/>
      <c r="B305" s="81" t="s">
        <v>186</v>
      </c>
      <c r="C305" s="5" t="s">
        <v>85</v>
      </c>
      <c r="D305" s="5" t="s">
        <v>21</v>
      </c>
      <c r="E305" s="5" t="s">
        <v>100</v>
      </c>
      <c r="F305" s="99" t="s">
        <v>228</v>
      </c>
      <c r="G305" s="54" t="s">
        <v>32</v>
      </c>
      <c r="H305" s="59">
        <f>H306</f>
        <v>5108243.2300000004</v>
      </c>
      <c r="I305" s="59">
        <f t="shared" ref="I305:J305" si="128">I306</f>
        <v>5108243.2300000004</v>
      </c>
      <c r="J305" s="59">
        <f t="shared" si="128"/>
        <v>229313.04</v>
      </c>
      <c r="K305" s="211">
        <f t="shared" si="93"/>
        <v>4.4890783323173897</v>
      </c>
    </row>
    <row r="306" spans="1:11" ht="26.4">
      <c r="A306" s="171"/>
      <c r="B306" s="85" t="s">
        <v>34</v>
      </c>
      <c r="C306" s="5" t="s">
        <v>85</v>
      </c>
      <c r="D306" s="5" t="s">
        <v>21</v>
      </c>
      <c r="E306" s="5" t="s">
        <v>100</v>
      </c>
      <c r="F306" s="99" t="s">
        <v>228</v>
      </c>
      <c r="G306" s="54" t="s">
        <v>33</v>
      </c>
      <c r="H306" s="59">
        <v>5108243.2300000004</v>
      </c>
      <c r="I306" s="59">
        <v>5108243.2300000004</v>
      </c>
      <c r="J306" s="59">
        <v>229313.04</v>
      </c>
      <c r="K306" s="211">
        <f t="shared" si="93"/>
        <v>4.4890783323173897</v>
      </c>
    </row>
    <row r="307" spans="1:11">
      <c r="A307" s="171"/>
      <c r="B307" s="70" t="s">
        <v>47</v>
      </c>
      <c r="C307" s="5" t="s">
        <v>85</v>
      </c>
      <c r="D307" s="5" t="s">
        <v>21</v>
      </c>
      <c r="E307" s="5" t="s">
        <v>100</v>
      </c>
      <c r="F307" s="99" t="s">
        <v>228</v>
      </c>
      <c r="G307" s="35" t="s">
        <v>45</v>
      </c>
      <c r="H307" s="59">
        <f>H308+H309</f>
        <v>19236</v>
      </c>
      <c r="I307" s="59">
        <f t="shared" ref="I307:J307" si="129">I308+I309</f>
        <v>19236</v>
      </c>
      <c r="J307" s="59">
        <f t="shared" si="129"/>
        <v>2692.7</v>
      </c>
      <c r="K307" s="211">
        <f t="shared" ref="K307:K383" si="130">J307/I307*100</f>
        <v>13.99823248076523</v>
      </c>
    </row>
    <row r="308" spans="1:11" ht="26.4" hidden="1">
      <c r="A308" s="171"/>
      <c r="B308" s="149" t="s">
        <v>48</v>
      </c>
      <c r="C308" s="5" t="s">
        <v>85</v>
      </c>
      <c r="D308" s="5" t="s">
        <v>21</v>
      </c>
      <c r="E308" s="5" t="s">
        <v>100</v>
      </c>
      <c r="F308" s="99" t="s">
        <v>228</v>
      </c>
      <c r="G308" s="35" t="s">
        <v>46</v>
      </c>
      <c r="H308" s="59"/>
      <c r="I308" s="59"/>
      <c r="J308" s="59"/>
      <c r="K308" s="211" t="e">
        <f t="shared" si="130"/>
        <v>#DIV/0!</v>
      </c>
    </row>
    <row r="309" spans="1:11">
      <c r="A309" s="171"/>
      <c r="B309" s="138" t="s">
        <v>56</v>
      </c>
      <c r="C309" s="10" t="s">
        <v>85</v>
      </c>
      <c r="D309" s="5" t="s">
        <v>21</v>
      </c>
      <c r="E309" s="5" t="s">
        <v>100</v>
      </c>
      <c r="F309" s="99" t="s">
        <v>228</v>
      </c>
      <c r="G309" s="35" t="s">
        <v>57</v>
      </c>
      <c r="H309" s="59">
        <v>19236</v>
      </c>
      <c r="I309" s="59">
        <v>19236</v>
      </c>
      <c r="J309" s="59">
        <v>2692.7</v>
      </c>
      <c r="K309" s="211">
        <f t="shared" si="130"/>
        <v>13.99823248076523</v>
      </c>
    </row>
    <row r="310" spans="1:11" ht="26.4">
      <c r="A310" s="171"/>
      <c r="B310" s="138" t="s">
        <v>386</v>
      </c>
      <c r="C310" s="34" t="s">
        <v>85</v>
      </c>
      <c r="D310" s="34" t="s">
        <v>21</v>
      </c>
      <c r="E310" s="34" t="s">
        <v>100</v>
      </c>
      <c r="F310" s="99" t="s">
        <v>385</v>
      </c>
      <c r="G310" s="35"/>
      <c r="H310" s="59">
        <f>H311</f>
        <v>2815993.82</v>
      </c>
      <c r="I310" s="59">
        <f t="shared" ref="I310:J311" si="131">I311</f>
        <v>2815993.82</v>
      </c>
      <c r="J310" s="59">
        <f t="shared" si="131"/>
        <v>0</v>
      </c>
      <c r="K310" s="211">
        <f t="shared" si="130"/>
        <v>0</v>
      </c>
    </row>
    <row r="311" spans="1:11" ht="26.4">
      <c r="A311" s="171"/>
      <c r="B311" s="81" t="s">
        <v>186</v>
      </c>
      <c r="C311" s="34" t="s">
        <v>85</v>
      </c>
      <c r="D311" s="34" t="s">
        <v>21</v>
      </c>
      <c r="E311" s="34" t="s">
        <v>100</v>
      </c>
      <c r="F311" s="99" t="s">
        <v>385</v>
      </c>
      <c r="G311" s="35" t="s">
        <v>32</v>
      </c>
      <c r="H311" s="59">
        <f>H312</f>
        <v>2815993.82</v>
      </c>
      <c r="I311" s="59">
        <f t="shared" si="131"/>
        <v>2815993.82</v>
      </c>
      <c r="J311" s="59">
        <f t="shared" si="131"/>
        <v>0</v>
      </c>
      <c r="K311" s="211">
        <f t="shared" si="130"/>
        <v>0</v>
      </c>
    </row>
    <row r="312" spans="1:11" ht="26.4">
      <c r="A312" s="171"/>
      <c r="B312" s="85" t="s">
        <v>34</v>
      </c>
      <c r="C312" s="34" t="s">
        <v>85</v>
      </c>
      <c r="D312" s="34" t="s">
        <v>21</v>
      </c>
      <c r="E312" s="34" t="s">
        <v>100</v>
      </c>
      <c r="F312" s="99" t="s">
        <v>385</v>
      </c>
      <c r="G312" s="35" t="s">
        <v>33</v>
      </c>
      <c r="H312" s="59">
        <v>2815993.82</v>
      </c>
      <c r="I312" s="59">
        <v>2815993.82</v>
      </c>
      <c r="J312" s="59"/>
      <c r="K312" s="211">
        <f t="shared" si="130"/>
        <v>0</v>
      </c>
    </row>
    <row r="313" spans="1:11" ht="26.4">
      <c r="A313" s="114"/>
      <c r="B313" s="178" t="s">
        <v>218</v>
      </c>
      <c r="C313" s="34" t="s">
        <v>85</v>
      </c>
      <c r="D313" s="34" t="s">
        <v>21</v>
      </c>
      <c r="E313" s="34" t="s">
        <v>100</v>
      </c>
      <c r="F313" s="99" t="s">
        <v>315</v>
      </c>
      <c r="G313" s="35"/>
      <c r="H313" s="63">
        <f>H314</f>
        <v>21931400</v>
      </c>
      <c r="I313" s="63">
        <f t="shared" ref="I313:J314" si="132">I314</f>
        <v>21931400</v>
      </c>
      <c r="J313" s="63">
        <f t="shared" si="132"/>
        <v>2122000</v>
      </c>
      <c r="K313" s="210">
        <f t="shared" si="130"/>
        <v>9.6756249031069608</v>
      </c>
    </row>
    <row r="314" spans="1:11" ht="26.4">
      <c r="A314" s="114"/>
      <c r="B314" s="81" t="s">
        <v>186</v>
      </c>
      <c r="C314" s="34" t="s">
        <v>85</v>
      </c>
      <c r="D314" s="34" t="s">
        <v>21</v>
      </c>
      <c r="E314" s="34" t="s">
        <v>100</v>
      </c>
      <c r="F314" s="99" t="s">
        <v>315</v>
      </c>
      <c r="G314" s="54" t="s">
        <v>32</v>
      </c>
      <c r="H314" s="63">
        <f>H315</f>
        <v>21931400</v>
      </c>
      <c r="I314" s="63">
        <f t="shared" si="132"/>
        <v>21931400</v>
      </c>
      <c r="J314" s="63">
        <f t="shared" si="132"/>
        <v>2122000</v>
      </c>
      <c r="K314" s="210">
        <f t="shared" si="130"/>
        <v>9.6756249031069608</v>
      </c>
    </row>
    <row r="315" spans="1:11" ht="26.4">
      <c r="A315" s="114"/>
      <c r="B315" s="85" t="s">
        <v>34</v>
      </c>
      <c r="C315" s="34" t="s">
        <v>85</v>
      </c>
      <c r="D315" s="34" t="s">
        <v>21</v>
      </c>
      <c r="E315" s="34" t="s">
        <v>100</v>
      </c>
      <c r="F315" s="99" t="s">
        <v>315</v>
      </c>
      <c r="G315" s="54" t="s">
        <v>33</v>
      </c>
      <c r="H315" s="63">
        <v>21931400</v>
      </c>
      <c r="I315" s="63">
        <v>21931400</v>
      </c>
      <c r="J315" s="63">
        <v>2122000</v>
      </c>
      <c r="K315" s="210">
        <f t="shared" si="130"/>
        <v>9.6756249031069608</v>
      </c>
    </row>
    <row r="316" spans="1:11">
      <c r="A316" s="104"/>
      <c r="B316" s="84"/>
      <c r="C316" s="4"/>
      <c r="D316" s="4"/>
      <c r="E316" s="4"/>
      <c r="F316" s="5"/>
      <c r="G316" s="17"/>
      <c r="H316" s="56"/>
      <c r="I316" s="56"/>
      <c r="J316" s="56"/>
      <c r="K316" s="207"/>
    </row>
    <row r="317" spans="1:11" ht="41.4">
      <c r="A317" s="176" t="s">
        <v>6</v>
      </c>
      <c r="B317" s="150" t="s">
        <v>286</v>
      </c>
      <c r="C317" s="8" t="s">
        <v>28</v>
      </c>
      <c r="D317" s="8" t="s">
        <v>21</v>
      </c>
      <c r="E317" s="8" t="s">
        <v>100</v>
      </c>
      <c r="F317" s="7" t="s">
        <v>101</v>
      </c>
      <c r="G317" s="18"/>
      <c r="H317" s="57">
        <f t="shared" ref="H317:J317" si="133">H324+H318+H321</f>
        <v>10236000</v>
      </c>
      <c r="I317" s="57">
        <f t="shared" si="133"/>
        <v>11059351.52</v>
      </c>
      <c r="J317" s="57">
        <f t="shared" si="133"/>
        <v>605040</v>
      </c>
      <c r="K317" s="206">
        <f t="shared" si="130"/>
        <v>5.4708451838774721</v>
      </c>
    </row>
    <row r="318" spans="1:11">
      <c r="A318" s="171"/>
      <c r="B318" s="101" t="s">
        <v>170</v>
      </c>
      <c r="C318" s="34" t="s">
        <v>28</v>
      </c>
      <c r="D318" s="34" t="s">
        <v>21</v>
      </c>
      <c r="E318" s="34" t="s">
        <v>100</v>
      </c>
      <c r="F318" s="34" t="s">
        <v>169</v>
      </c>
      <c r="G318" s="35"/>
      <c r="H318" s="60">
        <f>H319</f>
        <v>5000000</v>
      </c>
      <c r="I318" s="60">
        <f t="shared" ref="I318:J319" si="134">I319</f>
        <v>5000000</v>
      </c>
      <c r="J318" s="60">
        <f t="shared" si="134"/>
        <v>0</v>
      </c>
      <c r="K318" s="208">
        <f t="shared" si="130"/>
        <v>0</v>
      </c>
    </row>
    <row r="319" spans="1:11" ht="26.4">
      <c r="A319" s="171"/>
      <c r="B319" s="73" t="s">
        <v>41</v>
      </c>
      <c r="C319" s="34" t="s">
        <v>28</v>
      </c>
      <c r="D319" s="34" t="s">
        <v>21</v>
      </c>
      <c r="E319" s="34" t="s">
        <v>100</v>
      </c>
      <c r="F319" s="34" t="s">
        <v>169</v>
      </c>
      <c r="G319" s="35" t="s">
        <v>39</v>
      </c>
      <c r="H319" s="60">
        <f>H320</f>
        <v>5000000</v>
      </c>
      <c r="I319" s="60">
        <f t="shared" si="134"/>
        <v>5000000</v>
      </c>
      <c r="J319" s="60">
        <f t="shared" si="134"/>
        <v>0</v>
      </c>
      <c r="K319" s="208">
        <f t="shared" si="130"/>
        <v>0</v>
      </c>
    </row>
    <row r="320" spans="1:11">
      <c r="A320" s="175"/>
      <c r="B320" s="101" t="s">
        <v>42</v>
      </c>
      <c r="C320" s="34" t="s">
        <v>28</v>
      </c>
      <c r="D320" s="34" t="s">
        <v>21</v>
      </c>
      <c r="E320" s="34" t="s">
        <v>100</v>
      </c>
      <c r="F320" s="34" t="s">
        <v>169</v>
      </c>
      <c r="G320" s="35" t="s">
        <v>40</v>
      </c>
      <c r="H320" s="60">
        <v>5000000</v>
      </c>
      <c r="I320" s="60">
        <v>5000000</v>
      </c>
      <c r="J320" s="60"/>
      <c r="K320" s="208">
        <f t="shared" si="130"/>
        <v>0</v>
      </c>
    </row>
    <row r="321" spans="1:11" ht="24.75" customHeight="1">
      <c r="A321" s="171"/>
      <c r="B321" s="73" t="s">
        <v>218</v>
      </c>
      <c r="C321" s="5" t="s">
        <v>28</v>
      </c>
      <c r="D321" s="5" t="s">
        <v>21</v>
      </c>
      <c r="E321" s="5" t="s">
        <v>100</v>
      </c>
      <c r="F321" s="72" t="s">
        <v>315</v>
      </c>
      <c r="G321" s="100"/>
      <c r="H321" s="60">
        <f>H322</f>
        <v>5036000</v>
      </c>
      <c r="I321" s="60">
        <f t="shared" ref="I321:J321" si="135">I322</f>
        <v>5036000</v>
      </c>
      <c r="J321" s="60">
        <f t="shared" si="135"/>
        <v>605040</v>
      </c>
      <c r="K321" s="208">
        <f t="shared" si="130"/>
        <v>12.014297061159651</v>
      </c>
    </row>
    <row r="322" spans="1:11" ht="25.5" customHeight="1">
      <c r="A322" s="171"/>
      <c r="B322" s="149" t="s">
        <v>186</v>
      </c>
      <c r="C322" s="5" t="s">
        <v>28</v>
      </c>
      <c r="D322" s="5" t="s">
        <v>21</v>
      </c>
      <c r="E322" s="5" t="s">
        <v>100</v>
      </c>
      <c r="F322" s="72" t="s">
        <v>315</v>
      </c>
      <c r="G322" s="100" t="s">
        <v>32</v>
      </c>
      <c r="H322" s="60">
        <f>H323</f>
        <v>5036000</v>
      </c>
      <c r="I322" s="60">
        <f t="shared" ref="I322:J322" si="136">I323</f>
        <v>5036000</v>
      </c>
      <c r="J322" s="60">
        <f t="shared" si="136"/>
        <v>605040</v>
      </c>
      <c r="K322" s="208">
        <f t="shared" si="130"/>
        <v>12.014297061159651</v>
      </c>
    </row>
    <row r="323" spans="1:11" ht="30.75" customHeight="1">
      <c r="A323" s="171"/>
      <c r="B323" s="70" t="s">
        <v>34</v>
      </c>
      <c r="C323" s="5" t="s">
        <v>28</v>
      </c>
      <c r="D323" s="5" t="s">
        <v>21</v>
      </c>
      <c r="E323" s="5" t="s">
        <v>100</v>
      </c>
      <c r="F323" s="72" t="s">
        <v>315</v>
      </c>
      <c r="G323" s="100" t="s">
        <v>33</v>
      </c>
      <c r="H323" s="59">
        <v>5036000</v>
      </c>
      <c r="I323" s="59">
        <v>5036000</v>
      </c>
      <c r="J323" s="60">
        <v>605040</v>
      </c>
      <c r="K323" s="208">
        <f t="shared" si="130"/>
        <v>12.014297061159651</v>
      </c>
    </row>
    <row r="324" spans="1:11">
      <c r="A324" s="246"/>
      <c r="B324" s="164" t="s">
        <v>231</v>
      </c>
      <c r="C324" s="5" t="s">
        <v>28</v>
      </c>
      <c r="D324" s="5" t="s">
        <v>21</v>
      </c>
      <c r="E324" s="5" t="s">
        <v>100</v>
      </c>
      <c r="F324" s="72" t="s">
        <v>195</v>
      </c>
      <c r="G324" s="17"/>
      <c r="H324" s="56">
        <f t="shared" ref="H324:J325" si="137">H325</f>
        <v>200000</v>
      </c>
      <c r="I324" s="56">
        <f t="shared" si="137"/>
        <v>1023351.5199999999</v>
      </c>
      <c r="J324" s="56">
        <f t="shared" si="137"/>
        <v>0</v>
      </c>
      <c r="K324" s="207">
        <f t="shared" si="130"/>
        <v>0</v>
      </c>
    </row>
    <row r="325" spans="1:11" ht="13.5" customHeight="1">
      <c r="A325" s="244"/>
      <c r="B325" s="25" t="s">
        <v>35</v>
      </c>
      <c r="C325" s="5" t="s">
        <v>28</v>
      </c>
      <c r="D325" s="5" t="s">
        <v>21</v>
      </c>
      <c r="E325" s="5" t="s">
        <v>100</v>
      </c>
      <c r="F325" s="72" t="s">
        <v>195</v>
      </c>
      <c r="G325" s="17" t="s">
        <v>36</v>
      </c>
      <c r="H325" s="56">
        <f t="shared" si="137"/>
        <v>200000</v>
      </c>
      <c r="I325" s="56">
        <f t="shared" si="137"/>
        <v>1023351.5199999999</v>
      </c>
      <c r="J325" s="56">
        <f t="shared" si="137"/>
        <v>0</v>
      </c>
      <c r="K325" s="207">
        <f t="shared" si="130"/>
        <v>0</v>
      </c>
    </row>
    <row r="326" spans="1:11" ht="14.25" customHeight="1">
      <c r="A326" s="244"/>
      <c r="B326" s="25" t="s">
        <v>38</v>
      </c>
      <c r="C326" s="5" t="s">
        <v>28</v>
      </c>
      <c r="D326" s="5" t="s">
        <v>21</v>
      </c>
      <c r="E326" s="5" t="s">
        <v>100</v>
      </c>
      <c r="F326" s="72" t="s">
        <v>195</v>
      </c>
      <c r="G326" s="17" t="s">
        <v>37</v>
      </c>
      <c r="H326" s="60">
        <v>200000</v>
      </c>
      <c r="I326" s="60">
        <v>1023351.5199999999</v>
      </c>
      <c r="J326" s="60"/>
      <c r="K326" s="208">
        <f t="shared" si="130"/>
        <v>0</v>
      </c>
    </row>
    <row r="327" spans="1:11">
      <c r="A327" s="104"/>
      <c r="B327" s="84"/>
      <c r="C327" s="5"/>
      <c r="D327" s="5"/>
      <c r="E327" s="5"/>
      <c r="F327" s="5"/>
      <c r="G327" s="17"/>
      <c r="H327" s="56"/>
      <c r="I327" s="56"/>
      <c r="J327" s="56"/>
      <c r="K327" s="207"/>
    </row>
    <row r="328" spans="1:11" ht="41.4">
      <c r="A328" s="176" t="s">
        <v>7</v>
      </c>
      <c r="B328" s="95" t="s">
        <v>287</v>
      </c>
      <c r="C328" s="20" t="s">
        <v>15</v>
      </c>
      <c r="D328" s="9" t="s">
        <v>21</v>
      </c>
      <c r="E328" s="9" t="s">
        <v>100</v>
      </c>
      <c r="F328" s="20" t="s">
        <v>101</v>
      </c>
      <c r="G328" s="17"/>
      <c r="H328" s="57">
        <f>H329+H334+H344+H339</f>
        <v>2241600</v>
      </c>
      <c r="I328" s="57">
        <f t="shared" ref="I328:J328" si="138">I329+I334+I344+I339</f>
        <v>2541600</v>
      </c>
      <c r="J328" s="57">
        <f t="shared" si="138"/>
        <v>558764.72</v>
      </c>
      <c r="K328" s="206">
        <f t="shared" si="130"/>
        <v>21.984762354422411</v>
      </c>
    </row>
    <row r="329" spans="1:11">
      <c r="A329" s="246"/>
      <c r="B329" s="55" t="s">
        <v>232</v>
      </c>
      <c r="C329" s="5" t="s">
        <v>15</v>
      </c>
      <c r="D329" s="5" t="s">
        <v>21</v>
      </c>
      <c r="E329" s="5" t="s">
        <v>100</v>
      </c>
      <c r="F329" s="5" t="s">
        <v>115</v>
      </c>
      <c r="G329" s="17"/>
      <c r="H329" s="56">
        <f>H330+H332</f>
        <v>507700</v>
      </c>
      <c r="I329" s="56">
        <f t="shared" ref="I329:J329" si="139">I330+I332</f>
        <v>507700</v>
      </c>
      <c r="J329" s="56">
        <f t="shared" si="139"/>
        <v>412763.54</v>
      </c>
      <c r="K329" s="207">
        <f t="shared" si="130"/>
        <v>81.300677565491426</v>
      </c>
    </row>
    <row r="330" spans="1:11" ht="26.4">
      <c r="A330" s="244"/>
      <c r="B330" s="55" t="s">
        <v>186</v>
      </c>
      <c r="C330" s="5" t="s">
        <v>15</v>
      </c>
      <c r="D330" s="5" t="s">
        <v>21</v>
      </c>
      <c r="E330" s="5" t="s">
        <v>100</v>
      </c>
      <c r="F330" s="5" t="s">
        <v>115</v>
      </c>
      <c r="G330" s="17" t="s">
        <v>32</v>
      </c>
      <c r="H330" s="56">
        <f>H331</f>
        <v>422200</v>
      </c>
      <c r="I330" s="56">
        <f t="shared" ref="I330:J330" si="140">I331</f>
        <v>422200</v>
      </c>
      <c r="J330" s="56">
        <f t="shared" si="140"/>
        <v>336263.54</v>
      </c>
      <c r="K330" s="207">
        <f t="shared" si="130"/>
        <v>79.645556608242529</v>
      </c>
    </row>
    <row r="331" spans="1:11" ht="26.4">
      <c r="A331" s="244"/>
      <c r="B331" s="27" t="s">
        <v>34</v>
      </c>
      <c r="C331" s="5" t="s">
        <v>15</v>
      </c>
      <c r="D331" s="5" t="s">
        <v>21</v>
      </c>
      <c r="E331" s="5" t="s">
        <v>100</v>
      </c>
      <c r="F331" s="5" t="s">
        <v>115</v>
      </c>
      <c r="G331" s="17" t="s">
        <v>33</v>
      </c>
      <c r="H331" s="59">
        <v>422200</v>
      </c>
      <c r="I331" s="59">
        <v>422200</v>
      </c>
      <c r="J331" s="59">
        <v>336263.54</v>
      </c>
      <c r="K331" s="211">
        <f t="shared" si="130"/>
        <v>79.645556608242529</v>
      </c>
    </row>
    <row r="332" spans="1:11">
      <c r="A332" s="244"/>
      <c r="B332" s="55" t="s">
        <v>35</v>
      </c>
      <c r="C332" s="5" t="s">
        <v>15</v>
      </c>
      <c r="D332" s="5" t="s">
        <v>21</v>
      </c>
      <c r="E332" s="5" t="s">
        <v>100</v>
      </c>
      <c r="F332" s="5" t="s">
        <v>115</v>
      </c>
      <c r="G332" s="54" t="s">
        <v>36</v>
      </c>
      <c r="H332" s="59">
        <f>H333</f>
        <v>85500</v>
      </c>
      <c r="I332" s="59">
        <f t="shared" ref="I332:J332" si="141">I333</f>
        <v>85500</v>
      </c>
      <c r="J332" s="59">
        <f t="shared" si="141"/>
        <v>76500</v>
      </c>
      <c r="K332" s="211">
        <f t="shared" si="130"/>
        <v>89.473684210526315</v>
      </c>
    </row>
    <row r="333" spans="1:11">
      <c r="A333" s="244"/>
      <c r="B333" s="55" t="s">
        <v>161</v>
      </c>
      <c r="C333" s="5" t="s">
        <v>15</v>
      </c>
      <c r="D333" s="5" t="s">
        <v>21</v>
      </c>
      <c r="E333" s="5" t="s">
        <v>100</v>
      </c>
      <c r="F333" s="5" t="s">
        <v>115</v>
      </c>
      <c r="G333" s="54" t="s">
        <v>162</v>
      </c>
      <c r="H333" s="59">
        <v>85500</v>
      </c>
      <c r="I333" s="59">
        <v>85500</v>
      </c>
      <c r="J333" s="59">
        <v>76500</v>
      </c>
      <c r="K333" s="211">
        <f t="shared" si="130"/>
        <v>89.473684210526315</v>
      </c>
    </row>
    <row r="334" spans="1:11">
      <c r="A334" s="250"/>
      <c r="B334" s="55" t="s">
        <v>233</v>
      </c>
      <c r="C334" s="5" t="s">
        <v>15</v>
      </c>
      <c r="D334" s="5" t="s">
        <v>21</v>
      </c>
      <c r="E334" s="5" t="s">
        <v>100</v>
      </c>
      <c r="F334" s="5" t="s">
        <v>116</v>
      </c>
      <c r="G334" s="17"/>
      <c r="H334" s="56">
        <f>H335+H337</f>
        <v>264700</v>
      </c>
      <c r="I334" s="56">
        <f t="shared" ref="I334:J334" si="142">I335+I337</f>
        <v>264700</v>
      </c>
      <c r="J334" s="56">
        <f t="shared" si="142"/>
        <v>146001.18</v>
      </c>
      <c r="K334" s="207">
        <f t="shared" si="130"/>
        <v>55.15722704948999</v>
      </c>
    </row>
    <row r="335" spans="1:11" ht="26.4">
      <c r="A335" s="244"/>
      <c r="B335" s="55" t="s">
        <v>186</v>
      </c>
      <c r="C335" s="5" t="s">
        <v>15</v>
      </c>
      <c r="D335" s="5" t="s">
        <v>21</v>
      </c>
      <c r="E335" s="5" t="s">
        <v>100</v>
      </c>
      <c r="F335" s="5" t="s">
        <v>116</v>
      </c>
      <c r="G335" s="17" t="s">
        <v>32</v>
      </c>
      <c r="H335" s="56">
        <f>H336</f>
        <v>190700</v>
      </c>
      <c r="I335" s="56">
        <f t="shared" ref="I335:J335" si="143">I336</f>
        <v>190700</v>
      </c>
      <c r="J335" s="56">
        <f t="shared" si="143"/>
        <v>133700</v>
      </c>
      <c r="K335" s="207">
        <f t="shared" si="130"/>
        <v>70.110120608285271</v>
      </c>
    </row>
    <row r="336" spans="1:11" ht="26.4">
      <c r="A336" s="247"/>
      <c r="B336" s="27" t="s">
        <v>34</v>
      </c>
      <c r="C336" s="5" t="s">
        <v>15</v>
      </c>
      <c r="D336" s="5" t="s">
        <v>21</v>
      </c>
      <c r="E336" s="5" t="s">
        <v>100</v>
      </c>
      <c r="F336" s="5" t="s">
        <v>116</v>
      </c>
      <c r="G336" s="17" t="s">
        <v>33</v>
      </c>
      <c r="H336" s="59">
        <v>190700</v>
      </c>
      <c r="I336" s="59">
        <v>190700</v>
      </c>
      <c r="J336" s="59">
        <v>133700</v>
      </c>
      <c r="K336" s="211">
        <f t="shared" si="130"/>
        <v>70.110120608285271</v>
      </c>
    </row>
    <row r="337" spans="1:11">
      <c r="A337" s="175"/>
      <c r="B337" s="81" t="s">
        <v>35</v>
      </c>
      <c r="C337" s="5" t="s">
        <v>15</v>
      </c>
      <c r="D337" s="5" t="s">
        <v>21</v>
      </c>
      <c r="E337" s="5" t="s">
        <v>100</v>
      </c>
      <c r="F337" s="5" t="s">
        <v>116</v>
      </c>
      <c r="G337" s="54" t="s">
        <v>36</v>
      </c>
      <c r="H337" s="59">
        <f>H338</f>
        <v>74000</v>
      </c>
      <c r="I337" s="59">
        <f t="shared" ref="I337:J337" si="144">I338</f>
        <v>74000</v>
      </c>
      <c r="J337" s="59">
        <f t="shared" si="144"/>
        <v>12301.18</v>
      </c>
      <c r="K337" s="211">
        <f t="shared" si="130"/>
        <v>16.623216216216218</v>
      </c>
    </row>
    <row r="338" spans="1:11">
      <c r="A338" s="175"/>
      <c r="B338" s="81" t="s">
        <v>161</v>
      </c>
      <c r="C338" s="5" t="s">
        <v>15</v>
      </c>
      <c r="D338" s="5" t="s">
        <v>21</v>
      </c>
      <c r="E338" s="5" t="s">
        <v>100</v>
      </c>
      <c r="F338" s="5" t="s">
        <v>116</v>
      </c>
      <c r="G338" s="54" t="s">
        <v>162</v>
      </c>
      <c r="H338" s="59">
        <v>74000</v>
      </c>
      <c r="I338" s="59">
        <v>74000</v>
      </c>
      <c r="J338" s="59">
        <v>12301.18</v>
      </c>
      <c r="K338" s="211">
        <f t="shared" si="130"/>
        <v>16.623216216216218</v>
      </c>
    </row>
    <row r="339" spans="1:11">
      <c r="A339" s="175"/>
      <c r="B339" s="81" t="s">
        <v>170</v>
      </c>
      <c r="C339" s="53" t="s">
        <v>15</v>
      </c>
      <c r="D339" s="53" t="s">
        <v>21</v>
      </c>
      <c r="E339" s="53" t="s">
        <v>100</v>
      </c>
      <c r="F339" s="53" t="s">
        <v>169</v>
      </c>
      <c r="G339" s="233"/>
      <c r="H339" s="59">
        <f>H340+H342</f>
        <v>0</v>
      </c>
      <c r="I339" s="59">
        <f t="shared" ref="I339:J339" si="145">I340+I342</f>
        <v>300000</v>
      </c>
      <c r="J339" s="59">
        <f t="shared" si="145"/>
        <v>0</v>
      </c>
      <c r="K339" s="211">
        <f t="shared" si="130"/>
        <v>0</v>
      </c>
    </row>
    <row r="340" spans="1:11" ht="26.4">
      <c r="A340" s="175"/>
      <c r="B340" s="81" t="s">
        <v>186</v>
      </c>
      <c r="C340" s="53" t="s">
        <v>15</v>
      </c>
      <c r="D340" s="53" t="s">
        <v>21</v>
      </c>
      <c r="E340" s="53" t="s">
        <v>100</v>
      </c>
      <c r="F340" s="53" t="s">
        <v>169</v>
      </c>
      <c r="G340" s="233" t="s">
        <v>32</v>
      </c>
      <c r="H340" s="59">
        <f>H341</f>
        <v>0</v>
      </c>
      <c r="I340" s="59">
        <f t="shared" ref="I340:J340" si="146">I341</f>
        <v>270000</v>
      </c>
      <c r="J340" s="59">
        <f t="shared" si="146"/>
        <v>0</v>
      </c>
      <c r="K340" s="211">
        <f t="shared" si="130"/>
        <v>0</v>
      </c>
    </row>
    <row r="341" spans="1:11" ht="26.4">
      <c r="A341" s="175"/>
      <c r="B341" s="81" t="s">
        <v>34</v>
      </c>
      <c r="C341" s="53" t="s">
        <v>15</v>
      </c>
      <c r="D341" s="53" t="s">
        <v>21</v>
      </c>
      <c r="E341" s="53" t="s">
        <v>100</v>
      </c>
      <c r="F341" s="53" t="s">
        <v>169</v>
      </c>
      <c r="G341" s="233" t="s">
        <v>33</v>
      </c>
      <c r="H341" s="59"/>
      <c r="I341" s="59">
        <v>270000</v>
      </c>
      <c r="J341" s="59"/>
      <c r="K341" s="211">
        <f t="shared" si="130"/>
        <v>0</v>
      </c>
    </row>
    <row r="342" spans="1:11">
      <c r="A342" s="175"/>
      <c r="B342" s="81" t="s">
        <v>35</v>
      </c>
      <c r="C342" s="53" t="s">
        <v>15</v>
      </c>
      <c r="D342" s="53" t="s">
        <v>21</v>
      </c>
      <c r="E342" s="53" t="s">
        <v>100</v>
      </c>
      <c r="F342" s="53" t="s">
        <v>169</v>
      </c>
      <c r="G342" s="233" t="s">
        <v>36</v>
      </c>
      <c r="H342" s="59">
        <f>H343</f>
        <v>0</v>
      </c>
      <c r="I342" s="59">
        <f t="shared" ref="I342:J342" si="147">I343</f>
        <v>30000</v>
      </c>
      <c r="J342" s="59">
        <f t="shared" si="147"/>
        <v>0</v>
      </c>
      <c r="K342" s="211">
        <f t="shared" si="130"/>
        <v>0</v>
      </c>
    </row>
    <row r="343" spans="1:11">
      <c r="A343" s="175"/>
      <c r="B343" s="81" t="s">
        <v>161</v>
      </c>
      <c r="C343" s="53" t="s">
        <v>15</v>
      </c>
      <c r="D343" s="53" t="s">
        <v>21</v>
      </c>
      <c r="E343" s="53" t="s">
        <v>100</v>
      </c>
      <c r="F343" s="53" t="s">
        <v>169</v>
      </c>
      <c r="G343" s="233" t="s">
        <v>162</v>
      </c>
      <c r="H343" s="59"/>
      <c r="I343" s="59">
        <v>30000</v>
      </c>
      <c r="J343" s="59"/>
      <c r="K343" s="211">
        <f t="shared" si="130"/>
        <v>0</v>
      </c>
    </row>
    <row r="344" spans="1:11" ht="26.4">
      <c r="A344" s="175"/>
      <c r="B344" s="178" t="s">
        <v>218</v>
      </c>
      <c r="C344" s="53" t="s">
        <v>15</v>
      </c>
      <c r="D344" s="5" t="s">
        <v>21</v>
      </c>
      <c r="E344" s="5" t="s">
        <v>100</v>
      </c>
      <c r="F344" s="72" t="s">
        <v>315</v>
      </c>
      <c r="G344" s="100"/>
      <c r="H344" s="59">
        <f>H345</f>
        <v>1469200</v>
      </c>
      <c r="I344" s="59">
        <f t="shared" ref="I344:J345" si="148">I345</f>
        <v>1469200</v>
      </c>
      <c r="J344" s="59">
        <f t="shared" si="148"/>
        <v>0</v>
      </c>
      <c r="K344" s="211">
        <f t="shared" si="130"/>
        <v>0</v>
      </c>
    </row>
    <row r="345" spans="1:11" ht="26.4">
      <c r="A345" s="175"/>
      <c r="B345" s="122" t="s">
        <v>186</v>
      </c>
      <c r="C345" s="99" t="s">
        <v>15</v>
      </c>
      <c r="D345" s="5" t="s">
        <v>21</v>
      </c>
      <c r="E345" s="5" t="s">
        <v>100</v>
      </c>
      <c r="F345" s="72" t="s">
        <v>315</v>
      </c>
      <c r="G345" s="100" t="s">
        <v>32</v>
      </c>
      <c r="H345" s="59">
        <f>H346</f>
        <v>1469200</v>
      </c>
      <c r="I345" s="59">
        <f t="shared" si="148"/>
        <v>1469200</v>
      </c>
      <c r="J345" s="59">
        <f t="shared" si="148"/>
        <v>0</v>
      </c>
      <c r="K345" s="211">
        <f t="shared" si="130"/>
        <v>0</v>
      </c>
    </row>
    <row r="346" spans="1:11" ht="26.4">
      <c r="A346" s="175"/>
      <c r="B346" s="70" t="s">
        <v>34</v>
      </c>
      <c r="C346" s="53" t="s">
        <v>15</v>
      </c>
      <c r="D346" s="5" t="s">
        <v>21</v>
      </c>
      <c r="E346" s="5" t="s">
        <v>100</v>
      </c>
      <c r="F346" s="72" t="s">
        <v>315</v>
      </c>
      <c r="G346" s="100" t="s">
        <v>33</v>
      </c>
      <c r="H346" s="59">
        <v>1469200</v>
      </c>
      <c r="I346" s="59">
        <v>1469200</v>
      </c>
      <c r="J346" s="59"/>
      <c r="K346" s="211">
        <f t="shared" si="130"/>
        <v>0</v>
      </c>
    </row>
    <row r="347" spans="1:11">
      <c r="A347" s="175"/>
      <c r="B347" s="4"/>
      <c r="C347" s="4"/>
      <c r="D347" s="4"/>
      <c r="E347" s="4"/>
      <c r="F347" s="5"/>
      <c r="G347" s="17"/>
      <c r="H347" s="56"/>
      <c r="I347" s="56"/>
      <c r="J347" s="56"/>
      <c r="K347" s="207"/>
    </row>
    <row r="348" spans="1:11" ht="41.4">
      <c r="A348" s="83">
        <v>8</v>
      </c>
      <c r="B348" s="148" t="s">
        <v>288</v>
      </c>
      <c r="C348" s="7" t="s">
        <v>150</v>
      </c>
      <c r="D348" s="7" t="s">
        <v>21</v>
      </c>
      <c r="E348" s="7" t="s">
        <v>100</v>
      </c>
      <c r="F348" s="7" t="s">
        <v>101</v>
      </c>
      <c r="G348" s="16"/>
      <c r="H348" s="58">
        <f>H349+H371+H367</f>
        <v>4315139.7700000005</v>
      </c>
      <c r="I348" s="58">
        <f>I349+I371+I367</f>
        <v>6006390.7700000005</v>
      </c>
      <c r="J348" s="58">
        <f>J349+J371+J367</f>
        <v>3041428.4899999998</v>
      </c>
      <c r="K348" s="205">
        <f t="shared" si="130"/>
        <v>50.636540419430609</v>
      </c>
    </row>
    <row r="349" spans="1:11">
      <c r="A349" s="82" t="s">
        <v>155</v>
      </c>
      <c r="B349" s="74" t="s">
        <v>151</v>
      </c>
      <c r="C349" s="6" t="s">
        <v>150</v>
      </c>
      <c r="D349" s="6" t="s">
        <v>3</v>
      </c>
      <c r="E349" s="6" t="s">
        <v>100</v>
      </c>
      <c r="F349" s="6" t="s">
        <v>101</v>
      </c>
      <c r="G349" s="18"/>
      <c r="H349" s="57">
        <f>H350+H353+H360</f>
        <v>1159123.4099999999</v>
      </c>
      <c r="I349" s="57">
        <f>I350+I353+I360</f>
        <v>2850374.41</v>
      </c>
      <c r="J349" s="57">
        <f>J350+J353+J360</f>
        <v>1252495.31</v>
      </c>
      <c r="K349" s="206">
        <f t="shared" si="130"/>
        <v>43.94143118903456</v>
      </c>
    </row>
    <row r="350" spans="1:11">
      <c r="A350" s="243"/>
      <c r="B350" s="73" t="s">
        <v>170</v>
      </c>
      <c r="C350" s="72" t="s">
        <v>150</v>
      </c>
      <c r="D350" s="72" t="s">
        <v>3</v>
      </c>
      <c r="E350" s="72" t="s">
        <v>100</v>
      </c>
      <c r="F350" s="72" t="s">
        <v>169</v>
      </c>
      <c r="G350" s="100"/>
      <c r="H350" s="56">
        <f>H351</f>
        <v>79104.41</v>
      </c>
      <c r="I350" s="56">
        <f t="shared" ref="I350:J351" si="149">I351</f>
        <v>79104.41</v>
      </c>
      <c r="J350" s="56">
        <f t="shared" si="149"/>
        <v>79104.41</v>
      </c>
      <c r="K350" s="207">
        <f t="shared" si="130"/>
        <v>100</v>
      </c>
    </row>
    <row r="351" spans="1:11" ht="26.4">
      <c r="A351" s="244"/>
      <c r="B351" s="122" t="s">
        <v>186</v>
      </c>
      <c r="C351" s="72" t="s">
        <v>150</v>
      </c>
      <c r="D351" s="72" t="s">
        <v>3</v>
      </c>
      <c r="E351" s="72" t="s">
        <v>100</v>
      </c>
      <c r="F351" s="72" t="s">
        <v>169</v>
      </c>
      <c r="G351" s="100" t="s">
        <v>32</v>
      </c>
      <c r="H351" s="56">
        <f>H352</f>
        <v>79104.41</v>
      </c>
      <c r="I351" s="56">
        <f t="shared" si="149"/>
        <v>79104.41</v>
      </c>
      <c r="J351" s="56">
        <f t="shared" si="149"/>
        <v>79104.41</v>
      </c>
      <c r="K351" s="207">
        <f t="shared" si="130"/>
        <v>100</v>
      </c>
    </row>
    <row r="352" spans="1:11" ht="26.4">
      <c r="A352" s="244"/>
      <c r="B352" s="70" t="s">
        <v>34</v>
      </c>
      <c r="C352" s="72" t="s">
        <v>150</v>
      </c>
      <c r="D352" s="72" t="s">
        <v>3</v>
      </c>
      <c r="E352" s="72" t="s">
        <v>100</v>
      </c>
      <c r="F352" s="72" t="s">
        <v>169</v>
      </c>
      <c r="G352" s="100" t="s">
        <v>33</v>
      </c>
      <c r="H352" s="59">
        <v>79104.41</v>
      </c>
      <c r="I352" s="59">
        <v>79104.41</v>
      </c>
      <c r="J352" s="59">
        <v>79104.41</v>
      </c>
      <c r="K352" s="211">
        <f t="shared" si="130"/>
        <v>100</v>
      </c>
    </row>
    <row r="353" spans="1:11" ht="66" customHeight="1">
      <c r="A353" s="171"/>
      <c r="B353" s="113" t="s">
        <v>184</v>
      </c>
      <c r="C353" s="72" t="s">
        <v>150</v>
      </c>
      <c r="D353" s="72" t="s">
        <v>3</v>
      </c>
      <c r="E353" s="72" t="s">
        <v>181</v>
      </c>
      <c r="F353" s="72" t="s">
        <v>182</v>
      </c>
      <c r="G353" s="100"/>
      <c r="H353" s="59">
        <f>H354+H356+H358</f>
        <v>1058418.6200000001</v>
      </c>
      <c r="I353" s="59">
        <f t="shared" ref="I353:J353" si="150">I354+I356+I358</f>
        <v>2715844.6</v>
      </c>
      <c r="J353" s="59">
        <f t="shared" si="150"/>
        <v>1149923.08</v>
      </c>
      <c r="K353" s="211">
        <f t="shared" si="130"/>
        <v>42.341269452604173</v>
      </c>
    </row>
    <row r="354" spans="1:11">
      <c r="A354" s="171"/>
      <c r="B354" s="102" t="s">
        <v>35</v>
      </c>
      <c r="C354" s="72" t="s">
        <v>150</v>
      </c>
      <c r="D354" s="72" t="s">
        <v>3</v>
      </c>
      <c r="E354" s="72" t="s">
        <v>181</v>
      </c>
      <c r="F354" s="72" t="s">
        <v>182</v>
      </c>
      <c r="G354" s="100" t="s">
        <v>36</v>
      </c>
      <c r="H354" s="59">
        <f>H355</f>
        <v>1058418.6200000001</v>
      </c>
      <c r="I354" s="59">
        <f t="shared" ref="I354:J354" si="151">I355</f>
        <v>2073944.6</v>
      </c>
      <c r="J354" s="59">
        <f t="shared" si="151"/>
        <v>1149923.08</v>
      </c>
      <c r="K354" s="211">
        <f t="shared" si="130"/>
        <v>55.446181156430121</v>
      </c>
    </row>
    <row r="355" spans="1:11" ht="18.75" customHeight="1">
      <c r="A355" s="171"/>
      <c r="B355" s="102" t="s">
        <v>38</v>
      </c>
      <c r="C355" s="72" t="s">
        <v>150</v>
      </c>
      <c r="D355" s="72" t="s">
        <v>3</v>
      </c>
      <c r="E355" s="72" t="s">
        <v>181</v>
      </c>
      <c r="F355" s="72" t="s">
        <v>182</v>
      </c>
      <c r="G355" s="100" t="s">
        <v>37</v>
      </c>
      <c r="H355" s="59">
        <v>1058418.6200000001</v>
      </c>
      <c r="I355" s="59">
        <v>2073944.6</v>
      </c>
      <c r="J355" s="59">
        <v>1149923.08</v>
      </c>
      <c r="K355" s="211">
        <f t="shared" si="130"/>
        <v>55.446181156430121</v>
      </c>
    </row>
    <row r="356" spans="1:11" ht="26.4">
      <c r="A356" s="171"/>
      <c r="B356" s="113" t="s">
        <v>139</v>
      </c>
      <c r="C356" s="72" t="s">
        <v>150</v>
      </c>
      <c r="D356" s="72" t="s">
        <v>3</v>
      </c>
      <c r="E356" s="72" t="s">
        <v>181</v>
      </c>
      <c r="F356" s="72" t="s">
        <v>182</v>
      </c>
      <c r="G356" s="100" t="s">
        <v>137</v>
      </c>
      <c r="H356" s="59">
        <f>H357</f>
        <v>0</v>
      </c>
      <c r="I356" s="59">
        <f t="shared" ref="I356:J356" si="152">I357</f>
        <v>546350</v>
      </c>
      <c r="J356" s="59">
        <f t="shared" si="152"/>
        <v>0</v>
      </c>
      <c r="K356" s="211">
        <f t="shared" si="130"/>
        <v>0</v>
      </c>
    </row>
    <row r="357" spans="1:11">
      <c r="A357" s="171"/>
      <c r="B357" s="113" t="s">
        <v>140</v>
      </c>
      <c r="C357" s="72" t="s">
        <v>150</v>
      </c>
      <c r="D357" s="72" t="s">
        <v>3</v>
      </c>
      <c r="E357" s="72" t="s">
        <v>181</v>
      </c>
      <c r="F357" s="72" t="s">
        <v>182</v>
      </c>
      <c r="G357" s="100" t="s">
        <v>138</v>
      </c>
      <c r="H357" s="59"/>
      <c r="I357" s="59">
        <v>546350</v>
      </c>
      <c r="J357" s="59"/>
      <c r="K357" s="211">
        <f t="shared" si="130"/>
        <v>0</v>
      </c>
    </row>
    <row r="358" spans="1:11" ht="18.75" customHeight="1">
      <c r="A358" s="171"/>
      <c r="B358" s="102" t="s">
        <v>47</v>
      </c>
      <c r="C358" s="72" t="s">
        <v>150</v>
      </c>
      <c r="D358" s="72" t="s">
        <v>3</v>
      </c>
      <c r="E358" s="72" t="s">
        <v>181</v>
      </c>
      <c r="F358" s="72" t="s">
        <v>182</v>
      </c>
      <c r="G358" s="100" t="s">
        <v>45</v>
      </c>
      <c r="H358" s="59">
        <f>H359</f>
        <v>0</v>
      </c>
      <c r="I358" s="59">
        <f t="shared" ref="I358:J358" si="153">I359</f>
        <v>95550</v>
      </c>
      <c r="J358" s="59">
        <f t="shared" si="153"/>
        <v>0</v>
      </c>
      <c r="K358" s="211">
        <f t="shared" si="130"/>
        <v>0</v>
      </c>
    </row>
    <row r="359" spans="1:11" ht="18.75" customHeight="1">
      <c r="A359" s="171"/>
      <c r="B359" s="102" t="s">
        <v>56</v>
      </c>
      <c r="C359" s="72" t="s">
        <v>150</v>
      </c>
      <c r="D359" s="72" t="s">
        <v>3</v>
      </c>
      <c r="E359" s="72" t="s">
        <v>181</v>
      </c>
      <c r="F359" s="72" t="s">
        <v>182</v>
      </c>
      <c r="G359" s="100" t="s">
        <v>57</v>
      </c>
      <c r="H359" s="59"/>
      <c r="I359" s="59">
        <v>95550</v>
      </c>
      <c r="J359" s="59"/>
      <c r="K359" s="211">
        <f t="shared" si="130"/>
        <v>0</v>
      </c>
    </row>
    <row r="360" spans="1:11" ht="52.8">
      <c r="A360" s="171"/>
      <c r="B360" s="113" t="s">
        <v>185</v>
      </c>
      <c r="C360" s="72" t="s">
        <v>150</v>
      </c>
      <c r="D360" s="72" t="s">
        <v>3</v>
      </c>
      <c r="E360" s="72" t="s">
        <v>181</v>
      </c>
      <c r="F360" s="72" t="s">
        <v>183</v>
      </c>
      <c r="G360" s="100"/>
      <c r="H360" s="59">
        <f>H361+H363+H365</f>
        <v>21600.38</v>
      </c>
      <c r="I360" s="59">
        <f t="shared" ref="I360:J360" si="154">I361+I363+I365</f>
        <v>55425.4</v>
      </c>
      <c r="J360" s="59">
        <f t="shared" si="154"/>
        <v>23467.82</v>
      </c>
      <c r="K360" s="211">
        <f t="shared" si="130"/>
        <v>42.341273134699975</v>
      </c>
    </row>
    <row r="361" spans="1:11">
      <c r="A361" s="171"/>
      <c r="B361" s="102" t="s">
        <v>35</v>
      </c>
      <c r="C361" s="72" t="s">
        <v>150</v>
      </c>
      <c r="D361" s="72" t="s">
        <v>3</v>
      </c>
      <c r="E361" s="72" t="s">
        <v>181</v>
      </c>
      <c r="F361" s="72" t="s">
        <v>183</v>
      </c>
      <c r="G361" s="100" t="s">
        <v>36</v>
      </c>
      <c r="H361" s="59">
        <f>H362</f>
        <v>21600.38</v>
      </c>
      <c r="I361" s="59">
        <f t="shared" ref="I361:J361" si="155">I362</f>
        <v>42325.4</v>
      </c>
      <c r="J361" s="59">
        <f t="shared" si="155"/>
        <v>23467.82</v>
      </c>
      <c r="K361" s="211">
        <f t="shared" si="130"/>
        <v>55.446185978159676</v>
      </c>
    </row>
    <row r="362" spans="1:11" ht="26.4">
      <c r="A362" s="171"/>
      <c r="B362" s="102" t="s">
        <v>38</v>
      </c>
      <c r="C362" s="72" t="s">
        <v>150</v>
      </c>
      <c r="D362" s="72" t="s">
        <v>3</v>
      </c>
      <c r="E362" s="72" t="s">
        <v>181</v>
      </c>
      <c r="F362" s="72" t="s">
        <v>183</v>
      </c>
      <c r="G362" s="100" t="s">
        <v>37</v>
      </c>
      <c r="H362" s="59">
        <v>21600.38</v>
      </c>
      <c r="I362" s="59">
        <v>42325.4</v>
      </c>
      <c r="J362" s="59">
        <v>23467.82</v>
      </c>
      <c r="K362" s="211">
        <f t="shared" si="130"/>
        <v>55.446185978159676</v>
      </c>
    </row>
    <row r="363" spans="1:11" ht="26.4">
      <c r="A363" s="171"/>
      <c r="B363" s="113" t="s">
        <v>139</v>
      </c>
      <c r="C363" s="72" t="s">
        <v>150</v>
      </c>
      <c r="D363" s="72" t="s">
        <v>3</v>
      </c>
      <c r="E363" s="72" t="s">
        <v>181</v>
      </c>
      <c r="F363" s="72" t="s">
        <v>183</v>
      </c>
      <c r="G363" s="100" t="s">
        <v>137</v>
      </c>
      <c r="H363" s="59">
        <f>H364</f>
        <v>0</v>
      </c>
      <c r="I363" s="59">
        <f t="shared" ref="I363:J363" si="156">I364</f>
        <v>11150</v>
      </c>
      <c r="J363" s="59">
        <f t="shared" si="156"/>
        <v>0</v>
      </c>
      <c r="K363" s="211">
        <f t="shared" si="130"/>
        <v>0</v>
      </c>
    </row>
    <row r="364" spans="1:11">
      <c r="A364" s="171"/>
      <c r="B364" s="113" t="s">
        <v>140</v>
      </c>
      <c r="C364" s="72" t="s">
        <v>150</v>
      </c>
      <c r="D364" s="72" t="s">
        <v>3</v>
      </c>
      <c r="E364" s="72" t="s">
        <v>181</v>
      </c>
      <c r="F364" s="72" t="s">
        <v>183</v>
      </c>
      <c r="G364" s="100" t="s">
        <v>138</v>
      </c>
      <c r="H364" s="59"/>
      <c r="I364" s="59">
        <v>11150</v>
      </c>
      <c r="J364" s="59"/>
      <c r="K364" s="211">
        <f t="shared" si="130"/>
        <v>0</v>
      </c>
    </row>
    <row r="365" spans="1:11">
      <c r="A365" s="171"/>
      <c r="B365" s="102" t="s">
        <v>47</v>
      </c>
      <c r="C365" s="72" t="s">
        <v>150</v>
      </c>
      <c r="D365" s="72" t="s">
        <v>3</v>
      </c>
      <c r="E365" s="72" t="s">
        <v>181</v>
      </c>
      <c r="F365" s="72" t="s">
        <v>183</v>
      </c>
      <c r="G365" s="100" t="s">
        <v>45</v>
      </c>
      <c r="H365" s="59">
        <f>H366</f>
        <v>0</v>
      </c>
      <c r="I365" s="59">
        <f t="shared" ref="I365:J365" si="157">I366</f>
        <v>1950</v>
      </c>
      <c r="J365" s="59">
        <f t="shared" si="157"/>
        <v>0</v>
      </c>
      <c r="K365" s="211">
        <f t="shared" si="130"/>
        <v>0</v>
      </c>
    </row>
    <row r="366" spans="1:11">
      <c r="A366" s="171"/>
      <c r="B366" s="102" t="s">
        <v>56</v>
      </c>
      <c r="C366" s="72" t="s">
        <v>150</v>
      </c>
      <c r="D366" s="72" t="s">
        <v>3</v>
      </c>
      <c r="E366" s="72" t="s">
        <v>181</v>
      </c>
      <c r="F366" s="72" t="s">
        <v>183</v>
      </c>
      <c r="G366" s="100" t="s">
        <v>57</v>
      </c>
      <c r="H366" s="59"/>
      <c r="I366" s="59">
        <v>1950</v>
      </c>
      <c r="J366" s="59"/>
      <c r="K366" s="211">
        <f t="shared" si="130"/>
        <v>0</v>
      </c>
    </row>
    <row r="367" spans="1:11" s="128" customFormat="1">
      <c r="A367" s="82" t="s">
        <v>157</v>
      </c>
      <c r="B367" s="196" t="s">
        <v>359</v>
      </c>
      <c r="C367" s="75" t="s">
        <v>150</v>
      </c>
      <c r="D367" s="75" t="s">
        <v>10</v>
      </c>
      <c r="E367" s="75" t="s">
        <v>100</v>
      </c>
      <c r="F367" s="75" t="s">
        <v>101</v>
      </c>
      <c r="G367" s="76"/>
      <c r="H367" s="127">
        <f>H368</f>
        <v>71016.36</v>
      </c>
      <c r="I367" s="127">
        <f t="shared" ref="I367:J369" si="158">I368</f>
        <v>71016.36</v>
      </c>
      <c r="J367" s="127">
        <f t="shared" si="158"/>
        <v>71016.36</v>
      </c>
      <c r="K367" s="214">
        <f t="shared" si="130"/>
        <v>100</v>
      </c>
    </row>
    <row r="368" spans="1:11" ht="26.4">
      <c r="A368" s="171"/>
      <c r="B368" s="185" t="s">
        <v>360</v>
      </c>
      <c r="C368" s="34" t="s">
        <v>150</v>
      </c>
      <c r="D368" s="34" t="s">
        <v>10</v>
      </c>
      <c r="E368" s="34" t="s">
        <v>100</v>
      </c>
      <c r="F368" s="34" t="s">
        <v>361</v>
      </c>
      <c r="G368" s="35"/>
      <c r="H368" s="59">
        <f>H369</f>
        <v>71016.36</v>
      </c>
      <c r="I368" s="59">
        <f t="shared" si="158"/>
        <v>71016.36</v>
      </c>
      <c r="J368" s="59">
        <f t="shared" si="158"/>
        <v>71016.36</v>
      </c>
      <c r="K368" s="211">
        <f t="shared" si="130"/>
        <v>100</v>
      </c>
    </row>
    <row r="369" spans="1:11" ht="26.4">
      <c r="A369" s="171"/>
      <c r="B369" s="178" t="s">
        <v>139</v>
      </c>
      <c r="C369" s="34" t="s">
        <v>150</v>
      </c>
      <c r="D369" s="34" t="s">
        <v>10</v>
      </c>
      <c r="E369" s="34" t="s">
        <v>100</v>
      </c>
      <c r="F369" s="34" t="s">
        <v>361</v>
      </c>
      <c r="G369" s="35" t="s">
        <v>137</v>
      </c>
      <c r="H369" s="59">
        <f>H370</f>
        <v>71016.36</v>
      </c>
      <c r="I369" s="59">
        <f t="shared" si="158"/>
        <v>71016.36</v>
      </c>
      <c r="J369" s="59">
        <f t="shared" si="158"/>
        <v>71016.36</v>
      </c>
      <c r="K369" s="211">
        <f t="shared" si="130"/>
        <v>100</v>
      </c>
    </row>
    <row r="370" spans="1:11">
      <c r="A370" s="171"/>
      <c r="B370" s="178" t="s">
        <v>140</v>
      </c>
      <c r="C370" s="34" t="s">
        <v>150</v>
      </c>
      <c r="D370" s="34" t="s">
        <v>10</v>
      </c>
      <c r="E370" s="34" t="s">
        <v>100</v>
      </c>
      <c r="F370" s="34" t="s">
        <v>361</v>
      </c>
      <c r="G370" s="35" t="s">
        <v>138</v>
      </c>
      <c r="H370" s="59">
        <v>71016.36</v>
      </c>
      <c r="I370" s="59">
        <v>71016.36</v>
      </c>
      <c r="J370" s="59">
        <v>71016.36</v>
      </c>
      <c r="K370" s="211">
        <f t="shared" si="130"/>
        <v>100</v>
      </c>
    </row>
    <row r="371" spans="1:11" ht="13.5" customHeight="1">
      <c r="A371" s="82" t="s">
        <v>156</v>
      </c>
      <c r="B371" s="80" t="s">
        <v>152</v>
      </c>
      <c r="C371" s="79" t="s">
        <v>150</v>
      </c>
      <c r="D371" s="79" t="s">
        <v>4</v>
      </c>
      <c r="E371" s="79" t="s">
        <v>100</v>
      </c>
      <c r="F371" s="75" t="s">
        <v>101</v>
      </c>
      <c r="G371" s="76"/>
      <c r="H371" s="57">
        <f>H372+H375</f>
        <v>3085000</v>
      </c>
      <c r="I371" s="57">
        <f t="shared" ref="I371:J371" si="159">I372+I375</f>
        <v>3085000</v>
      </c>
      <c r="J371" s="57">
        <f t="shared" si="159"/>
        <v>1717916.82</v>
      </c>
      <c r="K371" s="206">
        <f t="shared" si="130"/>
        <v>55.686120583468401</v>
      </c>
    </row>
    <row r="372" spans="1:11" ht="18" customHeight="1">
      <c r="A372" s="246"/>
      <c r="B372" s="55" t="s">
        <v>153</v>
      </c>
      <c r="C372" s="78" t="s">
        <v>150</v>
      </c>
      <c r="D372" s="78" t="s">
        <v>4</v>
      </c>
      <c r="E372" s="78" t="s">
        <v>100</v>
      </c>
      <c r="F372" s="34" t="s">
        <v>154</v>
      </c>
      <c r="G372" s="35"/>
      <c r="H372" s="56">
        <f t="shared" ref="H372:J373" si="160">H373</f>
        <v>2445000</v>
      </c>
      <c r="I372" s="56">
        <f t="shared" si="160"/>
        <v>2445000</v>
      </c>
      <c r="J372" s="56">
        <f t="shared" si="160"/>
        <v>1717916.82</v>
      </c>
      <c r="K372" s="207">
        <f t="shared" si="130"/>
        <v>70.26244662576687</v>
      </c>
    </row>
    <row r="373" spans="1:11" ht="26.4">
      <c r="A373" s="244"/>
      <c r="B373" s="55" t="s">
        <v>186</v>
      </c>
      <c r="C373" s="78" t="s">
        <v>150</v>
      </c>
      <c r="D373" s="78" t="s">
        <v>4</v>
      </c>
      <c r="E373" s="78" t="s">
        <v>100</v>
      </c>
      <c r="F373" s="34" t="s">
        <v>154</v>
      </c>
      <c r="G373" s="35" t="s">
        <v>32</v>
      </c>
      <c r="H373" s="56">
        <f t="shared" si="160"/>
        <v>2445000</v>
      </c>
      <c r="I373" s="56">
        <f t="shared" si="160"/>
        <v>2445000</v>
      </c>
      <c r="J373" s="56">
        <f t="shared" si="160"/>
        <v>1717916.82</v>
      </c>
      <c r="K373" s="207">
        <f t="shared" si="130"/>
        <v>70.26244662576687</v>
      </c>
    </row>
    <row r="374" spans="1:11" ht="26.4">
      <c r="A374" s="247"/>
      <c r="B374" s="70" t="s">
        <v>34</v>
      </c>
      <c r="C374" s="78" t="s">
        <v>150</v>
      </c>
      <c r="D374" s="78" t="s">
        <v>4</v>
      </c>
      <c r="E374" s="78" t="s">
        <v>100</v>
      </c>
      <c r="F374" s="34" t="s">
        <v>154</v>
      </c>
      <c r="G374" s="35" t="s">
        <v>33</v>
      </c>
      <c r="H374" s="56">
        <v>2445000</v>
      </c>
      <c r="I374" s="56">
        <v>2445000</v>
      </c>
      <c r="J374" s="56">
        <v>1717916.82</v>
      </c>
      <c r="K374" s="207">
        <f t="shared" si="130"/>
        <v>70.26244662576687</v>
      </c>
    </row>
    <row r="375" spans="1:11" ht="26.4">
      <c r="A375" s="175"/>
      <c r="B375" s="73" t="s">
        <v>218</v>
      </c>
      <c r="C375" s="78" t="s">
        <v>150</v>
      </c>
      <c r="D375" s="78" t="s">
        <v>4</v>
      </c>
      <c r="E375" s="78" t="s">
        <v>100</v>
      </c>
      <c r="F375" s="34" t="s">
        <v>315</v>
      </c>
      <c r="G375" s="35"/>
      <c r="H375" s="56">
        <f>H376</f>
        <v>640000</v>
      </c>
      <c r="I375" s="56">
        <f t="shared" ref="I375:J375" si="161">I376</f>
        <v>640000</v>
      </c>
      <c r="J375" s="56">
        <f t="shared" si="161"/>
        <v>0</v>
      </c>
      <c r="K375" s="207">
        <f t="shared" si="130"/>
        <v>0</v>
      </c>
    </row>
    <row r="376" spans="1:11" ht="26.4">
      <c r="A376" s="175"/>
      <c r="B376" s="122" t="s">
        <v>186</v>
      </c>
      <c r="C376" s="78" t="s">
        <v>150</v>
      </c>
      <c r="D376" s="78" t="s">
        <v>4</v>
      </c>
      <c r="E376" s="78" t="s">
        <v>100</v>
      </c>
      <c r="F376" s="34" t="s">
        <v>315</v>
      </c>
      <c r="G376" s="35" t="s">
        <v>32</v>
      </c>
      <c r="H376" s="56">
        <f>H377</f>
        <v>640000</v>
      </c>
      <c r="I376" s="56">
        <f t="shared" ref="I376:J376" si="162">I377</f>
        <v>640000</v>
      </c>
      <c r="J376" s="56">
        <f t="shared" si="162"/>
        <v>0</v>
      </c>
      <c r="K376" s="207">
        <f t="shared" si="130"/>
        <v>0</v>
      </c>
    </row>
    <row r="377" spans="1:11" ht="26.4">
      <c r="A377" s="175"/>
      <c r="B377" s="70" t="s">
        <v>34</v>
      </c>
      <c r="C377" s="78" t="s">
        <v>150</v>
      </c>
      <c r="D377" s="78" t="s">
        <v>4</v>
      </c>
      <c r="E377" s="78" t="s">
        <v>100</v>
      </c>
      <c r="F377" s="34" t="s">
        <v>315</v>
      </c>
      <c r="G377" s="35" t="s">
        <v>33</v>
      </c>
      <c r="H377" s="60">
        <v>640000</v>
      </c>
      <c r="I377" s="60">
        <v>640000</v>
      </c>
      <c r="J377" s="56"/>
      <c r="K377" s="207">
        <f t="shared" si="130"/>
        <v>0</v>
      </c>
    </row>
    <row r="378" spans="1:11">
      <c r="A378" s="175"/>
      <c r="B378" s="4"/>
      <c r="C378" s="4"/>
      <c r="D378" s="4"/>
      <c r="E378" s="4"/>
      <c r="F378" s="5"/>
      <c r="G378" s="17"/>
      <c r="H378" s="56"/>
      <c r="I378" s="56"/>
      <c r="J378" s="56"/>
      <c r="K378" s="207"/>
    </row>
    <row r="379" spans="1:11" ht="41.4">
      <c r="A379" s="83">
        <v>9</v>
      </c>
      <c r="B379" s="95" t="s">
        <v>289</v>
      </c>
      <c r="C379" s="123" t="s">
        <v>196</v>
      </c>
      <c r="D379" s="123" t="s">
        <v>21</v>
      </c>
      <c r="E379" s="123" t="s">
        <v>100</v>
      </c>
      <c r="F379" s="124" t="s">
        <v>101</v>
      </c>
      <c r="G379" s="125"/>
      <c r="H379" s="58">
        <f>H380+H388+H391+H394+H397+H385+H402+H405</f>
        <v>17229006</v>
      </c>
      <c r="I379" s="58">
        <f t="shared" ref="I379:J379" si="163">I380+I388+I391+I394+I397+I385+I402+I405</f>
        <v>17229006</v>
      </c>
      <c r="J379" s="58">
        <f t="shared" si="163"/>
        <v>3439646.24</v>
      </c>
      <c r="K379" s="205">
        <f t="shared" si="130"/>
        <v>19.964275594308809</v>
      </c>
    </row>
    <row r="380" spans="1:11" ht="26.4">
      <c r="A380" s="104"/>
      <c r="B380" s="101" t="s">
        <v>55</v>
      </c>
      <c r="C380" s="72" t="s">
        <v>196</v>
      </c>
      <c r="D380" s="72" t="s">
        <v>21</v>
      </c>
      <c r="E380" s="72" t="s">
        <v>100</v>
      </c>
      <c r="F380" s="34" t="s">
        <v>122</v>
      </c>
      <c r="G380" s="35"/>
      <c r="H380" s="56">
        <f>H381+H383</f>
        <v>12847914</v>
      </c>
      <c r="I380" s="56">
        <f t="shared" ref="I380:J380" si="164">I381+I383</f>
        <v>12847914</v>
      </c>
      <c r="J380" s="56">
        <f t="shared" si="164"/>
        <v>2555208.6800000002</v>
      </c>
      <c r="K380" s="207">
        <f t="shared" si="130"/>
        <v>19.888120982129863</v>
      </c>
    </row>
    <row r="381" spans="1:11" ht="39.6">
      <c r="A381" s="175"/>
      <c r="B381" s="70" t="s">
        <v>51</v>
      </c>
      <c r="C381" s="72" t="s">
        <v>196</v>
      </c>
      <c r="D381" s="72" t="s">
        <v>21</v>
      </c>
      <c r="E381" s="72" t="s">
        <v>100</v>
      </c>
      <c r="F381" s="34" t="s">
        <v>122</v>
      </c>
      <c r="G381" s="35" t="s">
        <v>49</v>
      </c>
      <c r="H381" s="56">
        <f>H382</f>
        <v>12492914</v>
      </c>
      <c r="I381" s="56">
        <f t="shared" ref="I381:J381" si="165">I382</f>
        <v>12492914</v>
      </c>
      <c r="J381" s="56">
        <f t="shared" si="165"/>
        <v>2451749.9500000002</v>
      </c>
      <c r="K381" s="207">
        <f t="shared" si="130"/>
        <v>19.625124690684657</v>
      </c>
    </row>
    <row r="382" spans="1:11">
      <c r="A382" s="175"/>
      <c r="B382" s="70" t="s">
        <v>52</v>
      </c>
      <c r="C382" s="72" t="s">
        <v>196</v>
      </c>
      <c r="D382" s="72" t="s">
        <v>21</v>
      </c>
      <c r="E382" s="72" t="s">
        <v>100</v>
      </c>
      <c r="F382" s="34" t="s">
        <v>122</v>
      </c>
      <c r="G382" s="35" t="s">
        <v>50</v>
      </c>
      <c r="H382" s="59">
        <v>12492914</v>
      </c>
      <c r="I382" s="59">
        <v>12492914</v>
      </c>
      <c r="J382" s="59">
        <v>2451749.9500000002</v>
      </c>
      <c r="K382" s="211">
        <f t="shared" si="130"/>
        <v>19.625124690684657</v>
      </c>
    </row>
    <row r="383" spans="1:11" ht="26.4">
      <c r="A383" s="175"/>
      <c r="B383" s="122" t="s">
        <v>186</v>
      </c>
      <c r="C383" s="72" t="s">
        <v>196</v>
      </c>
      <c r="D383" s="72" t="s">
        <v>21</v>
      </c>
      <c r="E383" s="72" t="s">
        <v>100</v>
      </c>
      <c r="F383" s="34" t="s">
        <v>122</v>
      </c>
      <c r="G383" s="35" t="s">
        <v>32</v>
      </c>
      <c r="H383" s="56">
        <f>H384</f>
        <v>355000</v>
      </c>
      <c r="I383" s="56">
        <f t="shared" ref="I383:J383" si="166">I384</f>
        <v>355000</v>
      </c>
      <c r="J383" s="56">
        <f t="shared" si="166"/>
        <v>103458.73000000001</v>
      </c>
      <c r="K383" s="207">
        <f t="shared" si="130"/>
        <v>29.143304225352118</v>
      </c>
    </row>
    <row r="384" spans="1:11" ht="26.4">
      <c r="A384" s="175"/>
      <c r="B384" s="70" t="s">
        <v>34</v>
      </c>
      <c r="C384" s="72" t="s">
        <v>196</v>
      </c>
      <c r="D384" s="72" t="s">
        <v>21</v>
      </c>
      <c r="E384" s="72" t="s">
        <v>100</v>
      </c>
      <c r="F384" s="34" t="s">
        <v>122</v>
      </c>
      <c r="G384" s="35" t="s">
        <v>33</v>
      </c>
      <c r="H384" s="59">
        <f>320000+35000</f>
        <v>355000</v>
      </c>
      <c r="I384" s="59">
        <f>320000+35000</f>
        <v>355000</v>
      </c>
      <c r="J384" s="59">
        <v>103458.73000000001</v>
      </c>
      <c r="K384" s="211">
        <f t="shared" ref="K384:K444" si="167">J384/I384*100</f>
        <v>29.143304225352118</v>
      </c>
    </row>
    <row r="385" spans="1:11">
      <c r="A385" s="175"/>
      <c r="B385" s="145" t="s">
        <v>332</v>
      </c>
      <c r="C385" s="34" t="s">
        <v>196</v>
      </c>
      <c r="D385" s="34" t="s">
        <v>21</v>
      </c>
      <c r="E385" s="34" t="s">
        <v>100</v>
      </c>
      <c r="F385" s="34" t="s">
        <v>333</v>
      </c>
      <c r="G385" s="35"/>
      <c r="H385" s="59">
        <f>H386</f>
        <v>90000</v>
      </c>
      <c r="I385" s="59">
        <f t="shared" ref="I385:J386" si="168">I386</f>
        <v>90000</v>
      </c>
      <c r="J385" s="59">
        <f t="shared" si="168"/>
        <v>0</v>
      </c>
      <c r="K385" s="211">
        <f t="shared" si="167"/>
        <v>0</v>
      </c>
    </row>
    <row r="386" spans="1:11" ht="26.4">
      <c r="A386" s="175"/>
      <c r="B386" s="122" t="s">
        <v>186</v>
      </c>
      <c r="C386" s="34" t="s">
        <v>196</v>
      </c>
      <c r="D386" s="34" t="s">
        <v>21</v>
      </c>
      <c r="E386" s="34" t="s">
        <v>100</v>
      </c>
      <c r="F386" s="34" t="s">
        <v>333</v>
      </c>
      <c r="G386" s="35" t="s">
        <v>32</v>
      </c>
      <c r="H386" s="59">
        <f>H387</f>
        <v>90000</v>
      </c>
      <c r="I386" s="59">
        <f t="shared" si="168"/>
        <v>90000</v>
      </c>
      <c r="J386" s="59">
        <f t="shared" si="168"/>
        <v>0</v>
      </c>
      <c r="K386" s="211">
        <f t="shared" si="167"/>
        <v>0</v>
      </c>
    </row>
    <row r="387" spans="1:11" ht="26.4">
      <c r="A387" s="175"/>
      <c r="B387" s="70" t="s">
        <v>34</v>
      </c>
      <c r="C387" s="34" t="s">
        <v>196</v>
      </c>
      <c r="D387" s="34" t="s">
        <v>21</v>
      </c>
      <c r="E387" s="34" t="s">
        <v>100</v>
      </c>
      <c r="F387" s="34" t="s">
        <v>333</v>
      </c>
      <c r="G387" s="35" t="s">
        <v>33</v>
      </c>
      <c r="H387" s="59">
        <v>90000</v>
      </c>
      <c r="I387" s="59">
        <v>90000</v>
      </c>
      <c r="J387" s="59"/>
      <c r="K387" s="211">
        <f t="shared" si="167"/>
        <v>0</v>
      </c>
    </row>
    <row r="388" spans="1:11" ht="26.4">
      <c r="A388" s="175"/>
      <c r="B388" s="145" t="s">
        <v>234</v>
      </c>
      <c r="C388" s="72" t="s">
        <v>196</v>
      </c>
      <c r="D388" s="72" t="s">
        <v>21</v>
      </c>
      <c r="E388" s="72" t="s">
        <v>100</v>
      </c>
      <c r="F388" s="139" t="s">
        <v>235</v>
      </c>
      <c r="G388" s="35"/>
      <c r="H388" s="56">
        <f>H389</f>
        <v>2543268</v>
      </c>
      <c r="I388" s="56">
        <f t="shared" ref="I388:J389" si="169">I389</f>
        <v>2543268</v>
      </c>
      <c r="J388" s="56">
        <f t="shared" si="169"/>
        <v>795897.31</v>
      </c>
      <c r="K388" s="207">
        <f t="shared" si="167"/>
        <v>31.294276104602424</v>
      </c>
    </row>
    <row r="389" spans="1:11" ht="26.4">
      <c r="A389" s="175"/>
      <c r="B389" s="122" t="s">
        <v>186</v>
      </c>
      <c r="C389" s="72" t="s">
        <v>196</v>
      </c>
      <c r="D389" s="72" t="s">
        <v>21</v>
      </c>
      <c r="E389" s="72" t="s">
        <v>100</v>
      </c>
      <c r="F389" s="139" t="s">
        <v>235</v>
      </c>
      <c r="G389" s="35" t="s">
        <v>32</v>
      </c>
      <c r="H389" s="56">
        <f>H390</f>
        <v>2543268</v>
      </c>
      <c r="I389" s="56">
        <f t="shared" si="169"/>
        <v>2543268</v>
      </c>
      <c r="J389" s="56">
        <f t="shared" si="169"/>
        <v>795897.31</v>
      </c>
      <c r="K389" s="207">
        <f t="shared" si="167"/>
        <v>31.294276104602424</v>
      </c>
    </row>
    <row r="390" spans="1:11" ht="26.4">
      <c r="A390" s="175"/>
      <c r="B390" s="70" t="s">
        <v>34</v>
      </c>
      <c r="C390" s="72" t="s">
        <v>196</v>
      </c>
      <c r="D390" s="72" t="s">
        <v>21</v>
      </c>
      <c r="E390" s="72" t="s">
        <v>100</v>
      </c>
      <c r="F390" s="139" t="s">
        <v>235</v>
      </c>
      <c r="G390" s="35" t="s">
        <v>33</v>
      </c>
      <c r="H390" s="67">
        <v>2543268</v>
      </c>
      <c r="I390" s="67">
        <v>2543268</v>
      </c>
      <c r="J390" s="67">
        <v>795897.31</v>
      </c>
      <c r="K390" s="212">
        <f t="shared" si="167"/>
        <v>31.294276104602424</v>
      </c>
    </row>
    <row r="391" spans="1:11">
      <c r="A391" s="175"/>
      <c r="B391" s="81" t="s">
        <v>236</v>
      </c>
      <c r="C391" s="72" t="s">
        <v>196</v>
      </c>
      <c r="D391" s="72" t="s">
        <v>21</v>
      </c>
      <c r="E391" s="72" t="s">
        <v>100</v>
      </c>
      <c r="F391" s="34" t="s">
        <v>237</v>
      </c>
      <c r="G391" s="35"/>
      <c r="H391" s="67">
        <f>H392</f>
        <v>205824</v>
      </c>
      <c r="I391" s="67">
        <f t="shared" ref="I391:J391" si="170">I392</f>
        <v>205824</v>
      </c>
      <c r="J391" s="67">
        <f t="shared" si="170"/>
        <v>73540.25</v>
      </c>
      <c r="K391" s="212">
        <f t="shared" si="167"/>
        <v>35.729676811256219</v>
      </c>
    </row>
    <row r="392" spans="1:11" ht="26.4">
      <c r="A392" s="175"/>
      <c r="B392" s="122" t="s">
        <v>186</v>
      </c>
      <c r="C392" s="72" t="s">
        <v>196</v>
      </c>
      <c r="D392" s="72" t="s">
        <v>21</v>
      </c>
      <c r="E392" s="72" t="s">
        <v>100</v>
      </c>
      <c r="F392" s="34" t="s">
        <v>237</v>
      </c>
      <c r="G392" s="35" t="s">
        <v>32</v>
      </c>
      <c r="H392" s="67">
        <f>H393</f>
        <v>205824</v>
      </c>
      <c r="I392" s="67">
        <f t="shared" ref="I392:J392" si="171">I393</f>
        <v>205824</v>
      </c>
      <c r="J392" s="67">
        <f t="shared" si="171"/>
        <v>73540.25</v>
      </c>
      <c r="K392" s="212">
        <f t="shared" si="167"/>
        <v>35.729676811256219</v>
      </c>
    </row>
    <row r="393" spans="1:11" ht="26.4">
      <c r="A393" s="175"/>
      <c r="B393" s="70" t="s">
        <v>34</v>
      </c>
      <c r="C393" s="72" t="s">
        <v>196</v>
      </c>
      <c r="D393" s="72" t="s">
        <v>21</v>
      </c>
      <c r="E393" s="72" t="s">
        <v>100</v>
      </c>
      <c r="F393" s="34" t="s">
        <v>237</v>
      </c>
      <c r="G393" s="35" t="s">
        <v>33</v>
      </c>
      <c r="H393" s="59">
        <v>205824</v>
      </c>
      <c r="I393" s="59">
        <v>205824</v>
      </c>
      <c r="J393" s="59">
        <v>73540.25</v>
      </c>
      <c r="K393" s="211">
        <f t="shared" si="167"/>
        <v>35.729676811256219</v>
      </c>
    </row>
    <row r="394" spans="1:11" ht="26.4">
      <c r="A394" s="175"/>
      <c r="B394" s="70" t="s">
        <v>238</v>
      </c>
      <c r="C394" s="72" t="s">
        <v>196</v>
      </c>
      <c r="D394" s="72" t="s">
        <v>21</v>
      </c>
      <c r="E394" s="72" t="s">
        <v>100</v>
      </c>
      <c r="F394" s="34" t="s">
        <v>239</v>
      </c>
      <c r="G394" s="35"/>
      <c r="H394" s="59">
        <f>H395</f>
        <v>400000</v>
      </c>
      <c r="I394" s="59">
        <f t="shared" ref="I394:J394" si="172">I395</f>
        <v>400000</v>
      </c>
      <c r="J394" s="59">
        <f t="shared" si="172"/>
        <v>6000</v>
      </c>
      <c r="K394" s="211">
        <f t="shared" si="167"/>
        <v>1.5</v>
      </c>
    </row>
    <row r="395" spans="1:11" ht="26.4">
      <c r="A395" s="175"/>
      <c r="B395" s="122" t="s">
        <v>186</v>
      </c>
      <c r="C395" s="72" t="s">
        <v>196</v>
      </c>
      <c r="D395" s="72" t="s">
        <v>21</v>
      </c>
      <c r="E395" s="72" t="s">
        <v>100</v>
      </c>
      <c r="F395" s="34" t="s">
        <v>239</v>
      </c>
      <c r="G395" s="35" t="s">
        <v>32</v>
      </c>
      <c r="H395" s="59">
        <f>H396</f>
        <v>400000</v>
      </c>
      <c r="I395" s="59">
        <f t="shared" ref="I395:J395" si="173">I396</f>
        <v>400000</v>
      </c>
      <c r="J395" s="59">
        <f t="shared" si="173"/>
        <v>6000</v>
      </c>
      <c r="K395" s="211">
        <f t="shared" si="167"/>
        <v>1.5</v>
      </c>
    </row>
    <row r="396" spans="1:11" ht="26.4">
      <c r="A396" s="175"/>
      <c r="B396" s="70" t="s">
        <v>34</v>
      </c>
      <c r="C396" s="72" t="s">
        <v>196</v>
      </c>
      <c r="D396" s="72" t="s">
        <v>21</v>
      </c>
      <c r="E396" s="72" t="s">
        <v>100</v>
      </c>
      <c r="F396" s="34" t="s">
        <v>239</v>
      </c>
      <c r="G396" s="35" t="s">
        <v>33</v>
      </c>
      <c r="H396" s="59">
        <v>400000</v>
      </c>
      <c r="I396" s="59">
        <v>400000</v>
      </c>
      <c r="J396" s="59">
        <v>6000</v>
      </c>
      <c r="K396" s="211">
        <f t="shared" si="167"/>
        <v>1.5</v>
      </c>
    </row>
    <row r="397" spans="1:11" ht="39.6">
      <c r="A397" s="175"/>
      <c r="B397" s="81" t="s">
        <v>59</v>
      </c>
      <c r="C397" s="72" t="s">
        <v>196</v>
      </c>
      <c r="D397" s="72" t="s">
        <v>21</v>
      </c>
      <c r="E397" s="72" t="s">
        <v>100</v>
      </c>
      <c r="F397" s="34" t="s">
        <v>321</v>
      </c>
      <c r="G397" s="35"/>
      <c r="H397" s="59">
        <f>H398+H400</f>
        <v>42000</v>
      </c>
      <c r="I397" s="59">
        <f t="shared" ref="I397:J397" si="174">I398+I400</f>
        <v>42000</v>
      </c>
      <c r="J397" s="59">
        <f t="shared" si="174"/>
        <v>9000</v>
      </c>
      <c r="K397" s="211">
        <f t="shared" si="167"/>
        <v>21.428571428571427</v>
      </c>
    </row>
    <row r="398" spans="1:11" ht="39.6">
      <c r="A398" s="175"/>
      <c r="B398" s="70" t="s">
        <v>51</v>
      </c>
      <c r="C398" s="72" t="s">
        <v>196</v>
      </c>
      <c r="D398" s="72" t="s">
        <v>21</v>
      </c>
      <c r="E398" s="72" t="s">
        <v>100</v>
      </c>
      <c r="F398" s="34" t="s">
        <v>321</v>
      </c>
      <c r="G398" s="35" t="s">
        <v>49</v>
      </c>
      <c r="H398" s="59">
        <f>H399</f>
        <v>9000</v>
      </c>
      <c r="I398" s="59">
        <f t="shared" ref="I398:J398" si="175">I399</f>
        <v>9000</v>
      </c>
      <c r="J398" s="59">
        <f t="shared" si="175"/>
        <v>9000</v>
      </c>
      <c r="K398" s="211">
        <f t="shared" si="167"/>
        <v>100</v>
      </c>
    </row>
    <row r="399" spans="1:11">
      <c r="A399" s="175"/>
      <c r="B399" s="70" t="s">
        <v>52</v>
      </c>
      <c r="C399" s="72" t="s">
        <v>196</v>
      </c>
      <c r="D399" s="72" t="s">
        <v>21</v>
      </c>
      <c r="E399" s="72" t="s">
        <v>100</v>
      </c>
      <c r="F399" s="34" t="s">
        <v>321</v>
      </c>
      <c r="G399" s="35" t="s">
        <v>50</v>
      </c>
      <c r="H399" s="59">
        <v>9000</v>
      </c>
      <c r="I399" s="59">
        <v>9000</v>
      </c>
      <c r="J399" s="59">
        <v>9000</v>
      </c>
      <c r="K399" s="211">
        <f t="shared" si="167"/>
        <v>100</v>
      </c>
    </row>
    <row r="400" spans="1:11" ht="26.4">
      <c r="A400" s="175"/>
      <c r="B400" s="122" t="s">
        <v>186</v>
      </c>
      <c r="C400" s="72" t="s">
        <v>196</v>
      </c>
      <c r="D400" s="72" t="s">
        <v>21</v>
      </c>
      <c r="E400" s="72" t="s">
        <v>100</v>
      </c>
      <c r="F400" s="34" t="s">
        <v>321</v>
      </c>
      <c r="G400" s="35" t="s">
        <v>32</v>
      </c>
      <c r="H400" s="59">
        <f>H401</f>
        <v>33000</v>
      </c>
      <c r="I400" s="59">
        <f t="shared" ref="I400:J400" si="176">I401</f>
        <v>33000</v>
      </c>
      <c r="J400" s="59">
        <f t="shared" si="176"/>
        <v>0</v>
      </c>
      <c r="K400" s="211">
        <f t="shared" si="167"/>
        <v>0</v>
      </c>
    </row>
    <row r="401" spans="1:11" ht="26.4">
      <c r="A401" s="175"/>
      <c r="B401" s="70" t="s">
        <v>34</v>
      </c>
      <c r="C401" s="72" t="s">
        <v>196</v>
      </c>
      <c r="D401" s="72" t="s">
        <v>21</v>
      </c>
      <c r="E401" s="72" t="s">
        <v>100</v>
      </c>
      <c r="F401" s="34" t="s">
        <v>321</v>
      </c>
      <c r="G401" s="35" t="s">
        <v>33</v>
      </c>
      <c r="H401" s="59">
        <v>33000</v>
      </c>
      <c r="I401" s="59">
        <v>33000</v>
      </c>
      <c r="J401" s="59"/>
      <c r="K401" s="211">
        <f t="shared" si="167"/>
        <v>0</v>
      </c>
    </row>
    <row r="402" spans="1:11" ht="26.4">
      <c r="A402" s="175"/>
      <c r="B402" s="70" t="s">
        <v>218</v>
      </c>
      <c r="C402" s="34" t="s">
        <v>196</v>
      </c>
      <c r="D402" s="34" t="s">
        <v>21</v>
      </c>
      <c r="E402" s="34" t="s">
        <v>100</v>
      </c>
      <c r="F402" s="117" t="s">
        <v>315</v>
      </c>
      <c r="G402" s="35"/>
      <c r="H402" s="59">
        <f>H403</f>
        <v>100000</v>
      </c>
      <c r="I402" s="59">
        <f t="shared" ref="I402:J403" si="177">I403</f>
        <v>100000</v>
      </c>
      <c r="J402" s="59">
        <f t="shared" si="177"/>
        <v>0</v>
      </c>
      <c r="K402" s="211">
        <f t="shared" si="167"/>
        <v>0</v>
      </c>
    </row>
    <row r="403" spans="1:11" ht="26.4">
      <c r="A403" s="175"/>
      <c r="B403" s="122" t="s">
        <v>186</v>
      </c>
      <c r="C403" s="34" t="s">
        <v>196</v>
      </c>
      <c r="D403" s="34" t="s">
        <v>21</v>
      </c>
      <c r="E403" s="34" t="s">
        <v>100</v>
      </c>
      <c r="F403" s="117" t="s">
        <v>315</v>
      </c>
      <c r="G403" s="35" t="s">
        <v>32</v>
      </c>
      <c r="H403" s="59">
        <f>H404</f>
        <v>100000</v>
      </c>
      <c r="I403" s="59">
        <f t="shared" si="177"/>
        <v>100000</v>
      </c>
      <c r="J403" s="59">
        <f t="shared" si="177"/>
        <v>0</v>
      </c>
      <c r="K403" s="211">
        <f t="shared" si="167"/>
        <v>0</v>
      </c>
    </row>
    <row r="404" spans="1:11" ht="26.4">
      <c r="A404" s="175"/>
      <c r="B404" s="70" t="s">
        <v>34</v>
      </c>
      <c r="C404" s="34" t="s">
        <v>196</v>
      </c>
      <c r="D404" s="34" t="s">
        <v>21</v>
      </c>
      <c r="E404" s="34" t="s">
        <v>100</v>
      </c>
      <c r="F404" s="117" t="s">
        <v>315</v>
      </c>
      <c r="G404" s="35" t="s">
        <v>33</v>
      </c>
      <c r="H404" s="59">
        <v>100000</v>
      </c>
      <c r="I404" s="59">
        <v>100000</v>
      </c>
      <c r="J404" s="59"/>
      <c r="K404" s="211">
        <f t="shared" si="167"/>
        <v>0</v>
      </c>
    </row>
    <row r="405" spans="1:11" ht="26.4">
      <c r="A405" s="175"/>
      <c r="B405" s="70" t="s">
        <v>363</v>
      </c>
      <c r="C405" s="72" t="s">
        <v>196</v>
      </c>
      <c r="D405" s="72" t="s">
        <v>21</v>
      </c>
      <c r="E405" s="72" t="s">
        <v>100</v>
      </c>
      <c r="F405" s="139" t="s">
        <v>362</v>
      </c>
      <c r="G405" s="110"/>
      <c r="H405" s="59">
        <f>H406</f>
        <v>1000000</v>
      </c>
      <c r="I405" s="59">
        <f t="shared" ref="I405:J406" si="178">I406</f>
        <v>1000000</v>
      </c>
      <c r="J405" s="59">
        <f t="shared" si="178"/>
        <v>0</v>
      </c>
      <c r="K405" s="211">
        <f t="shared" si="167"/>
        <v>0</v>
      </c>
    </row>
    <row r="406" spans="1:11" ht="26.4">
      <c r="A406" s="175"/>
      <c r="B406" s="122" t="s">
        <v>186</v>
      </c>
      <c r="C406" s="72" t="s">
        <v>196</v>
      </c>
      <c r="D406" s="72" t="s">
        <v>21</v>
      </c>
      <c r="E406" s="72" t="s">
        <v>100</v>
      </c>
      <c r="F406" s="139" t="s">
        <v>362</v>
      </c>
      <c r="G406" s="110" t="s">
        <v>32</v>
      </c>
      <c r="H406" s="59">
        <f>H407</f>
        <v>1000000</v>
      </c>
      <c r="I406" s="59">
        <f t="shared" si="178"/>
        <v>1000000</v>
      </c>
      <c r="J406" s="59">
        <f t="shared" si="178"/>
        <v>0</v>
      </c>
      <c r="K406" s="211">
        <f t="shared" si="167"/>
        <v>0</v>
      </c>
    </row>
    <row r="407" spans="1:11" ht="26.4">
      <c r="A407" s="175"/>
      <c r="B407" s="70" t="s">
        <v>34</v>
      </c>
      <c r="C407" s="72" t="s">
        <v>196</v>
      </c>
      <c r="D407" s="72" t="s">
        <v>21</v>
      </c>
      <c r="E407" s="72" t="s">
        <v>100</v>
      </c>
      <c r="F407" s="139" t="s">
        <v>362</v>
      </c>
      <c r="G407" s="110" t="s">
        <v>33</v>
      </c>
      <c r="H407" s="59">
        <v>1000000</v>
      </c>
      <c r="I407" s="59">
        <v>1000000</v>
      </c>
      <c r="J407" s="59"/>
      <c r="K407" s="211">
        <f t="shared" si="167"/>
        <v>0</v>
      </c>
    </row>
    <row r="408" spans="1:11">
      <c r="A408" s="175"/>
      <c r="B408" s="4"/>
      <c r="C408" s="4"/>
      <c r="D408" s="4"/>
      <c r="E408" s="4"/>
      <c r="F408" s="5"/>
      <c r="G408" s="17"/>
      <c r="H408" s="56"/>
      <c r="I408" s="56"/>
      <c r="J408" s="56"/>
      <c r="K408" s="207"/>
    </row>
    <row r="409" spans="1:11" ht="41.4">
      <c r="A409" s="176" t="s">
        <v>8</v>
      </c>
      <c r="B409" s="95" t="s">
        <v>290</v>
      </c>
      <c r="C409" s="7" t="s">
        <v>8</v>
      </c>
      <c r="D409" s="7" t="s">
        <v>21</v>
      </c>
      <c r="E409" s="7" t="s">
        <v>100</v>
      </c>
      <c r="F409" s="7" t="s">
        <v>101</v>
      </c>
      <c r="G409" s="18"/>
      <c r="H409" s="57">
        <f>+H410</f>
        <v>2138100.08</v>
      </c>
      <c r="I409" s="57">
        <f t="shared" ref="I409:J409" si="179">+I410</f>
        <v>2138100.08</v>
      </c>
      <c r="J409" s="57">
        <f t="shared" si="179"/>
        <v>0</v>
      </c>
      <c r="K409" s="206">
        <f t="shared" si="167"/>
        <v>0</v>
      </c>
    </row>
    <row r="410" spans="1:11" ht="16.5" customHeight="1">
      <c r="A410" s="159"/>
      <c r="B410" s="81" t="s">
        <v>44</v>
      </c>
      <c r="C410" s="5" t="s">
        <v>8</v>
      </c>
      <c r="D410" s="5" t="s">
        <v>21</v>
      </c>
      <c r="E410" s="5" t="s">
        <v>100</v>
      </c>
      <c r="F410" s="53" t="s">
        <v>147</v>
      </c>
      <c r="G410" s="17"/>
      <c r="H410" s="56">
        <f>H411</f>
        <v>2138100.08</v>
      </c>
      <c r="I410" s="56">
        <f t="shared" ref="I410:J410" si="180">I411</f>
        <v>2138100.08</v>
      </c>
      <c r="J410" s="56">
        <f t="shared" si="180"/>
        <v>0</v>
      </c>
      <c r="K410" s="207">
        <f t="shared" si="167"/>
        <v>0</v>
      </c>
    </row>
    <row r="411" spans="1:11" ht="26.4">
      <c r="A411" s="159"/>
      <c r="B411" s="81" t="s">
        <v>186</v>
      </c>
      <c r="C411" s="5" t="s">
        <v>8</v>
      </c>
      <c r="D411" s="5" t="s">
        <v>21</v>
      </c>
      <c r="E411" s="5" t="s">
        <v>100</v>
      </c>
      <c r="F411" s="53" t="s">
        <v>147</v>
      </c>
      <c r="G411" s="35" t="s">
        <v>32</v>
      </c>
      <c r="H411" s="56">
        <f t="shared" ref="H411:J411" si="181">H412</f>
        <v>2138100.08</v>
      </c>
      <c r="I411" s="56">
        <f t="shared" si="181"/>
        <v>2138100.08</v>
      </c>
      <c r="J411" s="56">
        <f t="shared" si="181"/>
        <v>0</v>
      </c>
      <c r="K411" s="207">
        <f t="shared" si="167"/>
        <v>0</v>
      </c>
    </row>
    <row r="412" spans="1:11" ht="26.4">
      <c r="A412" s="159"/>
      <c r="B412" s="70" t="s">
        <v>34</v>
      </c>
      <c r="C412" s="5" t="s">
        <v>8</v>
      </c>
      <c r="D412" s="5" t="s">
        <v>21</v>
      </c>
      <c r="E412" s="5" t="s">
        <v>100</v>
      </c>
      <c r="F412" s="53" t="s">
        <v>147</v>
      </c>
      <c r="G412" s="35" t="s">
        <v>33</v>
      </c>
      <c r="H412" s="59">
        <v>2138100.08</v>
      </c>
      <c r="I412" s="59">
        <v>2138100.08</v>
      </c>
      <c r="J412" s="60"/>
      <c r="K412" s="208">
        <f t="shared" si="167"/>
        <v>0</v>
      </c>
    </row>
    <row r="413" spans="1:11">
      <c r="A413" s="104"/>
      <c r="B413" s="84"/>
      <c r="C413" s="5"/>
      <c r="D413" s="5"/>
      <c r="E413" s="5"/>
      <c r="F413" s="5"/>
      <c r="G413" s="17"/>
      <c r="H413" s="56"/>
      <c r="I413" s="56"/>
      <c r="J413" s="56"/>
      <c r="K413" s="207"/>
    </row>
    <row r="414" spans="1:11" ht="41.4">
      <c r="A414" s="176" t="s">
        <v>17</v>
      </c>
      <c r="B414" s="146" t="s">
        <v>291</v>
      </c>
      <c r="C414" s="6" t="s">
        <v>17</v>
      </c>
      <c r="D414" s="6" t="s">
        <v>21</v>
      </c>
      <c r="E414" s="6" t="s">
        <v>100</v>
      </c>
      <c r="F414" s="6" t="s">
        <v>101</v>
      </c>
      <c r="G414" s="18"/>
      <c r="H414" s="57">
        <f>H415+H421</f>
        <v>20162253</v>
      </c>
      <c r="I414" s="57">
        <f>I415+I421</f>
        <v>20162253</v>
      </c>
      <c r="J414" s="57">
        <f>J415+J421</f>
        <v>3846027.1599999997</v>
      </c>
      <c r="K414" s="206">
        <f t="shared" si="167"/>
        <v>19.075383886909858</v>
      </c>
    </row>
    <row r="415" spans="1:11" ht="26.4">
      <c r="A415" s="172" t="s">
        <v>207</v>
      </c>
      <c r="B415" s="147" t="s">
        <v>197</v>
      </c>
      <c r="C415" s="6" t="s">
        <v>17</v>
      </c>
      <c r="D415" s="6" t="s">
        <v>3</v>
      </c>
      <c r="E415" s="6" t="s">
        <v>100</v>
      </c>
      <c r="F415" s="6" t="s">
        <v>101</v>
      </c>
      <c r="G415" s="54"/>
      <c r="H415" s="57">
        <f>H416</f>
        <v>20152253</v>
      </c>
      <c r="I415" s="57">
        <f t="shared" ref="I415:J415" si="182">I416</f>
        <v>20152253</v>
      </c>
      <c r="J415" s="57">
        <f t="shared" si="182"/>
        <v>3846027.1599999997</v>
      </c>
      <c r="K415" s="206">
        <f t="shared" si="167"/>
        <v>19.08484952029929</v>
      </c>
    </row>
    <row r="416" spans="1:11" ht="17.25" customHeight="1">
      <c r="A416" s="249"/>
      <c r="B416" s="108" t="s">
        <v>55</v>
      </c>
      <c r="C416" s="53" t="s">
        <v>17</v>
      </c>
      <c r="D416" s="53" t="s">
        <v>3</v>
      </c>
      <c r="E416" s="53" t="s">
        <v>100</v>
      </c>
      <c r="F416" s="53" t="s">
        <v>122</v>
      </c>
      <c r="G416" s="54"/>
      <c r="H416" s="63">
        <f>H417+H419</f>
        <v>20152253</v>
      </c>
      <c r="I416" s="63">
        <f t="shared" ref="I416:J416" si="183">I417+I419</f>
        <v>20152253</v>
      </c>
      <c r="J416" s="63">
        <f t="shared" si="183"/>
        <v>3846027.1599999997</v>
      </c>
      <c r="K416" s="210">
        <f t="shared" si="167"/>
        <v>19.08484952029929</v>
      </c>
    </row>
    <row r="417" spans="1:11" ht="39.6">
      <c r="A417" s="244"/>
      <c r="B417" s="70" t="s">
        <v>51</v>
      </c>
      <c r="C417" s="53" t="s">
        <v>17</v>
      </c>
      <c r="D417" s="53" t="s">
        <v>3</v>
      </c>
      <c r="E417" s="53" t="s">
        <v>100</v>
      </c>
      <c r="F417" s="53" t="s">
        <v>122</v>
      </c>
      <c r="G417" s="54" t="s">
        <v>49</v>
      </c>
      <c r="H417" s="63">
        <f>H418</f>
        <v>19200393</v>
      </c>
      <c r="I417" s="63">
        <f t="shared" ref="I417:J417" si="184">I418</f>
        <v>19200393</v>
      </c>
      <c r="J417" s="63">
        <f t="shared" si="184"/>
        <v>3595792.09</v>
      </c>
      <c r="K417" s="210">
        <f t="shared" si="167"/>
        <v>18.727700469464349</v>
      </c>
    </row>
    <row r="418" spans="1:11">
      <c r="A418" s="244"/>
      <c r="B418" s="70" t="s">
        <v>52</v>
      </c>
      <c r="C418" s="53" t="s">
        <v>17</v>
      </c>
      <c r="D418" s="53" t="s">
        <v>3</v>
      </c>
      <c r="E418" s="53" t="s">
        <v>100</v>
      </c>
      <c r="F418" s="53" t="s">
        <v>122</v>
      </c>
      <c r="G418" s="54" t="s">
        <v>50</v>
      </c>
      <c r="H418" s="59">
        <v>19200393</v>
      </c>
      <c r="I418" s="59">
        <v>19200393</v>
      </c>
      <c r="J418" s="59">
        <v>3595792.09</v>
      </c>
      <c r="K418" s="211">
        <f t="shared" si="167"/>
        <v>18.727700469464349</v>
      </c>
    </row>
    <row r="419" spans="1:11" ht="26.4">
      <c r="A419" s="244"/>
      <c r="B419" s="55" t="s">
        <v>186</v>
      </c>
      <c r="C419" s="53" t="s">
        <v>17</v>
      </c>
      <c r="D419" s="53" t="s">
        <v>3</v>
      </c>
      <c r="E419" s="53" t="s">
        <v>100</v>
      </c>
      <c r="F419" s="53" t="s">
        <v>122</v>
      </c>
      <c r="G419" s="54" t="s">
        <v>32</v>
      </c>
      <c r="H419" s="63">
        <f>H420</f>
        <v>951860</v>
      </c>
      <c r="I419" s="63">
        <f t="shared" ref="I419:J419" si="185">I420</f>
        <v>951860</v>
      </c>
      <c r="J419" s="63">
        <f t="shared" si="185"/>
        <v>250235.07</v>
      </c>
      <c r="K419" s="210">
        <f t="shared" si="167"/>
        <v>26.289062467169543</v>
      </c>
    </row>
    <row r="420" spans="1:11" ht="26.4">
      <c r="A420" s="244"/>
      <c r="B420" s="70" t="s">
        <v>34</v>
      </c>
      <c r="C420" s="53" t="s">
        <v>17</v>
      </c>
      <c r="D420" s="53" t="s">
        <v>3</v>
      </c>
      <c r="E420" s="53" t="s">
        <v>100</v>
      </c>
      <c r="F420" s="53" t="s">
        <v>122</v>
      </c>
      <c r="G420" s="54" t="s">
        <v>33</v>
      </c>
      <c r="H420" s="59">
        <v>951860</v>
      </c>
      <c r="I420" s="59">
        <v>951860</v>
      </c>
      <c r="J420" s="59">
        <v>250235.07</v>
      </c>
      <c r="K420" s="211">
        <f t="shared" si="167"/>
        <v>26.289062467169543</v>
      </c>
    </row>
    <row r="421" spans="1:11" ht="27.6">
      <c r="A421" s="176" t="s">
        <v>208</v>
      </c>
      <c r="B421" s="158" t="s">
        <v>198</v>
      </c>
      <c r="C421" s="105" t="s">
        <v>17</v>
      </c>
      <c r="D421" s="105" t="s">
        <v>10</v>
      </c>
      <c r="E421" s="105" t="s">
        <v>100</v>
      </c>
      <c r="F421" s="105" t="s">
        <v>101</v>
      </c>
      <c r="G421" s="76"/>
      <c r="H421" s="57">
        <f t="shared" ref="H421:J423" si="186">H422</f>
        <v>10000</v>
      </c>
      <c r="I421" s="57">
        <f t="shared" si="186"/>
        <v>10000</v>
      </c>
      <c r="J421" s="57">
        <f t="shared" si="186"/>
        <v>0</v>
      </c>
      <c r="K421" s="206">
        <f t="shared" si="167"/>
        <v>0</v>
      </c>
    </row>
    <row r="422" spans="1:11">
      <c r="A422" s="245"/>
      <c r="B422" s="81" t="s">
        <v>69</v>
      </c>
      <c r="C422" s="33" t="s">
        <v>17</v>
      </c>
      <c r="D422" s="33" t="s">
        <v>10</v>
      </c>
      <c r="E422" s="33" t="s">
        <v>100</v>
      </c>
      <c r="F422" s="33" t="s">
        <v>127</v>
      </c>
      <c r="G422" s="36"/>
      <c r="H422" s="63">
        <f t="shared" si="186"/>
        <v>10000</v>
      </c>
      <c r="I422" s="63">
        <f t="shared" si="186"/>
        <v>10000</v>
      </c>
      <c r="J422" s="63">
        <f t="shared" si="186"/>
        <v>0</v>
      </c>
      <c r="K422" s="210">
        <f t="shared" si="167"/>
        <v>0</v>
      </c>
    </row>
    <row r="423" spans="1:11">
      <c r="A423" s="244"/>
      <c r="B423" s="81" t="s">
        <v>70</v>
      </c>
      <c r="C423" s="33" t="s">
        <v>17</v>
      </c>
      <c r="D423" s="33" t="s">
        <v>10</v>
      </c>
      <c r="E423" s="33" t="s">
        <v>100</v>
      </c>
      <c r="F423" s="33" t="s">
        <v>127</v>
      </c>
      <c r="G423" s="36" t="s">
        <v>71</v>
      </c>
      <c r="H423" s="63">
        <f t="shared" si="186"/>
        <v>10000</v>
      </c>
      <c r="I423" s="63">
        <f t="shared" si="186"/>
        <v>10000</v>
      </c>
      <c r="J423" s="63">
        <f t="shared" si="186"/>
        <v>0</v>
      </c>
      <c r="K423" s="210">
        <f t="shared" si="167"/>
        <v>0</v>
      </c>
    </row>
    <row r="424" spans="1:11">
      <c r="A424" s="247"/>
      <c r="B424" s="81" t="s">
        <v>69</v>
      </c>
      <c r="C424" s="33" t="s">
        <v>17</v>
      </c>
      <c r="D424" s="33" t="s">
        <v>10</v>
      </c>
      <c r="E424" s="33" t="s">
        <v>100</v>
      </c>
      <c r="F424" s="34" t="s">
        <v>127</v>
      </c>
      <c r="G424" s="36" t="s">
        <v>72</v>
      </c>
      <c r="H424" s="59">
        <v>10000</v>
      </c>
      <c r="I424" s="59">
        <v>10000</v>
      </c>
      <c r="J424" s="59"/>
      <c r="K424" s="211">
        <f t="shared" si="167"/>
        <v>0</v>
      </c>
    </row>
    <row r="425" spans="1:11">
      <c r="A425" s="104"/>
      <c r="B425" s="84"/>
      <c r="C425" s="33"/>
      <c r="D425" s="106"/>
      <c r="E425" s="106"/>
      <c r="F425" s="45"/>
      <c r="G425" s="36"/>
      <c r="H425" s="56"/>
      <c r="I425" s="56"/>
      <c r="J425" s="56"/>
      <c r="K425" s="207"/>
    </row>
    <row r="426" spans="1:11" ht="41.4">
      <c r="A426" s="176" t="s">
        <v>12</v>
      </c>
      <c r="B426" s="157" t="s">
        <v>292</v>
      </c>
      <c r="C426" s="20" t="s">
        <v>12</v>
      </c>
      <c r="D426" s="7" t="s">
        <v>21</v>
      </c>
      <c r="E426" s="7" t="s">
        <v>100</v>
      </c>
      <c r="F426" s="7" t="s">
        <v>101</v>
      </c>
      <c r="G426" s="18"/>
      <c r="H426" s="57">
        <f t="shared" ref="H426:J428" si="187">H427</f>
        <v>50000</v>
      </c>
      <c r="I426" s="57">
        <f t="shared" si="187"/>
        <v>50000</v>
      </c>
      <c r="J426" s="57">
        <f t="shared" si="187"/>
        <v>17271</v>
      </c>
      <c r="K426" s="206">
        <f t="shared" si="167"/>
        <v>34.542000000000002</v>
      </c>
    </row>
    <row r="427" spans="1:11" ht="18" customHeight="1">
      <c r="A427" s="254"/>
      <c r="B427" s="55" t="s">
        <v>29</v>
      </c>
      <c r="C427" s="5" t="s">
        <v>12</v>
      </c>
      <c r="D427" s="5" t="s">
        <v>21</v>
      </c>
      <c r="E427" s="5" t="s">
        <v>100</v>
      </c>
      <c r="F427" s="5" t="s">
        <v>117</v>
      </c>
      <c r="G427" s="17"/>
      <c r="H427" s="56">
        <f t="shared" si="187"/>
        <v>50000</v>
      </c>
      <c r="I427" s="56">
        <f t="shared" si="187"/>
        <v>50000</v>
      </c>
      <c r="J427" s="56">
        <f t="shared" si="187"/>
        <v>17271</v>
      </c>
      <c r="K427" s="207">
        <f t="shared" si="167"/>
        <v>34.542000000000002</v>
      </c>
    </row>
    <row r="428" spans="1:11" ht="26.4">
      <c r="A428" s="244"/>
      <c r="B428" s="55" t="s">
        <v>186</v>
      </c>
      <c r="C428" s="5" t="s">
        <v>12</v>
      </c>
      <c r="D428" s="5" t="s">
        <v>21</v>
      </c>
      <c r="E428" s="5" t="s">
        <v>100</v>
      </c>
      <c r="F428" s="5" t="s">
        <v>117</v>
      </c>
      <c r="G428" s="17" t="s">
        <v>32</v>
      </c>
      <c r="H428" s="56">
        <f t="shared" si="187"/>
        <v>50000</v>
      </c>
      <c r="I428" s="56">
        <f t="shared" si="187"/>
        <v>50000</v>
      </c>
      <c r="J428" s="56">
        <f t="shared" si="187"/>
        <v>17271</v>
      </c>
      <c r="K428" s="207">
        <f t="shared" si="167"/>
        <v>34.542000000000002</v>
      </c>
    </row>
    <row r="429" spans="1:11" ht="26.4">
      <c r="A429" s="244"/>
      <c r="B429" s="27" t="s">
        <v>34</v>
      </c>
      <c r="C429" s="5" t="s">
        <v>12</v>
      </c>
      <c r="D429" s="5" t="s">
        <v>21</v>
      </c>
      <c r="E429" s="5" t="s">
        <v>100</v>
      </c>
      <c r="F429" s="5" t="s">
        <v>117</v>
      </c>
      <c r="G429" s="17" t="s">
        <v>33</v>
      </c>
      <c r="H429" s="60">
        <v>50000</v>
      </c>
      <c r="I429" s="60">
        <v>50000</v>
      </c>
      <c r="J429" s="60">
        <v>17271</v>
      </c>
      <c r="K429" s="208">
        <f t="shared" si="167"/>
        <v>34.542000000000002</v>
      </c>
    </row>
    <row r="430" spans="1:11">
      <c r="A430" s="104"/>
      <c r="B430" s="84"/>
      <c r="C430" s="4"/>
      <c r="D430" s="4"/>
      <c r="E430" s="4"/>
      <c r="F430" s="5"/>
      <c r="G430" s="17"/>
      <c r="H430" s="56"/>
      <c r="I430" s="56"/>
      <c r="J430" s="56"/>
      <c r="K430" s="207"/>
    </row>
    <row r="431" spans="1:11" s="132" customFormat="1" ht="41.4">
      <c r="A431" s="96">
        <v>13</v>
      </c>
      <c r="B431" s="129" t="s">
        <v>293</v>
      </c>
      <c r="C431" s="130" t="s">
        <v>203</v>
      </c>
      <c r="D431" s="130" t="s">
        <v>21</v>
      </c>
      <c r="E431" s="130" t="s">
        <v>100</v>
      </c>
      <c r="F431" s="130" t="s">
        <v>101</v>
      </c>
      <c r="G431" s="131"/>
      <c r="H431" s="58">
        <f t="shared" ref="H431:J433" si="188">H432</f>
        <v>20000</v>
      </c>
      <c r="I431" s="58">
        <f t="shared" si="188"/>
        <v>20000</v>
      </c>
      <c r="J431" s="58">
        <f t="shared" si="188"/>
        <v>0</v>
      </c>
      <c r="K431" s="205">
        <f t="shared" si="167"/>
        <v>0</v>
      </c>
    </row>
    <row r="432" spans="1:11" ht="26.4">
      <c r="A432" s="104"/>
      <c r="B432" s="70" t="s">
        <v>240</v>
      </c>
      <c r="C432" s="133" t="s">
        <v>203</v>
      </c>
      <c r="D432" s="133" t="s">
        <v>21</v>
      </c>
      <c r="E432" s="133" t="s">
        <v>100</v>
      </c>
      <c r="F432" s="133" t="s">
        <v>204</v>
      </c>
      <c r="G432" s="69"/>
      <c r="H432" s="63">
        <f t="shared" si="188"/>
        <v>20000</v>
      </c>
      <c r="I432" s="63">
        <f t="shared" si="188"/>
        <v>20000</v>
      </c>
      <c r="J432" s="63">
        <f t="shared" si="188"/>
        <v>0</v>
      </c>
      <c r="K432" s="210">
        <f t="shared" si="167"/>
        <v>0</v>
      </c>
    </row>
    <row r="433" spans="1:11" ht="26.4">
      <c r="A433" s="104"/>
      <c r="B433" s="122" t="s">
        <v>186</v>
      </c>
      <c r="C433" s="133" t="s">
        <v>203</v>
      </c>
      <c r="D433" s="133" t="s">
        <v>21</v>
      </c>
      <c r="E433" s="133" t="s">
        <v>100</v>
      </c>
      <c r="F433" s="133" t="s">
        <v>204</v>
      </c>
      <c r="G433" s="69" t="s">
        <v>32</v>
      </c>
      <c r="H433" s="63">
        <f t="shared" si="188"/>
        <v>20000</v>
      </c>
      <c r="I433" s="63">
        <f t="shared" si="188"/>
        <v>20000</v>
      </c>
      <c r="J433" s="63">
        <f t="shared" si="188"/>
        <v>0</v>
      </c>
      <c r="K433" s="210">
        <f t="shared" si="167"/>
        <v>0</v>
      </c>
    </row>
    <row r="434" spans="1:11" ht="26.4">
      <c r="A434" s="104"/>
      <c r="B434" s="70" t="s">
        <v>34</v>
      </c>
      <c r="C434" s="133" t="s">
        <v>203</v>
      </c>
      <c r="D434" s="133" t="s">
        <v>21</v>
      </c>
      <c r="E434" s="133" t="s">
        <v>100</v>
      </c>
      <c r="F434" s="133" t="s">
        <v>204</v>
      </c>
      <c r="G434" s="69" t="s">
        <v>33</v>
      </c>
      <c r="H434" s="63">
        <v>20000</v>
      </c>
      <c r="I434" s="63">
        <v>20000</v>
      </c>
      <c r="J434" s="59"/>
      <c r="K434" s="211">
        <f t="shared" si="167"/>
        <v>0</v>
      </c>
    </row>
    <row r="435" spans="1:11">
      <c r="A435" s="104"/>
      <c r="B435" s="70"/>
      <c r="C435" s="133"/>
      <c r="D435" s="133"/>
      <c r="E435" s="134"/>
      <c r="F435" s="134"/>
      <c r="G435" s="69"/>
      <c r="H435" s="63"/>
      <c r="I435" s="63"/>
      <c r="J435" s="63"/>
      <c r="K435" s="210"/>
    </row>
    <row r="436" spans="1:11" ht="27.6">
      <c r="A436" s="176" t="s">
        <v>203</v>
      </c>
      <c r="B436" s="151" t="s">
        <v>294</v>
      </c>
      <c r="C436" s="20" t="s">
        <v>19</v>
      </c>
      <c r="D436" s="20" t="s">
        <v>21</v>
      </c>
      <c r="E436" s="7" t="s">
        <v>100</v>
      </c>
      <c r="F436" s="7" t="s">
        <v>101</v>
      </c>
      <c r="G436" s="11"/>
      <c r="H436" s="57">
        <f>H437</f>
        <v>220000</v>
      </c>
      <c r="I436" s="57">
        <f t="shared" ref="I436:J436" si="189">I437</f>
        <v>220000</v>
      </c>
      <c r="J436" s="57">
        <f t="shared" si="189"/>
        <v>45856.450000000004</v>
      </c>
      <c r="K436" s="206">
        <f t="shared" si="167"/>
        <v>20.843840909090911</v>
      </c>
    </row>
    <row r="437" spans="1:11">
      <c r="A437" s="249"/>
      <c r="B437" s="55" t="s">
        <v>241</v>
      </c>
      <c r="C437" s="10" t="s">
        <v>19</v>
      </c>
      <c r="D437" s="10" t="s">
        <v>21</v>
      </c>
      <c r="E437" s="5" t="s">
        <v>100</v>
      </c>
      <c r="F437" s="5" t="s">
        <v>120</v>
      </c>
      <c r="G437" s="11"/>
      <c r="H437" s="56">
        <f t="shared" ref="H437:J438" si="190">H438</f>
        <v>220000</v>
      </c>
      <c r="I437" s="56">
        <f t="shared" si="190"/>
        <v>220000</v>
      </c>
      <c r="J437" s="56">
        <f t="shared" si="190"/>
        <v>45856.450000000004</v>
      </c>
      <c r="K437" s="207">
        <f t="shared" si="167"/>
        <v>20.843840909090911</v>
      </c>
    </row>
    <row r="438" spans="1:11" ht="26.4">
      <c r="A438" s="244"/>
      <c r="B438" s="55" t="s">
        <v>186</v>
      </c>
      <c r="C438" s="10" t="s">
        <v>19</v>
      </c>
      <c r="D438" s="10" t="s">
        <v>21</v>
      </c>
      <c r="E438" s="5" t="s">
        <v>100</v>
      </c>
      <c r="F438" s="5" t="s">
        <v>120</v>
      </c>
      <c r="G438" s="11" t="s">
        <v>32</v>
      </c>
      <c r="H438" s="56">
        <f t="shared" si="190"/>
        <v>220000</v>
      </c>
      <c r="I438" s="56">
        <f t="shared" si="190"/>
        <v>220000</v>
      </c>
      <c r="J438" s="56">
        <f t="shared" si="190"/>
        <v>45856.450000000004</v>
      </c>
      <c r="K438" s="207">
        <f t="shared" si="167"/>
        <v>20.843840909090911</v>
      </c>
    </row>
    <row r="439" spans="1:11" ht="26.4">
      <c r="A439" s="244"/>
      <c r="B439" s="27" t="s">
        <v>34</v>
      </c>
      <c r="C439" s="10" t="s">
        <v>19</v>
      </c>
      <c r="D439" s="10" t="s">
        <v>21</v>
      </c>
      <c r="E439" s="5" t="s">
        <v>100</v>
      </c>
      <c r="F439" s="5" t="s">
        <v>120</v>
      </c>
      <c r="G439" s="11" t="s">
        <v>33</v>
      </c>
      <c r="H439" s="59">
        <v>220000</v>
      </c>
      <c r="I439" s="59">
        <v>220000</v>
      </c>
      <c r="J439" s="59">
        <v>45856.450000000004</v>
      </c>
      <c r="K439" s="211">
        <f t="shared" si="167"/>
        <v>20.843840909090911</v>
      </c>
    </row>
    <row r="440" spans="1:11">
      <c r="A440" s="104"/>
      <c r="B440" s="84"/>
      <c r="C440" s="28"/>
      <c r="D440" s="28"/>
      <c r="E440" s="4"/>
      <c r="F440" s="5"/>
      <c r="G440" s="11"/>
      <c r="H440" s="56"/>
      <c r="I440" s="56"/>
      <c r="J440" s="56"/>
      <c r="K440" s="207"/>
    </row>
    <row r="441" spans="1:11" ht="27.6">
      <c r="A441" s="65">
        <v>15</v>
      </c>
      <c r="B441" s="95" t="s">
        <v>295</v>
      </c>
      <c r="C441" s="7" t="s">
        <v>20</v>
      </c>
      <c r="D441" s="7" t="s">
        <v>21</v>
      </c>
      <c r="E441" s="7" t="s">
        <v>100</v>
      </c>
      <c r="F441" s="7" t="s">
        <v>101</v>
      </c>
      <c r="G441" s="107"/>
      <c r="H441" s="58">
        <f t="shared" ref="H441:J441" si="191">H442</f>
        <v>110000</v>
      </c>
      <c r="I441" s="58">
        <f t="shared" si="191"/>
        <v>110000</v>
      </c>
      <c r="J441" s="58">
        <f t="shared" si="191"/>
        <v>0</v>
      </c>
      <c r="K441" s="205">
        <f t="shared" si="167"/>
        <v>0</v>
      </c>
    </row>
    <row r="442" spans="1:11">
      <c r="A442" s="243"/>
      <c r="B442" s="138" t="s">
        <v>242</v>
      </c>
      <c r="C442" s="5" t="s">
        <v>20</v>
      </c>
      <c r="D442" s="5" t="s">
        <v>21</v>
      </c>
      <c r="E442" s="5" t="s">
        <v>100</v>
      </c>
      <c r="F442" s="5" t="s">
        <v>141</v>
      </c>
      <c r="G442" s="11"/>
      <c r="H442" s="56">
        <f>H445+H443</f>
        <v>110000</v>
      </c>
      <c r="I442" s="56">
        <f t="shared" ref="I442:J442" si="192">I445+I443</f>
        <v>110000</v>
      </c>
      <c r="J442" s="56">
        <f t="shared" si="192"/>
        <v>0</v>
      </c>
      <c r="K442" s="207">
        <f t="shared" si="167"/>
        <v>0</v>
      </c>
    </row>
    <row r="443" spans="1:11" ht="39.6">
      <c r="A443" s="244"/>
      <c r="B443" s="181" t="s">
        <v>51</v>
      </c>
      <c r="C443" s="5" t="s">
        <v>20</v>
      </c>
      <c r="D443" s="5" t="s">
        <v>21</v>
      </c>
      <c r="E443" s="5" t="s">
        <v>100</v>
      </c>
      <c r="F443" s="5" t="s">
        <v>141</v>
      </c>
      <c r="G443" s="35" t="s">
        <v>49</v>
      </c>
      <c r="H443" s="56">
        <f>H444</f>
        <v>80000</v>
      </c>
      <c r="I443" s="56">
        <f t="shared" ref="I443:J443" si="193">I444</f>
        <v>80000</v>
      </c>
      <c r="J443" s="56">
        <f t="shared" si="193"/>
        <v>0</v>
      </c>
      <c r="K443" s="207">
        <f t="shared" si="167"/>
        <v>0</v>
      </c>
    </row>
    <row r="444" spans="1:11">
      <c r="A444" s="244"/>
      <c r="B444" s="181" t="s">
        <v>52</v>
      </c>
      <c r="C444" s="5" t="s">
        <v>20</v>
      </c>
      <c r="D444" s="5" t="s">
        <v>21</v>
      </c>
      <c r="E444" s="5" t="s">
        <v>100</v>
      </c>
      <c r="F444" s="5" t="s">
        <v>141</v>
      </c>
      <c r="G444" s="35" t="s">
        <v>50</v>
      </c>
      <c r="H444" s="59">
        <v>80000</v>
      </c>
      <c r="I444" s="59">
        <v>80000</v>
      </c>
      <c r="J444" s="59"/>
      <c r="K444" s="211">
        <f t="shared" si="167"/>
        <v>0</v>
      </c>
    </row>
    <row r="445" spans="1:11" ht="26.4">
      <c r="A445" s="244"/>
      <c r="B445" s="182" t="s">
        <v>186</v>
      </c>
      <c r="C445" s="5" t="s">
        <v>20</v>
      </c>
      <c r="D445" s="5" t="s">
        <v>21</v>
      </c>
      <c r="E445" s="5" t="s">
        <v>100</v>
      </c>
      <c r="F445" s="5" t="s">
        <v>141</v>
      </c>
      <c r="G445" s="69" t="s">
        <v>32</v>
      </c>
      <c r="H445" s="56">
        <f>H446</f>
        <v>30000</v>
      </c>
      <c r="I445" s="56">
        <f t="shared" ref="I445:J445" si="194">I446</f>
        <v>30000</v>
      </c>
      <c r="J445" s="56">
        <f t="shared" si="194"/>
        <v>0</v>
      </c>
      <c r="K445" s="207">
        <f t="shared" ref="K445:K514" si="195">J445/I445*100</f>
        <v>0</v>
      </c>
    </row>
    <row r="446" spans="1:11" ht="26.4">
      <c r="A446" s="247"/>
      <c r="B446" s="181" t="s">
        <v>34</v>
      </c>
      <c r="C446" s="5" t="s">
        <v>20</v>
      </c>
      <c r="D446" s="5" t="s">
        <v>21</v>
      </c>
      <c r="E446" s="5" t="s">
        <v>100</v>
      </c>
      <c r="F446" s="5" t="s">
        <v>141</v>
      </c>
      <c r="G446" s="69" t="s">
        <v>33</v>
      </c>
      <c r="H446" s="59">
        <v>30000</v>
      </c>
      <c r="I446" s="59">
        <v>30000</v>
      </c>
      <c r="J446" s="59"/>
      <c r="K446" s="211">
        <f t="shared" si="195"/>
        <v>0</v>
      </c>
    </row>
    <row r="447" spans="1:11">
      <c r="A447" s="104"/>
      <c r="B447" s="84"/>
      <c r="C447" s="4"/>
      <c r="D447" s="4"/>
      <c r="E447" s="4"/>
      <c r="F447" s="5"/>
      <c r="G447" s="11"/>
      <c r="H447" s="2"/>
      <c r="I447" s="183"/>
      <c r="J447" s="183"/>
      <c r="K447" s="215"/>
    </row>
    <row r="448" spans="1:11" s="132" customFormat="1" ht="27.6">
      <c r="A448" s="88">
        <v>16</v>
      </c>
      <c r="B448" s="95" t="s">
        <v>296</v>
      </c>
      <c r="C448" s="135" t="s">
        <v>205</v>
      </c>
      <c r="D448" s="135" t="s">
        <v>21</v>
      </c>
      <c r="E448" s="135" t="s">
        <v>100</v>
      </c>
      <c r="F448" s="135" t="s">
        <v>206</v>
      </c>
      <c r="G448" s="90"/>
      <c r="H448" s="91">
        <f>H449</f>
        <v>250000</v>
      </c>
      <c r="I448" s="91">
        <f t="shared" ref="I448:J449" si="196">I449</f>
        <v>567682.42000000004</v>
      </c>
      <c r="J448" s="91">
        <f t="shared" si="196"/>
        <v>504000</v>
      </c>
      <c r="K448" s="216">
        <f t="shared" si="195"/>
        <v>88.782034152123288</v>
      </c>
    </row>
    <row r="449" spans="1:11">
      <c r="A449" s="159"/>
      <c r="B449" s="81" t="s">
        <v>243</v>
      </c>
      <c r="C449" s="133" t="s">
        <v>205</v>
      </c>
      <c r="D449" s="133" t="s">
        <v>21</v>
      </c>
      <c r="E449" s="133" t="s">
        <v>100</v>
      </c>
      <c r="F449" s="133" t="s">
        <v>244</v>
      </c>
      <c r="G449" s="32"/>
      <c r="H449" s="64">
        <f>H450</f>
        <v>250000</v>
      </c>
      <c r="I449" s="64">
        <f t="shared" si="196"/>
        <v>567682.42000000004</v>
      </c>
      <c r="J449" s="64">
        <f t="shared" si="196"/>
        <v>504000</v>
      </c>
      <c r="K449" s="217">
        <f t="shared" si="195"/>
        <v>88.782034152123288</v>
      </c>
    </row>
    <row r="450" spans="1:11">
      <c r="A450" s="159"/>
      <c r="B450" s="81" t="s">
        <v>35</v>
      </c>
      <c r="C450" s="133" t="s">
        <v>205</v>
      </c>
      <c r="D450" s="133" t="s">
        <v>21</v>
      </c>
      <c r="E450" s="133" t="s">
        <v>100</v>
      </c>
      <c r="F450" s="133" t="s">
        <v>244</v>
      </c>
      <c r="G450" s="69" t="s">
        <v>36</v>
      </c>
      <c r="H450" s="64">
        <f>H451</f>
        <v>250000</v>
      </c>
      <c r="I450" s="64">
        <f t="shared" ref="I450:J450" si="197">I451</f>
        <v>567682.42000000004</v>
      </c>
      <c r="J450" s="64">
        <f t="shared" si="197"/>
        <v>504000</v>
      </c>
      <c r="K450" s="217">
        <f t="shared" si="195"/>
        <v>88.782034152123288</v>
      </c>
    </row>
    <row r="451" spans="1:11" ht="20.25" customHeight="1">
      <c r="A451" s="159"/>
      <c r="B451" s="81" t="s">
        <v>38</v>
      </c>
      <c r="C451" s="133" t="s">
        <v>205</v>
      </c>
      <c r="D451" s="133" t="s">
        <v>21</v>
      </c>
      <c r="E451" s="133" t="s">
        <v>100</v>
      </c>
      <c r="F451" s="133" t="s">
        <v>244</v>
      </c>
      <c r="G451" s="69" t="s">
        <v>37</v>
      </c>
      <c r="H451" s="63">
        <v>250000</v>
      </c>
      <c r="I451" s="63">
        <v>567682.42000000004</v>
      </c>
      <c r="J451" s="63">
        <v>504000</v>
      </c>
      <c r="K451" s="210">
        <f t="shared" si="195"/>
        <v>88.782034152123288</v>
      </c>
    </row>
    <row r="452" spans="1:11" ht="20.25" customHeight="1">
      <c r="A452" s="159"/>
      <c r="B452" s="189"/>
      <c r="C452" s="93"/>
      <c r="D452" s="93"/>
      <c r="E452" s="93"/>
      <c r="F452" s="93"/>
      <c r="G452" s="94"/>
      <c r="H452" s="97"/>
      <c r="I452" s="97"/>
      <c r="J452" s="97"/>
      <c r="K452" s="218"/>
    </row>
    <row r="453" spans="1:11" ht="69">
      <c r="A453" s="88">
        <v>17</v>
      </c>
      <c r="B453" s="154" t="s">
        <v>297</v>
      </c>
      <c r="C453" s="89" t="s">
        <v>158</v>
      </c>
      <c r="D453" s="89" t="s">
        <v>21</v>
      </c>
      <c r="E453" s="89" t="s">
        <v>100</v>
      </c>
      <c r="F453" s="89" t="s">
        <v>101</v>
      </c>
      <c r="G453" s="90"/>
      <c r="H453" s="91">
        <f>H466+H460+H454+H457+H469+H463</f>
        <v>5844047</v>
      </c>
      <c r="I453" s="91">
        <f t="shared" ref="I453:J453" si="198">I466+I460+I454+I457+I469+I463</f>
        <v>5844047</v>
      </c>
      <c r="J453" s="91">
        <f t="shared" si="198"/>
        <v>246757.00999999998</v>
      </c>
      <c r="K453" s="216">
        <f t="shared" si="195"/>
        <v>4.2223652547626669</v>
      </c>
    </row>
    <row r="454" spans="1:11" ht="26.4">
      <c r="A454" s="140"/>
      <c r="B454" s="155" t="s">
        <v>245</v>
      </c>
      <c r="C454" s="117" t="s">
        <v>158</v>
      </c>
      <c r="D454" s="117" t="s">
        <v>21</v>
      </c>
      <c r="E454" s="117" t="s">
        <v>100</v>
      </c>
      <c r="F454" s="117" t="s">
        <v>246</v>
      </c>
      <c r="G454" s="118"/>
      <c r="H454" s="97">
        <f>H455</f>
        <v>150000</v>
      </c>
      <c r="I454" s="97">
        <f t="shared" ref="I454:J454" si="199">I455</f>
        <v>150000</v>
      </c>
      <c r="J454" s="97">
        <f t="shared" si="199"/>
        <v>0</v>
      </c>
      <c r="K454" s="218">
        <f t="shared" si="195"/>
        <v>0</v>
      </c>
    </row>
    <row r="455" spans="1:11" ht="26.4">
      <c r="A455" s="140"/>
      <c r="B455" s="122" t="s">
        <v>186</v>
      </c>
      <c r="C455" s="117" t="s">
        <v>158</v>
      </c>
      <c r="D455" s="117" t="s">
        <v>21</v>
      </c>
      <c r="E455" s="117" t="s">
        <v>100</v>
      </c>
      <c r="F455" s="117" t="s">
        <v>246</v>
      </c>
      <c r="G455" s="118" t="s">
        <v>32</v>
      </c>
      <c r="H455" s="97">
        <f>H456</f>
        <v>150000</v>
      </c>
      <c r="I455" s="97">
        <f t="shared" ref="I455:J455" si="200">I456</f>
        <v>150000</v>
      </c>
      <c r="J455" s="97">
        <f t="shared" si="200"/>
        <v>0</v>
      </c>
      <c r="K455" s="218">
        <f t="shared" si="195"/>
        <v>0</v>
      </c>
    </row>
    <row r="456" spans="1:11" ht="26.4">
      <c r="A456" s="140"/>
      <c r="B456" s="70" t="s">
        <v>34</v>
      </c>
      <c r="C456" s="117" t="s">
        <v>158</v>
      </c>
      <c r="D456" s="117" t="s">
        <v>21</v>
      </c>
      <c r="E456" s="117" t="s">
        <v>100</v>
      </c>
      <c r="F456" s="117" t="s">
        <v>246</v>
      </c>
      <c r="G456" s="118" t="s">
        <v>33</v>
      </c>
      <c r="H456" s="119">
        <v>150000</v>
      </c>
      <c r="I456" s="119">
        <v>150000</v>
      </c>
      <c r="J456" s="119"/>
      <c r="K456" s="219">
        <f t="shared" si="195"/>
        <v>0</v>
      </c>
    </row>
    <row r="457" spans="1:11" ht="13.8">
      <c r="A457" s="140"/>
      <c r="B457" s="138" t="s">
        <v>247</v>
      </c>
      <c r="C457" s="117" t="s">
        <v>158</v>
      </c>
      <c r="D457" s="117" t="s">
        <v>21</v>
      </c>
      <c r="E457" s="117" t="s">
        <v>100</v>
      </c>
      <c r="F457" s="117" t="s">
        <v>248</v>
      </c>
      <c r="G457" s="118"/>
      <c r="H457" s="141">
        <f>H458</f>
        <v>3694047</v>
      </c>
      <c r="I457" s="141">
        <f t="shared" ref="I457:J457" si="201">I458</f>
        <v>3694047</v>
      </c>
      <c r="J457" s="141">
        <f t="shared" si="201"/>
        <v>246757.00999999998</v>
      </c>
      <c r="K457" s="220">
        <f t="shared" si="195"/>
        <v>6.679855724629383</v>
      </c>
    </row>
    <row r="458" spans="1:11" ht="26.4">
      <c r="A458" s="140"/>
      <c r="B458" s="122" t="s">
        <v>186</v>
      </c>
      <c r="C458" s="117" t="s">
        <v>158</v>
      </c>
      <c r="D458" s="117" t="s">
        <v>21</v>
      </c>
      <c r="E458" s="117" t="s">
        <v>100</v>
      </c>
      <c r="F458" s="117" t="s">
        <v>248</v>
      </c>
      <c r="G458" s="118" t="s">
        <v>32</v>
      </c>
      <c r="H458" s="141">
        <f>H459</f>
        <v>3694047</v>
      </c>
      <c r="I458" s="141">
        <f t="shared" ref="I458:J458" si="202">I459</f>
        <v>3694047</v>
      </c>
      <c r="J458" s="141">
        <f t="shared" si="202"/>
        <v>246757.00999999998</v>
      </c>
      <c r="K458" s="220">
        <f t="shared" si="195"/>
        <v>6.679855724629383</v>
      </c>
    </row>
    <row r="459" spans="1:11" ht="26.4">
      <c r="A459" s="140"/>
      <c r="B459" s="70" t="s">
        <v>34</v>
      </c>
      <c r="C459" s="117" t="s">
        <v>158</v>
      </c>
      <c r="D459" s="117" t="s">
        <v>21</v>
      </c>
      <c r="E459" s="117" t="s">
        <v>100</v>
      </c>
      <c r="F459" s="117" t="s">
        <v>248</v>
      </c>
      <c r="G459" s="118" t="s">
        <v>33</v>
      </c>
      <c r="H459" s="119">
        <v>3694047</v>
      </c>
      <c r="I459" s="119">
        <v>3694047</v>
      </c>
      <c r="J459" s="119">
        <v>246757.00999999998</v>
      </c>
      <c r="K459" s="219">
        <f t="shared" si="195"/>
        <v>6.679855724629383</v>
      </c>
    </row>
    <row r="460" spans="1:11">
      <c r="A460" s="171"/>
      <c r="B460" s="116" t="s">
        <v>192</v>
      </c>
      <c r="C460" s="117" t="s">
        <v>158</v>
      </c>
      <c r="D460" s="117" t="s">
        <v>21</v>
      </c>
      <c r="E460" s="117" t="s">
        <v>100</v>
      </c>
      <c r="F460" s="117" t="s">
        <v>191</v>
      </c>
      <c r="G460" s="118"/>
      <c r="H460" s="97">
        <f>H461</f>
        <v>95000</v>
      </c>
      <c r="I460" s="97">
        <f t="shared" ref="I460:J461" si="203">I461</f>
        <v>95000</v>
      </c>
      <c r="J460" s="97">
        <f t="shared" si="203"/>
        <v>0</v>
      </c>
      <c r="K460" s="218">
        <f t="shared" si="195"/>
        <v>0</v>
      </c>
    </row>
    <row r="461" spans="1:11" ht="26.4">
      <c r="A461" s="171"/>
      <c r="B461" s="81" t="s">
        <v>186</v>
      </c>
      <c r="C461" s="117" t="s">
        <v>158</v>
      </c>
      <c r="D461" s="117" t="s">
        <v>21</v>
      </c>
      <c r="E461" s="117" t="s">
        <v>100</v>
      </c>
      <c r="F461" s="117" t="s">
        <v>191</v>
      </c>
      <c r="G461" s="118" t="s">
        <v>32</v>
      </c>
      <c r="H461" s="97">
        <f>H462</f>
        <v>95000</v>
      </c>
      <c r="I461" s="97">
        <f t="shared" si="203"/>
        <v>95000</v>
      </c>
      <c r="J461" s="97">
        <f t="shared" si="203"/>
        <v>0</v>
      </c>
      <c r="K461" s="218">
        <f t="shared" si="195"/>
        <v>0</v>
      </c>
    </row>
    <row r="462" spans="1:11" ht="26.4">
      <c r="A462" s="171"/>
      <c r="B462" s="70" t="s">
        <v>34</v>
      </c>
      <c r="C462" s="117" t="s">
        <v>158</v>
      </c>
      <c r="D462" s="117" t="s">
        <v>21</v>
      </c>
      <c r="E462" s="117" t="s">
        <v>100</v>
      </c>
      <c r="F462" s="117" t="s">
        <v>191</v>
      </c>
      <c r="G462" s="118" t="s">
        <v>33</v>
      </c>
      <c r="H462" s="119">
        <v>95000</v>
      </c>
      <c r="I462" s="119">
        <v>95000</v>
      </c>
      <c r="J462" s="119"/>
      <c r="K462" s="219">
        <f t="shared" si="195"/>
        <v>0</v>
      </c>
    </row>
    <row r="463" spans="1:11">
      <c r="A463" s="171"/>
      <c r="B463" s="70" t="s">
        <v>250</v>
      </c>
      <c r="C463" s="117" t="s">
        <v>158</v>
      </c>
      <c r="D463" s="117" t="s">
        <v>21</v>
      </c>
      <c r="E463" s="117" t="s">
        <v>100</v>
      </c>
      <c r="F463" s="117" t="s">
        <v>251</v>
      </c>
      <c r="G463" s="118"/>
      <c r="H463" s="141">
        <f>H464</f>
        <v>155000</v>
      </c>
      <c r="I463" s="141">
        <f t="shared" ref="I463:J463" si="204">I464</f>
        <v>155000</v>
      </c>
      <c r="J463" s="141">
        <f t="shared" si="204"/>
        <v>0</v>
      </c>
      <c r="K463" s="220">
        <f t="shared" si="195"/>
        <v>0</v>
      </c>
    </row>
    <row r="464" spans="1:11" ht="26.4">
      <c r="A464" s="171"/>
      <c r="B464" s="122" t="s">
        <v>186</v>
      </c>
      <c r="C464" s="117" t="s">
        <v>158</v>
      </c>
      <c r="D464" s="117" t="s">
        <v>21</v>
      </c>
      <c r="E464" s="117" t="s">
        <v>100</v>
      </c>
      <c r="F464" s="117" t="s">
        <v>251</v>
      </c>
      <c r="G464" s="118" t="s">
        <v>32</v>
      </c>
      <c r="H464" s="141">
        <f>H465</f>
        <v>155000</v>
      </c>
      <c r="I464" s="141">
        <f t="shared" ref="I464:J464" si="205">I465</f>
        <v>155000</v>
      </c>
      <c r="J464" s="141">
        <f t="shared" si="205"/>
        <v>0</v>
      </c>
      <c r="K464" s="220">
        <f t="shared" si="195"/>
        <v>0</v>
      </c>
    </row>
    <row r="465" spans="1:11" ht="26.4">
      <c r="A465" s="171"/>
      <c r="B465" s="70" t="s">
        <v>34</v>
      </c>
      <c r="C465" s="117" t="s">
        <v>158</v>
      </c>
      <c r="D465" s="117" t="s">
        <v>21</v>
      </c>
      <c r="E465" s="117" t="s">
        <v>100</v>
      </c>
      <c r="F465" s="117" t="s">
        <v>251</v>
      </c>
      <c r="G465" s="118" t="s">
        <v>33</v>
      </c>
      <c r="H465" s="119">
        <v>155000</v>
      </c>
      <c r="I465" s="119">
        <v>155000</v>
      </c>
      <c r="J465" s="119"/>
      <c r="K465" s="219">
        <f t="shared" si="195"/>
        <v>0</v>
      </c>
    </row>
    <row r="466" spans="1:11">
      <c r="A466" s="159"/>
      <c r="B466" s="153" t="s">
        <v>249</v>
      </c>
      <c r="C466" s="68" t="s">
        <v>158</v>
      </c>
      <c r="D466" s="68" t="s">
        <v>21</v>
      </c>
      <c r="E466" s="68" t="s">
        <v>100</v>
      </c>
      <c r="F466" s="68" t="s">
        <v>126</v>
      </c>
      <c r="G466" s="94"/>
      <c r="H466" s="97">
        <f>H467</f>
        <v>200000</v>
      </c>
      <c r="I466" s="97">
        <f t="shared" ref="I466:J467" si="206">I467</f>
        <v>200000</v>
      </c>
      <c r="J466" s="97">
        <f t="shared" si="206"/>
        <v>0</v>
      </c>
      <c r="K466" s="218">
        <f t="shared" si="195"/>
        <v>0</v>
      </c>
    </row>
    <row r="467" spans="1:11">
      <c r="A467" s="159"/>
      <c r="B467" s="81" t="s">
        <v>47</v>
      </c>
      <c r="C467" s="68" t="s">
        <v>158</v>
      </c>
      <c r="D467" s="68" t="s">
        <v>21</v>
      </c>
      <c r="E467" s="68" t="s">
        <v>100</v>
      </c>
      <c r="F467" s="68" t="s">
        <v>126</v>
      </c>
      <c r="G467" s="94" t="s">
        <v>45</v>
      </c>
      <c r="H467" s="97">
        <f>H468</f>
        <v>200000</v>
      </c>
      <c r="I467" s="97">
        <f t="shared" si="206"/>
        <v>200000</v>
      </c>
      <c r="J467" s="97">
        <f t="shared" si="206"/>
        <v>0</v>
      </c>
      <c r="K467" s="218">
        <f t="shared" si="195"/>
        <v>0</v>
      </c>
    </row>
    <row r="468" spans="1:11">
      <c r="A468" s="159"/>
      <c r="B468" s="81" t="s">
        <v>61</v>
      </c>
      <c r="C468" s="68" t="s">
        <v>158</v>
      </c>
      <c r="D468" s="68" t="s">
        <v>21</v>
      </c>
      <c r="E468" s="68" t="s">
        <v>100</v>
      </c>
      <c r="F468" s="68" t="s">
        <v>126</v>
      </c>
      <c r="G468" s="94" t="s">
        <v>62</v>
      </c>
      <c r="H468" s="119">
        <v>200000</v>
      </c>
      <c r="I468" s="119">
        <v>200000</v>
      </c>
      <c r="J468" s="119"/>
      <c r="K468" s="219">
        <f t="shared" si="195"/>
        <v>0</v>
      </c>
    </row>
    <row r="469" spans="1:11" ht="26.4">
      <c r="A469" s="159"/>
      <c r="B469" s="73" t="s">
        <v>218</v>
      </c>
      <c r="C469" s="117" t="s">
        <v>158</v>
      </c>
      <c r="D469" s="117" t="s">
        <v>21</v>
      </c>
      <c r="E469" s="117" t="s">
        <v>100</v>
      </c>
      <c r="F469" s="117" t="s">
        <v>315</v>
      </c>
      <c r="G469" s="118"/>
      <c r="H469" s="141">
        <f>H470</f>
        <v>1550000</v>
      </c>
      <c r="I469" s="141">
        <f t="shared" ref="I469:J469" si="207">I470</f>
        <v>1550000</v>
      </c>
      <c r="J469" s="141">
        <f t="shared" si="207"/>
        <v>0</v>
      </c>
      <c r="K469" s="220">
        <f t="shared" si="195"/>
        <v>0</v>
      </c>
    </row>
    <row r="470" spans="1:11" ht="26.4">
      <c r="A470" s="159"/>
      <c r="B470" s="122" t="s">
        <v>186</v>
      </c>
      <c r="C470" s="117" t="s">
        <v>158</v>
      </c>
      <c r="D470" s="117" t="s">
        <v>21</v>
      </c>
      <c r="E470" s="117" t="s">
        <v>100</v>
      </c>
      <c r="F470" s="117" t="s">
        <v>315</v>
      </c>
      <c r="G470" s="118" t="s">
        <v>32</v>
      </c>
      <c r="H470" s="141">
        <f>H471</f>
        <v>1550000</v>
      </c>
      <c r="I470" s="141">
        <f t="shared" ref="I470:J470" si="208">I471</f>
        <v>1550000</v>
      </c>
      <c r="J470" s="141">
        <f t="shared" si="208"/>
        <v>0</v>
      </c>
      <c r="K470" s="220">
        <f t="shared" si="195"/>
        <v>0</v>
      </c>
    </row>
    <row r="471" spans="1:11" ht="26.4">
      <c r="A471" s="159"/>
      <c r="B471" s="70" t="s">
        <v>34</v>
      </c>
      <c r="C471" s="117" t="s">
        <v>158</v>
      </c>
      <c r="D471" s="117" t="s">
        <v>21</v>
      </c>
      <c r="E471" s="117" t="s">
        <v>100</v>
      </c>
      <c r="F471" s="117" t="s">
        <v>315</v>
      </c>
      <c r="G471" s="118" t="s">
        <v>33</v>
      </c>
      <c r="H471" s="119">
        <v>1550000</v>
      </c>
      <c r="I471" s="119">
        <v>1550000</v>
      </c>
      <c r="J471" s="119"/>
      <c r="K471" s="219">
        <f t="shared" si="195"/>
        <v>0</v>
      </c>
    </row>
    <row r="472" spans="1:11">
      <c r="A472" s="159"/>
      <c r="B472" s="70"/>
      <c r="C472" s="117"/>
      <c r="D472" s="117"/>
      <c r="E472" s="117"/>
      <c r="F472" s="117"/>
      <c r="G472" s="142"/>
      <c r="H472" s="141"/>
      <c r="I472" s="141"/>
      <c r="J472" s="141"/>
      <c r="K472" s="220"/>
    </row>
    <row r="473" spans="1:11" ht="41.4">
      <c r="A473" s="160">
        <v>18</v>
      </c>
      <c r="B473" s="129" t="s">
        <v>298</v>
      </c>
      <c r="C473" s="79" t="s">
        <v>252</v>
      </c>
      <c r="D473" s="79" t="s">
        <v>21</v>
      </c>
      <c r="E473" s="79" t="s">
        <v>100</v>
      </c>
      <c r="F473" s="79" t="s">
        <v>101</v>
      </c>
      <c r="G473" s="142"/>
      <c r="H473" s="143">
        <f>H474</f>
        <v>30000</v>
      </c>
      <c r="I473" s="143">
        <f t="shared" ref="I473:J473" si="209">I474</f>
        <v>30000</v>
      </c>
      <c r="J473" s="143">
        <f t="shared" si="209"/>
        <v>0</v>
      </c>
      <c r="K473" s="221">
        <f t="shared" si="195"/>
        <v>0</v>
      </c>
    </row>
    <row r="474" spans="1:11" ht="18.75" customHeight="1">
      <c r="A474" s="159"/>
      <c r="B474" s="70" t="s">
        <v>253</v>
      </c>
      <c r="C474" s="34" t="s">
        <v>252</v>
      </c>
      <c r="D474" s="34" t="s">
        <v>21</v>
      </c>
      <c r="E474" s="34" t="s">
        <v>100</v>
      </c>
      <c r="F474" s="34" t="s">
        <v>254</v>
      </c>
      <c r="G474" s="35"/>
      <c r="H474" s="141">
        <f>H475</f>
        <v>30000</v>
      </c>
      <c r="I474" s="141">
        <f t="shared" ref="I474:J474" si="210">I475</f>
        <v>30000</v>
      </c>
      <c r="J474" s="141">
        <f t="shared" si="210"/>
        <v>0</v>
      </c>
      <c r="K474" s="220">
        <f t="shared" si="195"/>
        <v>0</v>
      </c>
    </row>
    <row r="475" spans="1:11" ht="26.4">
      <c r="A475" s="159"/>
      <c r="B475" s="122" t="s">
        <v>186</v>
      </c>
      <c r="C475" s="34" t="s">
        <v>252</v>
      </c>
      <c r="D475" s="34" t="s">
        <v>21</v>
      </c>
      <c r="E475" s="34" t="s">
        <v>100</v>
      </c>
      <c r="F475" s="34" t="s">
        <v>254</v>
      </c>
      <c r="G475" s="35" t="s">
        <v>32</v>
      </c>
      <c r="H475" s="141">
        <f>H476</f>
        <v>30000</v>
      </c>
      <c r="I475" s="141">
        <f t="shared" ref="I475:J475" si="211">I476</f>
        <v>30000</v>
      </c>
      <c r="J475" s="141">
        <f t="shared" si="211"/>
        <v>0</v>
      </c>
      <c r="K475" s="220">
        <f t="shared" si="195"/>
        <v>0</v>
      </c>
    </row>
    <row r="476" spans="1:11" ht="26.4">
      <c r="A476" s="159"/>
      <c r="B476" s="70" t="s">
        <v>34</v>
      </c>
      <c r="C476" s="34" t="s">
        <v>252</v>
      </c>
      <c r="D476" s="34" t="s">
        <v>21</v>
      </c>
      <c r="E476" s="34" t="s">
        <v>100</v>
      </c>
      <c r="F476" s="34" t="s">
        <v>254</v>
      </c>
      <c r="G476" s="35" t="s">
        <v>33</v>
      </c>
      <c r="H476" s="59">
        <v>30000</v>
      </c>
      <c r="I476" s="59">
        <v>30000</v>
      </c>
      <c r="J476" s="60"/>
      <c r="K476" s="208">
        <f t="shared" si="195"/>
        <v>0</v>
      </c>
    </row>
    <row r="477" spans="1:11">
      <c r="A477" s="104"/>
      <c r="B477" s="92"/>
      <c r="C477" s="68"/>
      <c r="D477" s="68"/>
      <c r="E477" s="68"/>
      <c r="F477" s="93"/>
      <c r="G477" s="94"/>
      <c r="H477" s="64"/>
      <c r="I477" s="64"/>
      <c r="J477" s="64"/>
      <c r="K477" s="217"/>
    </row>
    <row r="478" spans="1:11" ht="27.6">
      <c r="A478" s="77">
        <v>19</v>
      </c>
      <c r="B478" s="156" t="s">
        <v>299</v>
      </c>
      <c r="C478" s="89" t="s">
        <v>142</v>
      </c>
      <c r="D478" s="89" t="s">
        <v>21</v>
      </c>
      <c r="E478" s="89" t="s">
        <v>100</v>
      </c>
      <c r="F478" s="89" t="s">
        <v>101</v>
      </c>
      <c r="G478" s="90"/>
      <c r="H478" s="91">
        <f>H479</f>
        <v>172500</v>
      </c>
      <c r="I478" s="91">
        <f t="shared" ref="I478:J478" si="212">I479</f>
        <v>172500</v>
      </c>
      <c r="J478" s="91">
        <f t="shared" si="212"/>
        <v>0</v>
      </c>
      <c r="K478" s="216">
        <f t="shared" si="195"/>
        <v>0</v>
      </c>
    </row>
    <row r="479" spans="1:11">
      <c r="A479" s="246"/>
      <c r="B479" s="165" t="s">
        <v>144</v>
      </c>
      <c r="C479" s="31" t="s">
        <v>142</v>
      </c>
      <c r="D479" s="31" t="s">
        <v>21</v>
      </c>
      <c r="E479" s="31" t="s">
        <v>100</v>
      </c>
      <c r="F479" s="31" t="s">
        <v>143</v>
      </c>
      <c r="G479" s="32"/>
      <c r="H479" s="64">
        <f t="shared" ref="H479:J480" si="213">H480</f>
        <v>172500</v>
      </c>
      <c r="I479" s="64">
        <f t="shared" si="213"/>
        <v>172500</v>
      </c>
      <c r="J479" s="64">
        <f t="shared" si="213"/>
        <v>0</v>
      </c>
      <c r="K479" s="217">
        <f t="shared" si="195"/>
        <v>0</v>
      </c>
    </row>
    <row r="480" spans="1:11" ht="15.75" customHeight="1">
      <c r="A480" s="244"/>
      <c r="B480" s="25" t="s">
        <v>35</v>
      </c>
      <c r="C480" s="31" t="s">
        <v>142</v>
      </c>
      <c r="D480" s="31" t="s">
        <v>21</v>
      </c>
      <c r="E480" s="31" t="s">
        <v>100</v>
      </c>
      <c r="F480" s="31" t="s">
        <v>143</v>
      </c>
      <c r="G480" s="32" t="s">
        <v>36</v>
      </c>
      <c r="H480" s="64">
        <f t="shared" si="213"/>
        <v>172500</v>
      </c>
      <c r="I480" s="64">
        <f t="shared" si="213"/>
        <v>172500</v>
      </c>
      <c r="J480" s="64">
        <f t="shared" si="213"/>
        <v>0</v>
      </c>
      <c r="K480" s="217">
        <f t="shared" si="195"/>
        <v>0</v>
      </c>
    </row>
    <row r="481" spans="1:11" ht="15.75" customHeight="1">
      <c r="A481" s="247"/>
      <c r="B481" s="29" t="s">
        <v>38</v>
      </c>
      <c r="C481" s="31" t="s">
        <v>142</v>
      </c>
      <c r="D481" s="31" t="s">
        <v>21</v>
      </c>
      <c r="E481" s="31" t="s">
        <v>100</v>
      </c>
      <c r="F481" s="31" t="s">
        <v>143</v>
      </c>
      <c r="G481" s="32" t="s">
        <v>37</v>
      </c>
      <c r="H481" s="59">
        <v>172500</v>
      </c>
      <c r="I481" s="59">
        <v>172500</v>
      </c>
      <c r="J481" s="59"/>
      <c r="K481" s="211">
        <f t="shared" si="195"/>
        <v>0</v>
      </c>
    </row>
    <row r="482" spans="1:11">
      <c r="A482" s="104"/>
      <c r="B482" s="87"/>
      <c r="C482" s="31"/>
      <c r="D482" s="31"/>
      <c r="E482" s="31"/>
      <c r="F482" s="31"/>
      <c r="G482" s="32"/>
      <c r="H482" s="64"/>
      <c r="I482" s="64"/>
      <c r="J482" s="64"/>
      <c r="K482" s="217"/>
    </row>
    <row r="483" spans="1:11" ht="41.4">
      <c r="A483" s="96">
        <v>20</v>
      </c>
      <c r="B483" s="95" t="s">
        <v>300</v>
      </c>
      <c r="C483" s="89" t="s">
        <v>202</v>
      </c>
      <c r="D483" s="89" t="s">
        <v>21</v>
      </c>
      <c r="E483" s="89" t="s">
        <v>100</v>
      </c>
      <c r="F483" s="89" t="s">
        <v>101</v>
      </c>
      <c r="G483" s="90"/>
      <c r="H483" s="91">
        <f>H487+H490+H484+H493</f>
        <v>29964152.490000002</v>
      </c>
      <c r="I483" s="91">
        <f t="shared" ref="I483:J483" si="214">I487+I490+I484+I493</f>
        <v>29964152.490000002</v>
      </c>
      <c r="J483" s="91">
        <f t="shared" si="214"/>
        <v>100000</v>
      </c>
      <c r="K483" s="216">
        <f t="shared" si="195"/>
        <v>0.33373211551160409</v>
      </c>
    </row>
    <row r="484" spans="1:11" ht="26.4">
      <c r="A484" s="120"/>
      <c r="B484" s="178" t="s">
        <v>322</v>
      </c>
      <c r="C484" s="34" t="s">
        <v>202</v>
      </c>
      <c r="D484" s="34" t="s">
        <v>21</v>
      </c>
      <c r="E484" s="34" t="s">
        <v>100</v>
      </c>
      <c r="F484" s="34" t="s">
        <v>273</v>
      </c>
      <c r="G484" s="35"/>
      <c r="H484" s="97">
        <f>H485</f>
        <v>2000000</v>
      </c>
      <c r="I484" s="97">
        <f t="shared" ref="I484:J485" si="215">I485</f>
        <v>2000000</v>
      </c>
      <c r="J484" s="97">
        <f t="shared" si="215"/>
        <v>0</v>
      </c>
      <c r="K484" s="218">
        <f t="shared" si="195"/>
        <v>0</v>
      </c>
    </row>
    <row r="485" spans="1:11" ht="26.4">
      <c r="A485" s="120"/>
      <c r="B485" s="184" t="s">
        <v>186</v>
      </c>
      <c r="C485" s="34" t="s">
        <v>202</v>
      </c>
      <c r="D485" s="34" t="s">
        <v>21</v>
      </c>
      <c r="E485" s="34" t="s">
        <v>100</v>
      </c>
      <c r="F485" s="34" t="s">
        <v>273</v>
      </c>
      <c r="G485" s="35" t="s">
        <v>32</v>
      </c>
      <c r="H485" s="97">
        <f>H486</f>
        <v>2000000</v>
      </c>
      <c r="I485" s="97">
        <f t="shared" si="215"/>
        <v>2000000</v>
      </c>
      <c r="J485" s="97">
        <f t="shared" si="215"/>
        <v>0</v>
      </c>
      <c r="K485" s="218">
        <f t="shared" si="195"/>
        <v>0</v>
      </c>
    </row>
    <row r="486" spans="1:11" ht="26.4">
      <c r="A486" s="120"/>
      <c r="B486" s="181" t="s">
        <v>34</v>
      </c>
      <c r="C486" s="34" t="s">
        <v>202</v>
      </c>
      <c r="D486" s="34" t="s">
        <v>21</v>
      </c>
      <c r="E486" s="34" t="s">
        <v>100</v>
      </c>
      <c r="F486" s="34" t="s">
        <v>273</v>
      </c>
      <c r="G486" s="35" t="s">
        <v>33</v>
      </c>
      <c r="H486" s="59">
        <v>2000000</v>
      </c>
      <c r="I486" s="59">
        <v>2000000</v>
      </c>
      <c r="J486" s="59"/>
      <c r="K486" s="211">
        <f t="shared" si="195"/>
        <v>0</v>
      </c>
    </row>
    <row r="487" spans="1:11" ht="26.4">
      <c r="A487" s="243"/>
      <c r="B487" s="70" t="s">
        <v>256</v>
      </c>
      <c r="C487" s="34" t="s">
        <v>202</v>
      </c>
      <c r="D487" s="68" t="s">
        <v>21</v>
      </c>
      <c r="E487" s="68" t="s">
        <v>100</v>
      </c>
      <c r="F487" s="34" t="s">
        <v>257</v>
      </c>
      <c r="G487" s="35"/>
      <c r="H487" s="64">
        <f>H488</f>
        <v>17224532</v>
      </c>
      <c r="I487" s="64">
        <f t="shared" ref="I487:J488" si="216">I488</f>
        <v>17224532</v>
      </c>
      <c r="J487" s="64">
        <f t="shared" si="216"/>
        <v>0</v>
      </c>
      <c r="K487" s="217">
        <f t="shared" si="195"/>
        <v>0</v>
      </c>
    </row>
    <row r="488" spans="1:11" ht="26.4">
      <c r="A488" s="244"/>
      <c r="B488" s="122" t="s">
        <v>186</v>
      </c>
      <c r="C488" s="34" t="s">
        <v>202</v>
      </c>
      <c r="D488" s="68" t="s">
        <v>21</v>
      </c>
      <c r="E488" s="68" t="s">
        <v>100</v>
      </c>
      <c r="F488" s="34" t="s">
        <v>257</v>
      </c>
      <c r="G488" s="35" t="s">
        <v>32</v>
      </c>
      <c r="H488" s="64">
        <f>H489</f>
        <v>17224532</v>
      </c>
      <c r="I488" s="64">
        <f t="shared" si="216"/>
        <v>17224532</v>
      </c>
      <c r="J488" s="64">
        <f t="shared" si="216"/>
        <v>0</v>
      </c>
      <c r="K488" s="217">
        <f t="shared" si="195"/>
        <v>0</v>
      </c>
    </row>
    <row r="489" spans="1:11" ht="26.4">
      <c r="A489" s="244"/>
      <c r="B489" s="70" t="s">
        <v>34</v>
      </c>
      <c r="C489" s="34" t="s">
        <v>202</v>
      </c>
      <c r="D489" s="68" t="s">
        <v>21</v>
      </c>
      <c r="E489" s="68" t="s">
        <v>100</v>
      </c>
      <c r="F489" s="34" t="s">
        <v>257</v>
      </c>
      <c r="G489" s="35" t="s">
        <v>33</v>
      </c>
      <c r="H489" s="59">
        <v>17224532</v>
      </c>
      <c r="I489" s="59">
        <v>17224532</v>
      </c>
      <c r="J489" s="59"/>
      <c r="K489" s="211">
        <f t="shared" si="195"/>
        <v>0</v>
      </c>
    </row>
    <row r="490" spans="1:11">
      <c r="A490" s="171"/>
      <c r="B490" s="70" t="s">
        <v>258</v>
      </c>
      <c r="C490" s="34" t="s">
        <v>202</v>
      </c>
      <c r="D490" s="34" t="s">
        <v>21</v>
      </c>
      <c r="E490" s="34" t="s">
        <v>100</v>
      </c>
      <c r="F490" s="34" t="s">
        <v>259</v>
      </c>
      <c r="G490" s="35"/>
      <c r="H490" s="64">
        <f>H491</f>
        <v>10469620.49</v>
      </c>
      <c r="I490" s="64">
        <f t="shared" ref="I490:J491" si="217">I491</f>
        <v>10469620.49</v>
      </c>
      <c r="J490" s="64">
        <f t="shared" si="217"/>
        <v>0</v>
      </c>
      <c r="K490" s="217">
        <f t="shared" si="195"/>
        <v>0</v>
      </c>
    </row>
    <row r="491" spans="1:11" ht="26.4">
      <c r="A491" s="171"/>
      <c r="B491" s="122" t="s">
        <v>186</v>
      </c>
      <c r="C491" s="34" t="s">
        <v>202</v>
      </c>
      <c r="D491" s="34" t="s">
        <v>21</v>
      </c>
      <c r="E491" s="34" t="s">
        <v>100</v>
      </c>
      <c r="F491" s="34" t="s">
        <v>259</v>
      </c>
      <c r="G491" s="35" t="s">
        <v>32</v>
      </c>
      <c r="H491" s="64">
        <f>H492</f>
        <v>10469620.49</v>
      </c>
      <c r="I491" s="64">
        <f t="shared" si="217"/>
        <v>10469620.49</v>
      </c>
      <c r="J491" s="64">
        <f t="shared" si="217"/>
        <v>0</v>
      </c>
      <c r="K491" s="217">
        <f t="shared" si="195"/>
        <v>0</v>
      </c>
    </row>
    <row r="492" spans="1:11" ht="26.4">
      <c r="A492" s="171"/>
      <c r="B492" s="70" t="s">
        <v>34</v>
      </c>
      <c r="C492" s="34" t="s">
        <v>202</v>
      </c>
      <c r="D492" s="34" t="s">
        <v>21</v>
      </c>
      <c r="E492" s="34" t="s">
        <v>100</v>
      </c>
      <c r="F492" s="34" t="s">
        <v>259</v>
      </c>
      <c r="G492" s="35" t="s">
        <v>33</v>
      </c>
      <c r="H492" s="59">
        <v>10469620.49</v>
      </c>
      <c r="I492" s="59">
        <v>10469620.49</v>
      </c>
      <c r="J492" s="59"/>
      <c r="K492" s="211">
        <f t="shared" si="195"/>
        <v>0</v>
      </c>
    </row>
    <row r="493" spans="1:11">
      <c r="A493" s="171"/>
      <c r="B493" s="70" t="s">
        <v>255</v>
      </c>
      <c r="C493" s="34" t="s">
        <v>202</v>
      </c>
      <c r="D493" s="34" t="s">
        <v>21</v>
      </c>
      <c r="E493" s="34" t="s">
        <v>100</v>
      </c>
      <c r="F493" s="34" t="s">
        <v>260</v>
      </c>
      <c r="G493" s="35"/>
      <c r="H493" s="144">
        <f>H494</f>
        <v>270000</v>
      </c>
      <c r="I493" s="144">
        <f t="shared" ref="I493:J493" si="218">I494</f>
        <v>270000</v>
      </c>
      <c r="J493" s="144">
        <f t="shared" si="218"/>
        <v>100000</v>
      </c>
      <c r="K493" s="222">
        <f t="shared" si="195"/>
        <v>37.037037037037038</v>
      </c>
    </row>
    <row r="494" spans="1:11" ht="26.4">
      <c r="A494" s="171"/>
      <c r="B494" s="122" t="s">
        <v>186</v>
      </c>
      <c r="C494" s="34" t="s">
        <v>202</v>
      </c>
      <c r="D494" s="34" t="s">
        <v>21</v>
      </c>
      <c r="E494" s="34" t="s">
        <v>100</v>
      </c>
      <c r="F494" s="34" t="s">
        <v>260</v>
      </c>
      <c r="G494" s="35" t="s">
        <v>32</v>
      </c>
      <c r="H494" s="144">
        <f>H495</f>
        <v>270000</v>
      </c>
      <c r="I494" s="144">
        <f t="shared" ref="I494:J494" si="219">I495</f>
        <v>270000</v>
      </c>
      <c r="J494" s="144">
        <f t="shared" si="219"/>
        <v>100000</v>
      </c>
      <c r="K494" s="222">
        <f t="shared" si="195"/>
        <v>37.037037037037038</v>
      </c>
    </row>
    <row r="495" spans="1:11" ht="26.4">
      <c r="A495" s="171"/>
      <c r="B495" s="70" t="s">
        <v>34</v>
      </c>
      <c r="C495" s="34" t="s">
        <v>202</v>
      </c>
      <c r="D495" s="34" t="s">
        <v>21</v>
      </c>
      <c r="E495" s="34" t="s">
        <v>100</v>
      </c>
      <c r="F495" s="34" t="s">
        <v>260</v>
      </c>
      <c r="G495" s="35" t="s">
        <v>33</v>
      </c>
      <c r="H495" s="59">
        <v>270000</v>
      </c>
      <c r="I495" s="59">
        <v>270000</v>
      </c>
      <c r="J495" s="59">
        <v>100000</v>
      </c>
      <c r="K495" s="211">
        <f t="shared" si="195"/>
        <v>37.037037037037038</v>
      </c>
    </row>
    <row r="496" spans="1:11" s="41" customFormat="1">
      <c r="A496" s="175"/>
      <c r="B496" s="92"/>
      <c r="C496" s="33"/>
      <c r="D496" s="33"/>
      <c r="E496" s="33"/>
      <c r="F496" s="33"/>
      <c r="G496" s="36"/>
      <c r="H496" s="64"/>
      <c r="I496" s="64"/>
      <c r="J496" s="64"/>
      <c r="K496" s="217"/>
    </row>
    <row r="497" spans="1:11" s="132" customFormat="1" ht="39.75" customHeight="1">
      <c r="A497" s="83">
        <v>21</v>
      </c>
      <c r="B497" s="129" t="s">
        <v>301</v>
      </c>
      <c r="C497" s="136" t="s">
        <v>209</v>
      </c>
      <c r="D497" s="136" t="s">
        <v>21</v>
      </c>
      <c r="E497" s="136" t="s">
        <v>100</v>
      </c>
      <c r="F497" s="136" t="s">
        <v>101</v>
      </c>
      <c r="G497" s="137"/>
      <c r="H497" s="91">
        <f>H498+H501+H504</f>
        <v>100000</v>
      </c>
      <c r="I497" s="91">
        <f t="shared" ref="I497:J497" si="220">I498+I501+I504</f>
        <v>1780909.25</v>
      </c>
      <c r="J497" s="91">
        <f t="shared" si="220"/>
        <v>11500</v>
      </c>
      <c r="K497" s="216">
        <f t="shared" si="195"/>
        <v>0.64573756355075362</v>
      </c>
    </row>
    <row r="498" spans="1:11" s="41" customFormat="1">
      <c r="A498" s="175"/>
      <c r="B498" s="181" t="s">
        <v>270</v>
      </c>
      <c r="C498" s="34" t="s">
        <v>209</v>
      </c>
      <c r="D498" s="34" t="s">
        <v>21</v>
      </c>
      <c r="E498" s="34" t="s">
        <v>100</v>
      </c>
      <c r="F498" s="34" t="s">
        <v>271</v>
      </c>
      <c r="G498" s="35"/>
      <c r="H498" s="64">
        <f>H499</f>
        <v>100000</v>
      </c>
      <c r="I498" s="64">
        <f t="shared" ref="I498:J498" si="221">I499</f>
        <v>100000</v>
      </c>
      <c r="J498" s="64">
        <f t="shared" si="221"/>
        <v>11500</v>
      </c>
      <c r="K498" s="217">
        <f t="shared" si="195"/>
        <v>11.5</v>
      </c>
    </row>
    <row r="499" spans="1:11" s="41" customFormat="1" ht="26.4">
      <c r="A499" s="175"/>
      <c r="B499" s="184" t="s">
        <v>186</v>
      </c>
      <c r="C499" s="34" t="s">
        <v>209</v>
      </c>
      <c r="D499" s="34" t="s">
        <v>21</v>
      </c>
      <c r="E499" s="34" t="s">
        <v>100</v>
      </c>
      <c r="F499" s="34" t="s">
        <v>271</v>
      </c>
      <c r="G499" s="35" t="s">
        <v>32</v>
      </c>
      <c r="H499" s="64">
        <f>H500</f>
        <v>100000</v>
      </c>
      <c r="I499" s="64">
        <f t="shared" ref="I499:J499" si="222">I500</f>
        <v>100000</v>
      </c>
      <c r="J499" s="64">
        <f t="shared" si="222"/>
        <v>11500</v>
      </c>
      <c r="K499" s="217">
        <f t="shared" si="195"/>
        <v>11.5</v>
      </c>
    </row>
    <row r="500" spans="1:11" s="41" customFormat="1" ht="26.4">
      <c r="A500" s="175"/>
      <c r="B500" s="181" t="s">
        <v>34</v>
      </c>
      <c r="C500" s="34" t="s">
        <v>209</v>
      </c>
      <c r="D500" s="34" t="s">
        <v>21</v>
      </c>
      <c r="E500" s="34" t="s">
        <v>100</v>
      </c>
      <c r="F500" s="34" t="s">
        <v>271</v>
      </c>
      <c r="G500" s="35" t="s">
        <v>33</v>
      </c>
      <c r="H500" s="59">
        <v>100000</v>
      </c>
      <c r="I500" s="59">
        <v>100000</v>
      </c>
      <c r="J500" s="59">
        <v>11500</v>
      </c>
      <c r="K500" s="211">
        <f t="shared" si="195"/>
        <v>11.5</v>
      </c>
    </row>
    <row r="501" spans="1:11" s="41" customFormat="1" ht="39.6">
      <c r="A501" s="175"/>
      <c r="B501" s="235" t="s">
        <v>402</v>
      </c>
      <c r="C501" s="34" t="s">
        <v>209</v>
      </c>
      <c r="D501" s="34" t="s">
        <v>21</v>
      </c>
      <c r="E501" s="34" t="s">
        <v>100</v>
      </c>
      <c r="F501" s="34" t="s">
        <v>403</v>
      </c>
      <c r="G501" s="35"/>
      <c r="H501" s="144">
        <f>H502</f>
        <v>0</v>
      </c>
      <c r="I501" s="144">
        <f t="shared" ref="I501:J502" si="223">I502</f>
        <v>4400</v>
      </c>
      <c r="J501" s="144">
        <f t="shared" si="223"/>
        <v>0</v>
      </c>
      <c r="K501" s="211">
        <f t="shared" si="195"/>
        <v>0</v>
      </c>
    </row>
    <row r="502" spans="1:11" s="41" customFormat="1" ht="26.4">
      <c r="A502" s="175"/>
      <c r="B502" s="234" t="s">
        <v>186</v>
      </c>
      <c r="C502" s="34" t="s">
        <v>209</v>
      </c>
      <c r="D502" s="34" t="s">
        <v>21</v>
      </c>
      <c r="E502" s="34" t="s">
        <v>100</v>
      </c>
      <c r="F502" s="34" t="s">
        <v>403</v>
      </c>
      <c r="G502" s="35" t="s">
        <v>32</v>
      </c>
      <c r="H502" s="144">
        <f>H503</f>
        <v>0</v>
      </c>
      <c r="I502" s="144">
        <f t="shared" si="223"/>
        <v>4400</v>
      </c>
      <c r="J502" s="144">
        <f t="shared" si="223"/>
        <v>0</v>
      </c>
      <c r="K502" s="211">
        <f t="shared" si="195"/>
        <v>0</v>
      </c>
    </row>
    <row r="503" spans="1:11" s="41" customFormat="1" ht="26.4">
      <c r="A503" s="175"/>
      <c r="B503" s="234" t="s">
        <v>34</v>
      </c>
      <c r="C503" s="34" t="s">
        <v>209</v>
      </c>
      <c r="D503" s="34" t="s">
        <v>21</v>
      </c>
      <c r="E503" s="34" t="s">
        <v>100</v>
      </c>
      <c r="F503" s="34" t="s">
        <v>403</v>
      </c>
      <c r="G503" s="35" t="s">
        <v>33</v>
      </c>
      <c r="H503" s="144"/>
      <c r="I503" s="144">
        <v>4400</v>
      </c>
      <c r="J503" s="144"/>
      <c r="K503" s="211">
        <f t="shared" si="195"/>
        <v>0</v>
      </c>
    </row>
    <row r="504" spans="1:11" s="41" customFormat="1" ht="26.4">
      <c r="A504" s="175"/>
      <c r="B504" s="234" t="s">
        <v>404</v>
      </c>
      <c r="C504" s="34" t="s">
        <v>209</v>
      </c>
      <c r="D504" s="34" t="s">
        <v>21</v>
      </c>
      <c r="E504" s="34" t="s">
        <v>405</v>
      </c>
      <c r="F504" s="34" t="s">
        <v>406</v>
      </c>
      <c r="G504" s="35"/>
      <c r="H504" s="144">
        <f>H505</f>
        <v>0</v>
      </c>
      <c r="I504" s="144">
        <f t="shared" ref="I504:J505" si="224">I505</f>
        <v>1676509.25</v>
      </c>
      <c r="J504" s="144">
        <f t="shared" si="224"/>
        <v>0</v>
      </c>
      <c r="K504" s="211">
        <f t="shared" si="195"/>
        <v>0</v>
      </c>
    </row>
    <row r="505" spans="1:11" s="41" customFormat="1" ht="26.4">
      <c r="A505" s="175"/>
      <c r="B505" s="234" t="s">
        <v>186</v>
      </c>
      <c r="C505" s="34" t="s">
        <v>209</v>
      </c>
      <c r="D505" s="34" t="s">
        <v>21</v>
      </c>
      <c r="E505" s="34" t="s">
        <v>405</v>
      </c>
      <c r="F505" s="34" t="s">
        <v>406</v>
      </c>
      <c r="G505" s="35" t="s">
        <v>32</v>
      </c>
      <c r="H505" s="144">
        <f>H506</f>
        <v>0</v>
      </c>
      <c r="I505" s="144">
        <f t="shared" si="224"/>
        <v>1676509.25</v>
      </c>
      <c r="J505" s="144">
        <f t="shared" si="224"/>
        <v>0</v>
      </c>
      <c r="K505" s="211">
        <f t="shared" si="195"/>
        <v>0</v>
      </c>
    </row>
    <row r="506" spans="1:11" s="41" customFormat="1" ht="26.4">
      <c r="A506" s="175"/>
      <c r="B506" s="234" t="s">
        <v>34</v>
      </c>
      <c r="C506" s="34" t="s">
        <v>209</v>
      </c>
      <c r="D506" s="34" t="s">
        <v>21</v>
      </c>
      <c r="E506" s="34" t="s">
        <v>405</v>
      </c>
      <c r="F506" s="34" t="s">
        <v>406</v>
      </c>
      <c r="G506" s="35" t="s">
        <v>33</v>
      </c>
      <c r="H506" s="144"/>
      <c r="I506" s="144">
        <v>1676509.25</v>
      </c>
      <c r="J506" s="144"/>
      <c r="K506" s="211">
        <f t="shared" si="195"/>
        <v>0</v>
      </c>
    </row>
    <row r="507" spans="1:11" s="41" customFormat="1">
      <c r="A507" s="175"/>
      <c r="B507" s="92"/>
      <c r="C507" s="33"/>
      <c r="D507" s="33"/>
      <c r="E507" s="33"/>
      <c r="F507" s="33"/>
      <c r="G507" s="36"/>
      <c r="H507" s="144"/>
      <c r="I507" s="144"/>
      <c r="J507" s="144"/>
      <c r="K507" s="222"/>
    </row>
    <row r="508" spans="1:11" s="132" customFormat="1" ht="41.4">
      <c r="A508" s="83">
        <v>22</v>
      </c>
      <c r="B508" s="166" t="s">
        <v>303</v>
      </c>
      <c r="C508" s="136" t="s">
        <v>302</v>
      </c>
      <c r="D508" s="136" t="s">
        <v>21</v>
      </c>
      <c r="E508" s="136" t="s">
        <v>100</v>
      </c>
      <c r="F508" s="136" t="s">
        <v>101</v>
      </c>
      <c r="G508" s="137"/>
      <c r="H508" s="167">
        <f>H509+H512</f>
        <v>1250000</v>
      </c>
      <c r="I508" s="167">
        <f t="shared" ref="I508:J508" si="225">I509+I512</f>
        <v>1250000</v>
      </c>
      <c r="J508" s="167">
        <f t="shared" si="225"/>
        <v>0</v>
      </c>
      <c r="K508" s="223">
        <f t="shared" si="195"/>
        <v>0</v>
      </c>
    </row>
    <row r="509" spans="1:11" s="41" customFormat="1">
      <c r="A509" s="175"/>
      <c r="B509" s="178" t="s">
        <v>323</v>
      </c>
      <c r="C509" s="34" t="s">
        <v>302</v>
      </c>
      <c r="D509" s="34" t="s">
        <v>21</v>
      </c>
      <c r="E509" s="34" t="s">
        <v>100</v>
      </c>
      <c r="F509" s="34" t="s">
        <v>324</v>
      </c>
      <c r="G509" s="35"/>
      <c r="H509" s="144">
        <f>H510</f>
        <v>250000</v>
      </c>
      <c r="I509" s="144">
        <f t="shared" ref="I509:J510" si="226">I510</f>
        <v>250000</v>
      </c>
      <c r="J509" s="144">
        <f t="shared" si="226"/>
        <v>0</v>
      </c>
      <c r="K509" s="222">
        <f t="shared" si="195"/>
        <v>0</v>
      </c>
    </row>
    <row r="510" spans="1:11" s="41" customFormat="1" ht="26.4">
      <c r="A510" s="175"/>
      <c r="B510" s="184" t="s">
        <v>186</v>
      </c>
      <c r="C510" s="34" t="s">
        <v>302</v>
      </c>
      <c r="D510" s="34" t="s">
        <v>21</v>
      </c>
      <c r="E510" s="34" t="s">
        <v>100</v>
      </c>
      <c r="F510" s="34" t="s">
        <v>324</v>
      </c>
      <c r="G510" s="35" t="s">
        <v>32</v>
      </c>
      <c r="H510" s="144">
        <f>H511</f>
        <v>250000</v>
      </c>
      <c r="I510" s="144">
        <f t="shared" si="226"/>
        <v>250000</v>
      </c>
      <c r="J510" s="144">
        <f t="shared" si="226"/>
        <v>0</v>
      </c>
      <c r="K510" s="222">
        <f t="shared" si="195"/>
        <v>0</v>
      </c>
    </row>
    <row r="511" spans="1:11" s="41" customFormat="1" ht="26.4">
      <c r="A511" s="175"/>
      <c r="B511" s="181" t="s">
        <v>34</v>
      </c>
      <c r="C511" s="34" t="s">
        <v>302</v>
      </c>
      <c r="D511" s="34" t="s">
        <v>21</v>
      </c>
      <c r="E511" s="34" t="s">
        <v>100</v>
      </c>
      <c r="F511" s="34" t="s">
        <v>324</v>
      </c>
      <c r="G511" s="35" t="s">
        <v>33</v>
      </c>
      <c r="H511" s="144">
        <v>250000</v>
      </c>
      <c r="I511" s="144">
        <v>250000</v>
      </c>
      <c r="J511" s="144"/>
      <c r="K511" s="222">
        <f t="shared" si="195"/>
        <v>0</v>
      </c>
    </row>
    <row r="512" spans="1:11" s="41" customFormat="1" ht="26.4">
      <c r="A512" s="175"/>
      <c r="B512" s="178" t="s">
        <v>325</v>
      </c>
      <c r="C512" s="34" t="s">
        <v>302</v>
      </c>
      <c r="D512" s="34" t="s">
        <v>21</v>
      </c>
      <c r="E512" s="34" t="s">
        <v>100</v>
      </c>
      <c r="F512" s="34" t="s">
        <v>326</v>
      </c>
      <c r="G512" s="35"/>
      <c r="H512" s="144">
        <f>H513</f>
        <v>1000000</v>
      </c>
      <c r="I512" s="144">
        <f t="shared" ref="I512:J513" si="227">I513</f>
        <v>1000000</v>
      </c>
      <c r="J512" s="144">
        <f t="shared" si="227"/>
        <v>0</v>
      </c>
      <c r="K512" s="222">
        <f t="shared" si="195"/>
        <v>0</v>
      </c>
    </row>
    <row r="513" spans="1:11" s="41" customFormat="1" ht="26.4">
      <c r="A513" s="175"/>
      <c r="B513" s="184" t="s">
        <v>186</v>
      </c>
      <c r="C513" s="34" t="s">
        <v>302</v>
      </c>
      <c r="D513" s="34" t="s">
        <v>21</v>
      </c>
      <c r="E513" s="34" t="s">
        <v>100</v>
      </c>
      <c r="F513" s="34" t="s">
        <v>326</v>
      </c>
      <c r="G513" s="35" t="s">
        <v>32</v>
      </c>
      <c r="H513" s="144">
        <f>H514</f>
        <v>1000000</v>
      </c>
      <c r="I513" s="144">
        <f t="shared" si="227"/>
        <v>1000000</v>
      </c>
      <c r="J513" s="144">
        <f t="shared" si="227"/>
        <v>0</v>
      </c>
      <c r="K513" s="222">
        <f t="shared" si="195"/>
        <v>0</v>
      </c>
    </row>
    <row r="514" spans="1:11" s="41" customFormat="1" ht="26.4">
      <c r="A514" s="175"/>
      <c r="B514" s="181" t="s">
        <v>34</v>
      </c>
      <c r="C514" s="34" t="s">
        <v>302</v>
      </c>
      <c r="D514" s="34" t="s">
        <v>21</v>
      </c>
      <c r="E514" s="34" t="s">
        <v>100</v>
      </c>
      <c r="F514" s="34" t="s">
        <v>326</v>
      </c>
      <c r="G514" s="35" t="s">
        <v>33</v>
      </c>
      <c r="H514" s="144">
        <v>1000000</v>
      </c>
      <c r="I514" s="144">
        <v>1000000</v>
      </c>
      <c r="J514" s="144"/>
      <c r="K514" s="222">
        <f t="shared" si="195"/>
        <v>0</v>
      </c>
    </row>
    <row r="515" spans="1:11" s="41" customFormat="1">
      <c r="A515" s="175"/>
      <c r="B515" s="92"/>
      <c r="C515" s="33"/>
      <c r="D515" s="33"/>
      <c r="E515" s="33"/>
      <c r="F515" s="33"/>
      <c r="G515" s="36"/>
      <c r="H515" s="144"/>
      <c r="I515" s="144"/>
      <c r="J515" s="144"/>
      <c r="K515" s="222"/>
    </row>
    <row r="516" spans="1:11" s="132" customFormat="1" ht="41.4">
      <c r="A516" s="83">
        <v>23</v>
      </c>
      <c r="B516" s="166" t="s">
        <v>304</v>
      </c>
      <c r="C516" s="136" t="s">
        <v>305</v>
      </c>
      <c r="D516" s="136" t="s">
        <v>21</v>
      </c>
      <c r="E516" s="136" t="s">
        <v>100</v>
      </c>
      <c r="F516" s="136" t="s">
        <v>101</v>
      </c>
      <c r="G516" s="137"/>
      <c r="H516" s="167">
        <f>H517+H520++H523+H526+H529+H532+H537</f>
        <v>7797869.1500000004</v>
      </c>
      <c r="I516" s="167">
        <f t="shared" ref="I516:J516" si="228">I517+I520++I523+I526+I529+I532+I537</f>
        <v>7797869.1500000004</v>
      </c>
      <c r="J516" s="167">
        <f t="shared" si="228"/>
        <v>0</v>
      </c>
      <c r="K516" s="223">
        <f t="shared" ref="K516:K579" si="229">J516/I516*100</f>
        <v>0</v>
      </c>
    </row>
    <row r="517" spans="1:11" s="41" customFormat="1" ht="26.4">
      <c r="A517" s="175"/>
      <c r="B517" s="70" t="s">
        <v>327</v>
      </c>
      <c r="C517" s="34" t="s">
        <v>305</v>
      </c>
      <c r="D517" s="34" t="s">
        <v>21</v>
      </c>
      <c r="E517" s="34" t="s">
        <v>100</v>
      </c>
      <c r="F517" s="34" t="s">
        <v>328</v>
      </c>
      <c r="G517" s="35"/>
      <c r="H517" s="144">
        <f>H518</f>
        <v>0</v>
      </c>
      <c r="I517" s="144">
        <f t="shared" ref="I517:J518" si="230">I518</f>
        <v>0</v>
      </c>
      <c r="J517" s="144">
        <f t="shared" si="230"/>
        <v>0</v>
      </c>
      <c r="K517" s="222" t="e">
        <f t="shared" si="229"/>
        <v>#DIV/0!</v>
      </c>
    </row>
    <row r="518" spans="1:11" s="41" customFormat="1" ht="26.4">
      <c r="A518" s="175"/>
      <c r="B518" s="122" t="s">
        <v>186</v>
      </c>
      <c r="C518" s="34" t="s">
        <v>305</v>
      </c>
      <c r="D518" s="34" t="s">
        <v>21</v>
      </c>
      <c r="E518" s="34" t="s">
        <v>100</v>
      </c>
      <c r="F518" s="34" t="s">
        <v>328</v>
      </c>
      <c r="G518" s="35" t="s">
        <v>32</v>
      </c>
      <c r="H518" s="144">
        <f>H519</f>
        <v>0</v>
      </c>
      <c r="I518" s="144">
        <f t="shared" si="230"/>
        <v>0</v>
      </c>
      <c r="J518" s="144">
        <f t="shared" si="230"/>
        <v>0</v>
      </c>
      <c r="K518" s="222" t="e">
        <f t="shared" si="229"/>
        <v>#DIV/0!</v>
      </c>
    </row>
    <row r="519" spans="1:11" s="41" customFormat="1" ht="26.4">
      <c r="A519" s="175"/>
      <c r="B519" s="70" t="s">
        <v>34</v>
      </c>
      <c r="C519" s="34" t="s">
        <v>305</v>
      </c>
      <c r="D519" s="34" t="s">
        <v>21</v>
      </c>
      <c r="E519" s="34" t="s">
        <v>100</v>
      </c>
      <c r="F519" s="34" t="s">
        <v>328</v>
      </c>
      <c r="G519" s="35" t="s">
        <v>33</v>
      </c>
      <c r="H519" s="144"/>
      <c r="I519" s="144"/>
      <c r="J519" s="144"/>
      <c r="K519" s="222" t="e">
        <f t="shared" si="229"/>
        <v>#DIV/0!</v>
      </c>
    </row>
    <row r="520" spans="1:11" s="41" customFormat="1">
      <c r="A520" s="175"/>
      <c r="B520" s="92" t="s">
        <v>365</v>
      </c>
      <c r="C520" s="34" t="s">
        <v>305</v>
      </c>
      <c r="D520" s="34" t="s">
        <v>21</v>
      </c>
      <c r="E520" s="34" t="s">
        <v>100</v>
      </c>
      <c r="F520" s="34" t="s">
        <v>364</v>
      </c>
      <c r="G520" s="35"/>
      <c r="H520" s="144">
        <f t="shared" ref="H520:J521" si="231">H521</f>
        <v>283335.34000000003</v>
      </c>
      <c r="I520" s="144">
        <f t="shared" si="231"/>
        <v>283335.34000000003</v>
      </c>
      <c r="J520" s="144">
        <f t="shared" si="231"/>
        <v>0</v>
      </c>
      <c r="K520" s="222">
        <f t="shared" si="229"/>
        <v>0</v>
      </c>
    </row>
    <row r="521" spans="1:11" s="41" customFormat="1" ht="26.4">
      <c r="A521" s="175"/>
      <c r="B521" s="122" t="s">
        <v>186</v>
      </c>
      <c r="C521" s="34" t="s">
        <v>305</v>
      </c>
      <c r="D521" s="34" t="s">
        <v>21</v>
      </c>
      <c r="E521" s="34" t="s">
        <v>100</v>
      </c>
      <c r="F521" s="34" t="s">
        <v>364</v>
      </c>
      <c r="G521" s="35" t="s">
        <v>32</v>
      </c>
      <c r="H521" s="144">
        <f t="shared" si="231"/>
        <v>283335.34000000003</v>
      </c>
      <c r="I521" s="144">
        <f t="shared" si="231"/>
        <v>283335.34000000003</v>
      </c>
      <c r="J521" s="144">
        <f t="shared" si="231"/>
        <v>0</v>
      </c>
      <c r="K521" s="222">
        <f t="shared" si="229"/>
        <v>0</v>
      </c>
    </row>
    <row r="522" spans="1:11" s="41" customFormat="1" ht="26.4">
      <c r="A522" s="175"/>
      <c r="B522" s="70" t="s">
        <v>34</v>
      </c>
      <c r="C522" s="34" t="s">
        <v>305</v>
      </c>
      <c r="D522" s="34" t="s">
        <v>21</v>
      </c>
      <c r="E522" s="34" t="s">
        <v>100</v>
      </c>
      <c r="F522" s="34" t="s">
        <v>364</v>
      </c>
      <c r="G522" s="35" t="s">
        <v>33</v>
      </c>
      <c r="H522" s="144">
        <v>283335.34000000003</v>
      </c>
      <c r="I522" s="144">
        <v>283335.34000000003</v>
      </c>
      <c r="J522" s="144"/>
      <c r="K522" s="222">
        <f t="shared" si="229"/>
        <v>0</v>
      </c>
    </row>
    <row r="523" spans="1:11" s="41" customFormat="1">
      <c r="A523" s="175"/>
      <c r="B523" s="92" t="s">
        <v>367</v>
      </c>
      <c r="C523" s="34" t="s">
        <v>305</v>
      </c>
      <c r="D523" s="34" t="s">
        <v>21</v>
      </c>
      <c r="E523" s="34" t="s">
        <v>100</v>
      </c>
      <c r="F523" s="34" t="s">
        <v>366</v>
      </c>
      <c r="G523" s="35"/>
      <c r="H523" s="144">
        <f t="shared" ref="H523:J524" si="232">H524</f>
        <v>30008.6</v>
      </c>
      <c r="I523" s="144">
        <f t="shared" si="232"/>
        <v>30008.6</v>
      </c>
      <c r="J523" s="144">
        <f t="shared" si="232"/>
        <v>0</v>
      </c>
      <c r="K523" s="222">
        <f t="shared" si="229"/>
        <v>0</v>
      </c>
    </row>
    <row r="524" spans="1:11" s="41" customFormat="1" ht="26.4">
      <c r="A524" s="175"/>
      <c r="B524" s="122" t="s">
        <v>186</v>
      </c>
      <c r="C524" s="34" t="s">
        <v>305</v>
      </c>
      <c r="D524" s="34" t="s">
        <v>21</v>
      </c>
      <c r="E524" s="34" t="s">
        <v>100</v>
      </c>
      <c r="F524" s="34" t="s">
        <v>366</v>
      </c>
      <c r="G524" s="35" t="s">
        <v>32</v>
      </c>
      <c r="H524" s="144">
        <f t="shared" si="232"/>
        <v>30008.6</v>
      </c>
      <c r="I524" s="144">
        <f t="shared" si="232"/>
        <v>30008.6</v>
      </c>
      <c r="J524" s="144">
        <f t="shared" si="232"/>
        <v>0</v>
      </c>
      <c r="K524" s="222">
        <f t="shared" si="229"/>
        <v>0</v>
      </c>
    </row>
    <row r="525" spans="1:11" s="41" customFormat="1" ht="26.4">
      <c r="A525" s="175"/>
      <c r="B525" s="70" t="s">
        <v>34</v>
      </c>
      <c r="C525" s="34" t="s">
        <v>305</v>
      </c>
      <c r="D525" s="34" t="s">
        <v>21</v>
      </c>
      <c r="E525" s="34" t="s">
        <v>100</v>
      </c>
      <c r="F525" s="34" t="s">
        <v>366</v>
      </c>
      <c r="G525" s="35" t="s">
        <v>33</v>
      </c>
      <c r="H525" s="144">
        <v>30008.6</v>
      </c>
      <c r="I525" s="144">
        <v>30008.6</v>
      </c>
      <c r="J525" s="144"/>
      <c r="K525" s="222">
        <f t="shared" si="229"/>
        <v>0</v>
      </c>
    </row>
    <row r="526" spans="1:11" s="41" customFormat="1">
      <c r="A526" s="175"/>
      <c r="B526" s="92" t="s">
        <v>369</v>
      </c>
      <c r="C526" s="34" t="s">
        <v>305</v>
      </c>
      <c r="D526" s="34" t="s">
        <v>21</v>
      </c>
      <c r="E526" s="34" t="s">
        <v>100</v>
      </c>
      <c r="F526" s="34" t="s">
        <v>368</v>
      </c>
      <c r="G526" s="35"/>
      <c r="H526" s="144">
        <f t="shared" ref="H526:J527" si="233">H527</f>
        <v>131800</v>
      </c>
      <c r="I526" s="144">
        <f t="shared" si="233"/>
        <v>131800</v>
      </c>
      <c r="J526" s="144">
        <f t="shared" si="233"/>
        <v>0</v>
      </c>
      <c r="K526" s="222">
        <f t="shared" si="229"/>
        <v>0</v>
      </c>
    </row>
    <row r="527" spans="1:11" s="41" customFormat="1" ht="26.4">
      <c r="A527" s="175"/>
      <c r="B527" s="26" t="s">
        <v>41</v>
      </c>
      <c r="C527" s="34" t="s">
        <v>305</v>
      </c>
      <c r="D527" s="34" t="s">
        <v>21</v>
      </c>
      <c r="E527" s="34" t="s">
        <v>100</v>
      </c>
      <c r="F527" s="34" t="s">
        <v>368</v>
      </c>
      <c r="G527" s="35" t="s">
        <v>39</v>
      </c>
      <c r="H527" s="144">
        <f t="shared" si="233"/>
        <v>131800</v>
      </c>
      <c r="I527" s="144">
        <f t="shared" si="233"/>
        <v>131800</v>
      </c>
      <c r="J527" s="144">
        <f t="shared" si="233"/>
        <v>0</v>
      </c>
      <c r="K527" s="222">
        <f t="shared" si="229"/>
        <v>0</v>
      </c>
    </row>
    <row r="528" spans="1:11" s="41" customFormat="1">
      <c r="A528" s="175"/>
      <c r="B528" s="25" t="s">
        <v>42</v>
      </c>
      <c r="C528" s="34" t="s">
        <v>305</v>
      </c>
      <c r="D528" s="34" t="s">
        <v>21</v>
      </c>
      <c r="E528" s="34" t="s">
        <v>100</v>
      </c>
      <c r="F528" s="34" t="s">
        <v>368</v>
      </c>
      <c r="G528" s="35" t="s">
        <v>40</v>
      </c>
      <c r="H528" s="59">
        <f t="shared" ref="H528:I528" si="234">65900+65900</f>
        <v>131800</v>
      </c>
      <c r="I528" s="59">
        <f t="shared" si="234"/>
        <v>131800</v>
      </c>
      <c r="J528" s="59"/>
      <c r="K528" s="211">
        <f t="shared" si="229"/>
        <v>0</v>
      </c>
    </row>
    <row r="529" spans="1:11" s="41" customFormat="1">
      <c r="A529" s="175"/>
      <c r="B529" s="92" t="s">
        <v>371</v>
      </c>
      <c r="C529" s="34" t="s">
        <v>305</v>
      </c>
      <c r="D529" s="34" t="s">
        <v>21</v>
      </c>
      <c r="E529" s="34" t="s">
        <v>100</v>
      </c>
      <c r="F529" s="34" t="s">
        <v>370</v>
      </c>
      <c r="G529" s="35"/>
      <c r="H529" s="144">
        <f t="shared" ref="H529:J530" si="235">H530</f>
        <v>93902.7</v>
      </c>
      <c r="I529" s="144">
        <f t="shared" si="235"/>
        <v>93902.7</v>
      </c>
      <c r="J529" s="144">
        <f t="shared" si="235"/>
        <v>0</v>
      </c>
      <c r="K529" s="222">
        <f t="shared" si="229"/>
        <v>0</v>
      </c>
    </row>
    <row r="530" spans="1:11" s="41" customFormat="1" ht="26.4">
      <c r="A530" s="175"/>
      <c r="B530" s="26" t="s">
        <v>41</v>
      </c>
      <c r="C530" s="34" t="s">
        <v>305</v>
      </c>
      <c r="D530" s="34" t="s">
        <v>21</v>
      </c>
      <c r="E530" s="34" t="s">
        <v>100</v>
      </c>
      <c r="F530" s="34" t="s">
        <v>370</v>
      </c>
      <c r="G530" s="35" t="s">
        <v>39</v>
      </c>
      <c r="H530" s="144">
        <f t="shared" si="235"/>
        <v>93902.7</v>
      </c>
      <c r="I530" s="144">
        <f t="shared" si="235"/>
        <v>93902.7</v>
      </c>
      <c r="J530" s="144">
        <f t="shared" si="235"/>
        <v>0</v>
      </c>
      <c r="K530" s="222">
        <f t="shared" si="229"/>
        <v>0</v>
      </c>
    </row>
    <row r="531" spans="1:11" s="41" customFormat="1">
      <c r="A531" s="175"/>
      <c r="B531" s="25" t="s">
        <v>42</v>
      </c>
      <c r="C531" s="34" t="s">
        <v>305</v>
      </c>
      <c r="D531" s="34" t="s">
        <v>21</v>
      </c>
      <c r="E531" s="34" t="s">
        <v>100</v>
      </c>
      <c r="F531" s="34" t="s">
        <v>370</v>
      </c>
      <c r="G531" s="35" t="s">
        <v>40</v>
      </c>
      <c r="H531" s="59">
        <f t="shared" ref="H531:I531" si="236">46951.35+46951.35</f>
        <v>93902.7</v>
      </c>
      <c r="I531" s="59">
        <f t="shared" si="236"/>
        <v>93902.7</v>
      </c>
      <c r="J531" s="59"/>
      <c r="K531" s="211">
        <f t="shared" si="229"/>
        <v>0</v>
      </c>
    </row>
    <row r="532" spans="1:11" s="41" customFormat="1">
      <c r="A532" s="175"/>
      <c r="B532" s="92" t="s">
        <v>373</v>
      </c>
      <c r="C532" s="34" t="s">
        <v>305</v>
      </c>
      <c r="D532" s="34" t="s">
        <v>21</v>
      </c>
      <c r="E532" s="34" t="s">
        <v>100</v>
      </c>
      <c r="F532" s="34" t="s">
        <v>372</v>
      </c>
      <c r="G532" s="35"/>
      <c r="H532" s="144">
        <f t="shared" ref="H532:J532" si="237">H533+H535</f>
        <v>918879.50999999989</v>
      </c>
      <c r="I532" s="144">
        <f t="shared" si="237"/>
        <v>918879.50999999989</v>
      </c>
      <c r="J532" s="144">
        <f t="shared" si="237"/>
        <v>0</v>
      </c>
      <c r="K532" s="222">
        <f t="shared" si="229"/>
        <v>0</v>
      </c>
    </row>
    <row r="533" spans="1:11" s="41" customFormat="1" ht="26.4">
      <c r="A533" s="175"/>
      <c r="B533" s="122" t="s">
        <v>186</v>
      </c>
      <c r="C533" s="34" t="s">
        <v>305</v>
      </c>
      <c r="D533" s="34" t="s">
        <v>21</v>
      </c>
      <c r="E533" s="34" t="s">
        <v>100</v>
      </c>
      <c r="F533" s="34" t="s">
        <v>372</v>
      </c>
      <c r="G533" s="35" t="s">
        <v>32</v>
      </c>
      <c r="H533" s="144">
        <f t="shared" ref="H533:J533" si="238">H534</f>
        <v>808058.42999999993</v>
      </c>
      <c r="I533" s="144">
        <f t="shared" si="238"/>
        <v>808058.42999999993</v>
      </c>
      <c r="J533" s="144">
        <f t="shared" si="238"/>
        <v>0</v>
      </c>
      <c r="K533" s="222">
        <f t="shared" si="229"/>
        <v>0</v>
      </c>
    </row>
    <row r="534" spans="1:11" s="41" customFormat="1" ht="26.4">
      <c r="A534" s="175"/>
      <c r="B534" s="70" t="s">
        <v>34</v>
      </c>
      <c r="C534" s="34" t="s">
        <v>305</v>
      </c>
      <c r="D534" s="34" t="s">
        <v>21</v>
      </c>
      <c r="E534" s="34" t="s">
        <v>100</v>
      </c>
      <c r="F534" s="34" t="s">
        <v>372</v>
      </c>
      <c r="G534" s="35" t="s">
        <v>33</v>
      </c>
      <c r="H534" s="144">
        <v>808058.42999999993</v>
      </c>
      <c r="I534" s="144">
        <v>808058.42999999993</v>
      </c>
      <c r="J534" s="144"/>
      <c r="K534" s="222">
        <f t="shared" si="229"/>
        <v>0</v>
      </c>
    </row>
    <row r="535" spans="1:11" s="41" customFormat="1" ht="26.4">
      <c r="A535" s="175"/>
      <c r="B535" s="26" t="s">
        <v>41</v>
      </c>
      <c r="C535" s="34" t="s">
        <v>305</v>
      </c>
      <c r="D535" s="34" t="s">
        <v>21</v>
      </c>
      <c r="E535" s="34" t="s">
        <v>100</v>
      </c>
      <c r="F535" s="34" t="s">
        <v>372</v>
      </c>
      <c r="G535" s="36" t="s">
        <v>39</v>
      </c>
      <c r="H535" s="144">
        <f t="shared" ref="H535:J535" si="239">H536</f>
        <v>110821.08</v>
      </c>
      <c r="I535" s="144">
        <f t="shared" si="239"/>
        <v>110821.08</v>
      </c>
      <c r="J535" s="144">
        <f t="shared" si="239"/>
        <v>0</v>
      </c>
      <c r="K535" s="222">
        <f t="shared" si="229"/>
        <v>0</v>
      </c>
    </row>
    <row r="536" spans="1:11" s="41" customFormat="1">
      <c r="A536" s="175"/>
      <c r="B536" s="25" t="s">
        <v>42</v>
      </c>
      <c r="C536" s="34" t="s">
        <v>305</v>
      </c>
      <c r="D536" s="34" t="s">
        <v>21</v>
      </c>
      <c r="E536" s="34" t="s">
        <v>100</v>
      </c>
      <c r="F536" s="34" t="s">
        <v>372</v>
      </c>
      <c r="G536" s="36" t="s">
        <v>40</v>
      </c>
      <c r="H536" s="144">
        <v>110821.08</v>
      </c>
      <c r="I536" s="144">
        <v>110821.08</v>
      </c>
      <c r="J536" s="144"/>
      <c r="K536" s="222">
        <f t="shared" si="229"/>
        <v>0</v>
      </c>
    </row>
    <row r="537" spans="1:11" s="41" customFormat="1" ht="26.4">
      <c r="A537" s="175"/>
      <c r="B537" s="198" t="s">
        <v>375</v>
      </c>
      <c r="C537" s="72" t="s">
        <v>305</v>
      </c>
      <c r="D537" s="72" t="s">
        <v>21</v>
      </c>
      <c r="E537" s="72" t="s">
        <v>100</v>
      </c>
      <c r="F537" s="72" t="s">
        <v>374</v>
      </c>
      <c r="G537" s="36"/>
      <c r="H537" s="144">
        <f t="shared" ref="H537:J537" si="240">H538+H541+H544+H547+H550</f>
        <v>6339943</v>
      </c>
      <c r="I537" s="144">
        <f t="shared" si="240"/>
        <v>6339943</v>
      </c>
      <c r="J537" s="144">
        <f t="shared" si="240"/>
        <v>0</v>
      </c>
      <c r="K537" s="222">
        <f t="shared" si="229"/>
        <v>0</v>
      </c>
    </row>
    <row r="538" spans="1:11" s="41" customFormat="1">
      <c r="A538" s="175"/>
      <c r="B538" s="197" t="s">
        <v>365</v>
      </c>
      <c r="C538" s="72" t="s">
        <v>305</v>
      </c>
      <c r="D538" s="72" t="s">
        <v>21</v>
      </c>
      <c r="E538" s="72" t="s">
        <v>100</v>
      </c>
      <c r="F538" s="72" t="s">
        <v>376</v>
      </c>
      <c r="G538" s="100"/>
      <c r="H538" s="144">
        <f t="shared" ref="H538:J539" si="241">H539</f>
        <v>2550018.14</v>
      </c>
      <c r="I538" s="144">
        <f t="shared" si="241"/>
        <v>2550018.14</v>
      </c>
      <c r="J538" s="144">
        <f t="shared" si="241"/>
        <v>0</v>
      </c>
      <c r="K538" s="222">
        <f t="shared" si="229"/>
        <v>0</v>
      </c>
    </row>
    <row r="539" spans="1:11" s="41" customFormat="1" ht="26.4">
      <c r="A539" s="175"/>
      <c r="B539" s="197" t="s">
        <v>186</v>
      </c>
      <c r="C539" s="72" t="s">
        <v>305</v>
      </c>
      <c r="D539" s="72" t="s">
        <v>21</v>
      </c>
      <c r="E539" s="72" t="s">
        <v>100</v>
      </c>
      <c r="F539" s="72" t="s">
        <v>376</v>
      </c>
      <c r="G539" s="100" t="s">
        <v>32</v>
      </c>
      <c r="H539" s="144">
        <f t="shared" si="241"/>
        <v>2550018.14</v>
      </c>
      <c r="I539" s="144">
        <f t="shared" si="241"/>
        <v>2550018.14</v>
      </c>
      <c r="J539" s="144">
        <f t="shared" si="241"/>
        <v>0</v>
      </c>
      <c r="K539" s="222">
        <f t="shared" si="229"/>
        <v>0</v>
      </c>
    </row>
    <row r="540" spans="1:11" s="41" customFormat="1" ht="26.4">
      <c r="A540" s="175"/>
      <c r="B540" s="197" t="s">
        <v>34</v>
      </c>
      <c r="C540" s="72" t="s">
        <v>305</v>
      </c>
      <c r="D540" s="72" t="s">
        <v>21</v>
      </c>
      <c r="E540" s="72" t="s">
        <v>100</v>
      </c>
      <c r="F540" s="72" t="s">
        <v>376</v>
      </c>
      <c r="G540" s="100" t="s">
        <v>33</v>
      </c>
      <c r="H540" s="144">
        <v>2550018.14</v>
      </c>
      <c r="I540" s="144">
        <v>2550018.14</v>
      </c>
      <c r="J540" s="144"/>
      <c r="K540" s="222">
        <f t="shared" si="229"/>
        <v>0</v>
      </c>
    </row>
    <row r="541" spans="1:11" s="41" customFormat="1">
      <c r="A541" s="175"/>
      <c r="B541" s="197" t="s">
        <v>367</v>
      </c>
      <c r="C541" s="72" t="s">
        <v>305</v>
      </c>
      <c r="D541" s="72" t="s">
        <v>21</v>
      </c>
      <c r="E541" s="72" t="s">
        <v>100</v>
      </c>
      <c r="F541" s="72" t="s">
        <v>377</v>
      </c>
      <c r="G541" s="100"/>
      <c r="H541" s="144">
        <f t="shared" ref="H541:J542" si="242">H542</f>
        <v>537763.31999999995</v>
      </c>
      <c r="I541" s="144">
        <f t="shared" si="242"/>
        <v>537763.31999999995</v>
      </c>
      <c r="J541" s="144">
        <f t="shared" si="242"/>
        <v>0</v>
      </c>
      <c r="K541" s="222">
        <f t="shared" si="229"/>
        <v>0</v>
      </c>
    </row>
    <row r="542" spans="1:11" s="41" customFormat="1" ht="26.4">
      <c r="A542" s="175"/>
      <c r="B542" s="197" t="s">
        <v>186</v>
      </c>
      <c r="C542" s="72" t="s">
        <v>305</v>
      </c>
      <c r="D542" s="72" t="s">
        <v>21</v>
      </c>
      <c r="E542" s="72" t="s">
        <v>100</v>
      </c>
      <c r="F542" s="72" t="s">
        <v>377</v>
      </c>
      <c r="G542" s="100" t="s">
        <v>32</v>
      </c>
      <c r="H542" s="144">
        <f t="shared" si="242"/>
        <v>537763.31999999995</v>
      </c>
      <c r="I542" s="144">
        <f t="shared" si="242"/>
        <v>537763.31999999995</v>
      </c>
      <c r="J542" s="144">
        <f t="shared" si="242"/>
        <v>0</v>
      </c>
      <c r="K542" s="222">
        <f t="shared" si="229"/>
        <v>0</v>
      </c>
    </row>
    <row r="543" spans="1:11" s="41" customFormat="1" ht="26.4">
      <c r="A543" s="175"/>
      <c r="B543" s="197" t="s">
        <v>34</v>
      </c>
      <c r="C543" s="72" t="s">
        <v>305</v>
      </c>
      <c r="D543" s="72" t="s">
        <v>21</v>
      </c>
      <c r="E543" s="72" t="s">
        <v>100</v>
      </c>
      <c r="F543" s="72" t="s">
        <v>377</v>
      </c>
      <c r="G543" s="100" t="s">
        <v>33</v>
      </c>
      <c r="H543" s="144">
        <v>537763.31999999995</v>
      </c>
      <c r="I543" s="144">
        <v>537763.31999999995</v>
      </c>
      <c r="J543" s="144"/>
      <c r="K543" s="222">
        <f t="shared" si="229"/>
        <v>0</v>
      </c>
    </row>
    <row r="544" spans="1:11" s="41" customFormat="1">
      <c r="A544" s="175"/>
      <c r="B544" s="197" t="s">
        <v>369</v>
      </c>
      <c r="C544" s="72" t="s">
        <v>305</v>
      </c>
      <c r="D544" s="72" t="s">
        <v>21</v>
      </c>
      <c r="E544" s="72" t="s">
        <v>100</v>
      </c>
      <c r="F544" s="72" t="s">
        <v>378</v>
      </c>
      <c r="G544" s="100"/>
      <c r="H544" s="144">
        <f t="shared" ref="H544:J545" si="243">H545</f>
        <v>1186200</v>
      </c>
      <c r="I544" s="144">
        <f t="shared" si="243"/>
        <v>1186200</v>
      </c>
      <c r="J544" s="144">
        <f t="shared" si="243"/>
        <v>0</v>
      </c>
      <c r="K544" s="222">
        <f t="shared" si="229"/>
        <v>0</v>
      </c>
    </row>
    <row r="545" spans="1:11" s="41" customFormat="1" ht="26.4">
      <c r="A545" s="175"/>
      <c r="B545" s="197" t="s">
        <v>41</v>
      </c>
      <c r="C545" s="72" t="s">
        <v>305</v>
      </c>
      <c r="D545" s="72" t="s">
        <v>21</v>
      </c>
      <c r="E545" s="72" t="s">
        <v>100</v>
      </c>
      <c r="F545" s="72" t="s">
        <v>378</v>
      </c>
      <c r="G545" s="100" t="s">
        <v>39</v>
      </c>
      <c r="H545" s="144">
        <f t="shared" si="243"/>
        <v>1186200</v>
      </c>
      <c r="I545" s="144">
        <f t="shared" si="243"/>
        <v>1186200</v>
      </c>
      <c r="J545" s="144">
        <f t="shared" si="243"/>
        <v>0</v>
      </c>
      <c r="K545" s="222">
        <f t="shared" si="229"/>
        <v>0</v>
      </c>
    </row>
    <row r="546" spans="1:11" s="41" customFormat="1">
      <c r="A546" s="175"/>
      <c r="B546" s="197" t="s">
        <v>42</v>
      </c>
      <c r="C546" s="72" t="s">
        <v>305</v>
      </c>
      <c r="D546" s="72" t="s">
        <v>21</v>
      </c>
      <c r="E546" s="72" t="s">
        <v>100</v>
      </c>
      <c r="F546" s="72" t="s">
        <v>378</v>
      </c>
      <c r="G546" s="100" t="s">
        <v>40</v>
      </c>
      <c r="H546" s="144">
        <v>1186200</v>
      </c>
      <c r="I546" s="144">
        <v>1186200</v>
      </c>
      <c r="J546" s="144"/>
      <c r="K546" s="222">
        <f t="shared" si="229"/>
        <v>0</v>
      </c>
    </row>
    <row r="547" spans="1:11" s="41" customFormat="1">
      <c r="A547" s="175"/>
      <c r="B547" s="197" t="s">
        <v>371</v>
      </c>
      <c r="C547" s="33" t="s">
        <v>305</v>
      </c>
      <c r="D547" s="33" t="s">
        <v>21</v>
      </c>
      <c r="E547" s="33" t="s">
        <v>100</v>
      </c>
      <c r="F547" s="33" t="s">
        <v>379</v>
      </c>
      <c r="G547" s="36"/>
      <c r="H547" s="144">
        <f t="shared" ref="H547:J548" si="244">H548</f>
        <v>845324.3</v>
      </c>
      <c r="I547" s="144">
        <f t="shared" si="244"/>
        <v>845324.3</v>
      </c>
      <c r="J547" s="144">
        <f t="shared" si="244"/>
        <v>0</v>
      </c>
      <c r="K547" s="222">
        <f t="shared" si="229"/>
        <v>0</v>
      </c>
    </row>
    <row r="548" spans="1:11" s="41" customFormat="1" ht="26.4">
      <c r="A548" s="175"/>
      <c r="B548" s="197" t="s">
        <v>41</v>
      </c>
      <c r="C548" s="33" t="s">
        <v>305</v>
      </c>
      <c r="D548" s="33" t="s">
        <v>21</v>
      </c>
      <c r="E548" s="33" t="s">
        <v>100</v>
      </c>
      <c r="F548" s="33" t="s">
        <v>379</v>
      </c>
      <c r="G548" s="36" t="s">
        <v>39</v>
      </c>
      <c r="H548" s="144">
        <f t="shared" si="244"/>
        <v>845324.3</v>
      </c>
      <c r="I548" s="144">
        <f t="shared" si="244"/>
        <v>845324.3</v>
      </c>
      <c r="J548" s="144">
        <f t="shared" si="244"/>
        <v>0</v>
      </c>
      <c r="K548" s="222">
        <f t="shared" si="229"/>
        <v>0</v>
      </c>
    </row>
    <row r="549" spans="1:11" s="41" customFormat="1">
      <c r="A549" s="175"/>
      <c r="B549" s="197" t="s">
        <v>42</v>
      </c>
      <c r="C549" s="33" t="s">
        <v>305</v>
      </c>
      <c r="D549" s="33" t="s">
        <v>21</v>
      </c>
      <c r="E549" s="33" t="s">
        <v>100</v>
      </c>
      <c r="F549" s="33" t="s">
        <v>379</v>
      </c>
      <c r="G549" s="36" t="s">
        <v>40</v>
      </c>
      <c r="H549" s="144">
        <v>845324.3</v>
      </c>
      <c r="I549" s="144">
        <v>845324.3</v>
      </c>
      <c r="J549" s="144"/>
      <c r="K549" s="222">
        <f t="shared" si="229"/>
        <v>0</v>
      </c>
    </row>
    <row r="550" spans="1:11" s="41" customFormat="1">
      <c r="A550" s="175"/>
      <c r="B550" s="197" t="s">
        <v>373</v>
      </c>
      <c r="C550" s="72" t="s">
        <v>305</v>
      </c>
      <c r="D550" s="72" t="s">
        <v>21</v>
      </c>
      <c r="E550" s="72" t="s">
        <v>100</v>
      </c>
      <c r="F550" s="72" t="s">
        <v>380</v>
      </c>
      <c r="G550" s="100"/>
      <c r="H550" s="144">
        <f t="shared" ref="H550:J550" si="245">H551+H553</f>
        <v>1220637.24</v>
      </c>
      <c r="I550" s="144">
        <f t="shared" si="245"/>
        <v>1220637.24</v>
      </c>
      <c r="J550" s="144">
        <f t="shared" si="245"/>
        <v>0</v>
      </c>
      <c r="K550" s="222">
        <f t="shared" si="229"/>
        <v>0</v>
      </c>
    </row>
    <row r="551" spans="1:11" s="41" customFormat="1" ht="26.4">
      <c r="A551" s="175"/>
      <c r="B551" s="197" t="s">
        <v>186</v>
      </c>
      <c r="C551" s="72" t="s">
        <v>305</v>
      </c>
      <c r="D551" s="72" t="s">
        <v>21</v>
      </c>
      <c r="E551" s="72" t="s">
        <v>100</v>
      </c>
      <c r="F551" s="72" t="s">
        <v>380</v>
      </c>
      <c r="G551" s="100" t="s">
        <v>32</v>
      </c>
      <c r="H551" s="144">
        <f t="shared" ref="H551:J551" si="246">H552</f>
        <v>223247.57</v>
      </c>
      <c r="I551" s="144">
        <f t="shared" si="246"/>
        <v>223247.57</v>
      </c>
      <c r="J551" s="144">
        <f t="shared" si="246"/>
        <v>0</v>
      </c>
      <c r="K551" s="222">
        <f t="shared" si="229"/>
        <v>0</v>
      </c>
    </row>
    <row r="552" spans="1:11" s="41" customFormat="1" ht="26.4">
      <c r="A552" s="175"/>
      <c r="B552" s="197" t="s">
        <v>34</v>
      </c>
      <c r="C552" s="72" t="s">
        <v>305</v>
      </c>
      <c r="D552" s="72" t="s">
        <v>21</v>
      </c>
      <c r="E552" s="72" t="s">
        <v>100</v>
      </c>
      <c r="F552" s="72" t="s">
        <v>380</v>
      </c>
      <c r="G552" s="100" t="s">
        <v>33</v>
      </c>
      <c r="H552" s="144">
        <v>223247.57</v>
      </c>
      <c r="I552" s="144">
        <v>223247.57</v>
      </c>
      <c r="J552" s="144"/>
      <c r="K552" s="222">
        <f t="shared" si="229"/>
        <v>0</v>
      </c>
    </row>
    <row r="553" spans="1:11" s="41" customFormat="1" ht="26.4">
      <c r="A553" s="175"/>
      <c r="B553" s="197" t="s">
        <v>41</v>
      </c>
      <c r="C553" s="33" t="s">
        <v>305</v>
      </c>
      <c r="D553" s="33" t="s">
        <v>21</v>
      </c>
      <c r="E553" s="33" t="s">
        <v>100</v>
      </c>
      <c r="F553" s="33" t="s">
        <v>380</v>
      </c>
      <c r="G553" s="36" t="s">
        <v>39</v>
      </c>
      <c r="H553" s="144">
        <f t="shared" ref="H553:J553" si="247">H554</f>
        <v>997389.67</v>
      </c>
      <c r="I553" s="144">
        <f t="shared" si="247"/>
        <v>997389.67</v>
      </c>
      <c r="J553" s="144">
        <f t="shared" si="247"/>
        <v>0</v>
      </c>
      <c r="K553" s="222">
        <f t="shared" si="229"/>
        <v>0</v>
      </c>
    </row>
    <row r="554" spans="1:11" s="41" customFormat="1">
      <c r="A554" s="175"/>
      <c r="B554" s="197" t="s">
        <v>42</v>
      </c>
      <c r="C554" s="33" t="s">
        <v>305</v>
      </c>
      <c r="D554" s="33" t="s">
        <v>21</v>
      </c>
      <c r="E554" s="33" t="s">
        <v>100</v>
      </c>
      <c r="F554" s="33" t="s">
        <v>380</v>
      </c>
      <c r="G554" s="36" t="s">
        <v>40</v>
      </c>
      <c r="H554" s="144">
        <v>997389.67</v>
      </c>
      <c r="I554" s="144">
        <v>997389.67</v>
      </c>
      <c r="J554" s="144"/>
      <c r="K554" s="222">
        <f t="shared" si="229"/>
        <v>0</v>
      </c>
    </row>
    <row r="555" spans="1:11" s="41" customFormat="1">
      <c r="A555" s="175"/>
      <c r="B555" s="92"/>
      <c r="C555" s="33"/>
      <c r="D555" s="33"/>
      <c r="E555" s="33"/>
      <c r="F555" s="33"/>
      <c r="G555" s="36"/>
      <c r="H555" s="144"/>
      <c r="I555" s="144"/>
      <c r="J555" s="144"/>
      <c r="K555" s="222"/>
    </row>
    <row r="556" spans="1:11" s="132" customFormat="1" ht="27.6">
      <c r="A556" s="83">
        <v>24</v>
      </c>
      <c r="B556" s="166" t="s">
        <v>306</v>
      </c>
      <c r="C556" s="136" t="s">
        <v>307</v>
      </c>
      <c r="D556" s="136" t="s">
        <v>21</v>
      </c>
      <c r="E556" s="136" t="s">
        <v>100</v>
      </c>
      <c r="F556" s="136" t="s">
        <v>101</v>
      </c>
      <c r="G556" s="137"/>
      <c r="H556" s="167">
        <f>H557+H560</f>
        <v>580678.98</v>
      </c>
      <c r="I556" s="167">
        <f t="shared" ref="I556:J556" si="248">I557+I560</f>
        <v>580678.98</v>
      </c>
      <c r="J556" s="167">
        <f t="shared" si="248"/>
        <v>98858.16</v>
      </c>
      <c r="K556" s="223">
        <f t="shared" si="229"/>
        <v>17.02458043168706</v>
      </c>
    </row>
    <row r="557" spans="1:11" s="41" customFormat="1" ht="26.4">
      <c r="A557" s="175"/>
      <c r="B557" s="185" t="s">
        <v>329</v>
      </c>
      <c r="C557" s="34" t="s">
        <v>307</v>
      </c>
      <c r="D557" s="34" t="s">
        <v>21</v>
      </c>
      <c r="E557" s="34" t="s">
        <v>100</v>
      </c>
      <c r="F557" s="34" t="s">
        <v>330</v>
      </c>
      <c r="G557" s="35"/>
      <c r="H557" s="144">
        <f>H558</f>
        <v>10000</v>
      </c>
      <c r="I557" s="144">
        <f t="shared" ref="I557:J558" si="249">I558</f>
        <v>10000</v>
      </c>
      <c r="J557" s="144">
        <f t="shared" si="249"/>
        <v>0</v>
      </c>
      <c r="K557" s="222">
        <f t="shared" si="229"/>
        <v>0</v>
      </c>
    </row>
    <row r="558" spans="1:11" s="41" customFormat="1" ht="26.4">
      <c r="A558" s="175"/>
      <c r="B558" s="184" t="s">
        <v>186</v>
      </c>
      <c r="C558" s="34" t="s">
        <v>307</v>
      </c>
      <c r="D558" s="34" t="s">
        <v>21</v>
      </c>
      <c r="E558" s="34" t="s">
        <v>100</v>
      </c>
      <c r="F558" s="34" t="s">
        <v>330</v>
      </c>
      <c r="G558" s="35" t="s">
        <v>32</v>
      </c>
      <c r="H558" s="144">
        <f>H559</f>
        <v>10000</v>
      </c>
      <c r="I558" s="144">
        <f t="shared" si="249"/>
        <v>10000</v>
      </c>
      <c r="J558" s="144">
        <f t="shared" si="249"/>
        <v>0</v>
      </c>
      <c r="K558" s="222">
        <f t="shared" si="229"/>
        <v>0</v>
      </c>
    </row>
    <row r="559" spans="1:11" s="41" customFormat="1" ht="26.4">
      <c r="A559" s="175"/>
      <c r="B559" s="181" t="s">
        <v>34</v>
      </c>
      <c r="C559" s="34" t="s">
        <v>307</v>
      </c>
      <c r="D559" s="34" t="s">
        <v>21</v>
      </c>
      <c r="E559" s="34" t="s">
        <v>100</v>
      </c>
      <c r="F559" s="34" t="s">
        <v>330</v>
      </c>
      <c r="G559" s="35" t="s">
        <v>33</v>
      </c>
      <c r="H559" s="144">
        <v>10000</v>
      </c>
      <c r="I559" s="144">
        <v>10000</v>
      </c>
      <c r="J559" s="144"/>
      <c r="K559" s="222">
        <f t="shared" si="229"/>
        <v>0</v>
      </c>
    </row>
    <row r="560" spans="1:11" s="41" customFormat="1">
      <c r="A560" s="175"/>
      <c r="B560" s="103" t="s">
        <v>60</v>
      </c>
      <c r="C560" s="34" t="s">
        <v>307</v>
      </c>
      <c r="D560" s="34" t="s">
        <v>21</v>
      </c>
      <c r="E560" s="34" t="s">
        <v>100</v>
      </c>
      <c r="F560" s="34" t="s">
        <v>331</v>
      </c>
      <c r="G560" s="35"/>
      <c r="H560" s="144">
        <f>H561+H563</f>
        <v>570678.98</v>
      </c>
      <c r="I560" s="144">
        <f t="shared" ref="I560:J560" si="250">I561+I563</f>
        <v>570678.98</v>
      </c>
      <c r="J560" s="144">
        <f t="shared" si="250"/>
        <v>98858.16</v>
      </c>
      <c r="K560" s="222">
        <f t="shared" si="229"/>
        <v>17.322901922898932</v>
      </c>
    </row>
    <row r="561" spans="1:11" s="41" customFormat="1" ht="39.6">
      <c r="A561" s="175"/>
      <c r="B561" s="181" t="s">
        <v>51</v>
      </c>
      <c r="C561" s="34" t="s">
        <v>307</v>
      </c>
      <c r="D561" s="34" t="s">
        <v>21</v>
      </c>
      <c r="E561" s="34" t="s">
        <v>100</v>
      </c>
      <c r="F561" s="34" t="s">
        <v>331</v>
      </c>
      <c r="G561" s="35" t="s">
        <v>49</v>
      </c>
      <c r="H561" s="144">
        <f>H562</f>
        <v>535678.98</v>
      </c>
      <c r="I561" s="144">
        <f t="shared" ref="I561:J561" si="251">I562</f>
        <v>535678.98</v>
      </c>
      <c r="J561" s="144">
        <f t="shared" si="251"/>
        <v>81608.160000000003</v>
      </c>
      <c r="K561" s="222">
        <f t="shared" si="229"/>
        <v>15.234527216281663</v>
      </c>
    </row>
    <row r="562" spans="1:11" s="41" customFormat="1">
      <c r="A562" s="175"/>
      <c r="B562" s="181" t="s">
        <v>52</v>
      </c>
      <c r="C562" s="34" t="s">
        <v>307</v>
      </c>
      <c r="D562" s="34" t="s">
        <v>21</v>
      </c>
      <c r="E562" s="34" t="s">
        <v>100</v>
      </c>
      <c r="F562" s="34" t="s">
        <v>331</v>
      </c>
      <c r="G562" s="35" t="s">
        <v>50</v>
      </c>
      <c r="H562" s="144">
        <v>535678.98</v>
      </c>
      <c r="I562" s="144">
        <v>535678.98</v>
      </c>
      <c r="J562" s="144">
        <v>81608.160000000003</v>
      </c>
      <c r="K562" s="222">
        <f t="shared" si="229"/>
        <v>15.234527216281663</v>
      </c>
    </row>
    <row r="563" spans="1:11" s="41" customFormat="1" ht="26.4">
      <c r="A563" s="175"/>
      <c r="B563" s="184" t="s">
        <v>186</v>
      </c>
      <c r="C563" s="34" t="s">
        <v>307</v>
      </c>
      <c r="D563" s="34" t="s">
        <v>21</v>
      </c>
      <c r="E563" s="34" t="s">
        <v>100</v>
      </c>
      <c r="F563" s="34" t="s">
        <v>331</v>
      </c>
      <c r="G563" s="35" t="s">
        <v>32</v>
      </c>
      <c r="H563" s="144">
        <f>H564</f>
        <v>35000</v>
      </c>
      <c r="I563" s="144">
        <f t="shared" ref="I563:J563" si="252">I564</f>
        <v>35000</v>
      </c>
      <c r="J563" s="144">
        <f t="shared" si="252"/>
        <v>17250</v>
      </c>
      <c r="K563" s="222">
        <f t="shared" si="229"/>
        <v>49.285714285714292</v>
      </c>
    </row>
    <row r="564" spans="1:11" s="41" customFormat="1" ht="26.4">
      <c r="A564" s="175"/>
      <c r="B564" s="181" t="s">
        <v>34</v>
      </c>
      <c r="C564" s="34" t="s">
        <v>307</v>
      </c>
      <c r="D564" s="34" t="s">
        <v>21</v>
      </c>
      <c r="E564" s="34" t="s">
        <v>100</v>
      </c>
      <c r="F564" s="34" t="s">
        <v>331</v>
      </c>
      <c r="G564" s="35" t="s">
        <v>33</v>
      </c>
      <c r="H564" s="144">
        <v>35000</v>
      </c>
      <c r="I564" s="144">
        <v>35000</v>
      </c>
      <c r="J564" s="144">
        <v>17250</v>
      </c>
      <c r="K564" s="222">
        <f t="shared" si="229"/>
        <v>49.285714285714292</v>
      </c>
    </row>
    <row r="565" spans="1:11" s="41" customFormat="1">
      <c r="A565" s="175"/>
      <c r="B565" s="92"/>
      <c r="C565" s="33"/>
      <c r="D565" s="33"/>
      <c r="E565" s="33"/>
      <c r="F565" s="33"/>
      <c r="G565" s="36"/>
      <c r="H565" s="64"/>
      <c r="I565" s="64"/>
      <c r="J565" s="64"/>
      <c r="K565" s="217"/>
    </row>
    <row r="566" spans="1:11" s="41" customFormat="1" ht="17.399999999999999">
      <c r="A566" s="98" t="s">
        <v>75</v>
      </c>
      <c r="B566" s="152" t="s">
        <v>76</v>
      </c>
      <c r="C566" s="33"/>
      <c r="D566" s="33"/>
      <c r="E566" s="33"/>
      <c r="F566" s="33"/>
      <c r="G566" s="36"/>
      <c r="H566" s="64"/>
      <c r="I566" s="64"/>
      <c r="J566" s="64"/>
      <c r="K566" s="217"/>
    </row>
    <row r="567" spans="1:11" s="41" customFormat="1" ht="17.399999999999999">
      <c r="A567" s="112"/>
      <c r="B567" s="95" t="s">
        <v>199</v>
      </c>
      <c r="C567" s="89" t="s">
        <v>53</v>
      </c>
      <c r="D567" s="89" t="s">
        <v>21</v>
      </c>
      <c r="E567" s="89" t="s">
        <v>100</v>
      </c>
      <c r="F567" s="89" t="s">
        <v>101</v>
      </c>
      <c r="G567" s="90"/>
      <c r="H567" s="91">
        <f>H568+H571+H574+H588+H609+H650+H596+H603+H620+H626+H633+H636+H644+H647+H655+H658+H666+H671+H674+H679+H593+H617+H623+H584+H606+H641+H614+H661</f>
        <v>313357025.78999996</v>
      </c>
      <c r="I567" s="91">
        <f>I568+I571+I574+I588+I609+I650+I596+I603+I620+I626+I633+I636+I644+I647+I655+I658+I666+I671+I674+I679+I593+I617+I623+I584+I606+I641+I614+I661</f>
        <v>313364940.00999993</v>
      </c>
      <c r="J567" s="91">
        <f>J568+J571+J574+J588+J609+J650+J596+J603+J620+J626+J633+J636+J644+J647+J655+J658+J666+J671+J674+J679+J593+J617+J623+J584+J606+J641+J614+J661</f>
        <v>56369323.379999995</v>
      </c>
      <c r="K567" s="216">
        <f t="shared" si="229"/>
        <v>17.988395057277682</v>
      </c>
    </row>
    <row r="568" spans="1:11" s="41" customFormat="1">
      <c r="A568" s="111"/>
      <c r="B568" s="101" t="s">
        <v>261</v>
      </c>
      <c r="C568" s="34" t="s">
        <v>53</v>
      </c>
      <c r="D568" s="34" t="s">
        <v>21</v>
      </c>
      <c r="E568" s="34" t="s">
        <v>100</v>
      </c>
      <c r="F568" s="68" t="s">
        <v>159</v>
      </c>
      <c r="G568" s="94"/>
      <c r="H568" s="97">
        <f>H569</f>
        <v>4134017</v>
      </c>
      <c r="I568" s="97">
        <f t="shared" ref="I568:J569" si="253">I569</f>
        <v>4134017</v>
      </c>
      <c r="J568" s="97">
        <f t="shared" si="253"/>
        <v>957204.66</v>
      </c>
      <c r="K568" s="218">
        <f t="shared" si="229"/>
        <v>23.15434745430413</v>
      </c>
    </row>
    <row r="569" spans="1:11" customFormat="1" ht="39.6">
      <c r="A569" s="111"/>
      <c r="B569" s="70" t="s">
        <v>51</v>
      </c>
      <c r="C569" s="34" t="s">
        <v>53</v>
      </c>
      <c r="D569" s="34" t="s">
        <v>21</v>
      </c>
      <c r="E569" s="34" t="s">
        <v>100</v>
      </c>
      <c r="F569" s="68" t="s">
        <v>159</v>
      </c>
      <c r="G569" s="94" t="s">
        <v>49</v>
      </c>
      <c r="H569" s="97">
        <f>H570</f>
        <v>4134017</v>
      </c>
      <c r="I569" s="97">
        <f t="shared" si="253"/>
        <v>4134017</v>
      </c>
      <c r="J569" s="97">
        <f t="shared" si="253"/>
        <v>957204.66</v>
      </c>
      <c r="K569" s="218">
        <f t="shared" si="229"/>
        <v>23.15434745430413</v>
      </c>
    </row>
    <row r="570" spans="1:11" customFormat="1">
      <c r="A570" s="111"/>
      <c r="B570" s="70" t="s">
        <v>52</v>
      </c>
      <c r="C570" s="34" t="s">
        <v>53</v>
      </c>
      <c r="D570" s="34" t="s">
        <v>21</v>
      </c>
      <c r="E570" s="34" t="s">
        <v>100</v>
      </c>
      <c r="F570" s="68" t="s">
        <v>159</v>
      </c>
      <c r="G570" s="94" t="s">
        <v>50</v>
      </c>
      <c r="H570" s="59">
        <v>4134017</v>
      </c>
      <c r="I570" s="59">
        <v>4134017</v>
      </c>
      <c r="J570" s="59">
        <v>957204.66</v>
      </c>
      <c r="K570" s="211">
        <f t="shared" si="229"/>
        <v>23.15434745430413</v>
      </c>
    </row>
    <row r="571" spans="1:11" customFormat="1">
      <c r="A571" s="111"/>
      <c r="B571" s="153" t="s">
        <v>262</v>
      </c>
      <c r="C571" s="34" t="s">
        <v>53</v>
      </c>
      <c r="D571" s="34" t="s">
        <v>21</v>
      </c>
      <c r="E571" s="34" t="s">
        <v>100</v>
      </c>
      <c r="F571" s="34" t="s">
        <v>121</v>
      </c>
      <c r="G571" s="34"/>
      <c r="H571" s="59">
        <f>H572</f>
        <v>2284588</v>
      </c>
      <c r="I571" s="59">
        <f t="shared" ref="I571:J572" si="254">I572</f>
        <v>2284588</v>
      </c>
      <c r="J571" s="59">
        <f t="shared" si="254"/>
        <v>453876.2</v>
      </c>
      <c r="K571" s="211">
        <f t="shared" si="229"/>
        <v>19.866873151745523</v>
      </c>
    </row>
    <row r="572" spans="1:11" customFormat="1" ht="45" customHeight="1">
      <c r="A572" s="111"/>
      <c r="B572" s="70" t="s">
        <v>51</v>
      </c>
      <c r="C572" s="34" t="s">
        <v>53</v>
      </c>
      <c r="D572" s="34" t="s">
        <v>21</v>
      </c>
      <c r="E572" s="34" t="s">
        <v>100</v>
      </c>
      <c r="F572" s="34" t="s">
        <v>121</v>
      </c>
      <c r="G572" s="35" t="s">
        <v>49</v>
      </c>
      <c r="H572" s="59">
        <f>H573</f>
        <v>2284588</v>
      </c>
      <c r="I572" s="59">
        <f t="shared" si="254"/>
        <v>2284588</v>
      </c>
      <c r="J572" s="59">
        <f t="shared" si="254"/>
        <v>453876.2</v>
      </c>
      <c r="K572" s="211">
        <f t="shared" si="229"/>
        <v>19.866873151745523</v>
      </c>
    </row>
    <row r="573" spans="1:11" customFormat="1">
      <c r="A573" s="111"/>
      <c r="B573" s="70" t="s">
        <v>52</v>
      </c>
      <c r="C573" s="34" t="s">
        <v>53</v>
      </c>
      <c r="D573" s="34" t="s">
        <v>21</v>
      </c>
      <c r="E573" s="34" t="s">
        <v>100</v>
      </c>
      <c r="F573" s="34" t="s">
        <v>121</v>
      </c>
      <c r="G573" s="35" t="s">
        <v>50</v>
      </c>
      <c r="H573" s="59">
        <v>2284588</v>
      </c>
      <c r="I573" s="59">
        <v>2284588</v>
      </c>
      <c r="J573" s="59">
        <v>453876.2</v>
      </c>
      <c r="K573" s="211">
        <f t="shared" si="229"/>
        <v>19.866873151745523</v>
      </c>
    </row>
    <row r="574" spans="1:11" customFormat="1" ht="26.4">
      <c r="A574" s="111"/>
      <c r="B574" s="81" t="s">
        <v>55</v>
      </c>
      <c r="C574" s="34" t="s">
        <v>53</v>
      </c>
      <c r="D574" s="34" t="s">
        <v>21</v>
      </c>
      <c r="E574" s="34" t="s">
        <v>100</v>
      </c>
      <c r="F574" s="34" t="s">
        <v>122</v>
      </c>
      <c r="G574" s="35"/>
      <c r="H574" s="59">
        <f>H575+H577+H581+H579</f>
        <v>126114565</v>
      </c>
      <c r="I574" s="59">
        <f t="shared" ref="I574:J574" si="255">I575+I577+I581+I579</f>
        <v>126114564.99999999</v>
      </c>
      <c r="J574" s="59">
        <f t="shared" si="255"/>
        <v>24898020.25</v>
      </c>
      <c r="K574" s="211">
        <f t="shared" si="229"/>
        <v>19.742382848483839</v>
      </c>
    </row>
    <row r="575" spans="1:11" customFormat="1" ht="39.6">
      <c r="A575" s="111"/>
      <c r="B575" s="85" t="s">
        <v>51</v>
      </c>
      <c r="C575" s="34" t="s">
        <v>53</v>
      </c>
      <c r="D575" s="34" t="s">
        <v>21</v>
      </c>
      <c r="E575" s="34" t="s">
        <v>100</v>
      </c>
      <c r="F575" s="34" t="s">
        <v>122</v>
      </c>
      <c r="G575" s="35" t="s">
        <v>49</v>
      </c>
      <c r="H575" s="59">
        <f>H576</f>
        <v>116485867</v>
      </c>
      <c r="I575" s="59">
        <f t="shared" ref="I575:J575" si="256">I576</f>
        <v>116294984.76000001</v>
      </c>
      <c r="J575" s="59">
        <f t="shared" si="256"/>
        <v>22848062.039999999</v>
      </c>
      <c r="K575" s="211">
        <f t="shared" si="229"/>
        <v>19.646644339093335</v>
      </c>
    </row>
    <row r="576" spans="1:11" customFormat="1">
      <c r="A576" s="111"/>
      <c r="B576" s="85" t="s">
        <v>52</v>
      </c>
      <c r="C576" s="34" t="s">
        <v>53</v>
      </c>
      <c r="D576" s="34" t="s">
        <v>21</v>
      </c>
      <c r="E576" s="34" t="s">
        <v>100</v>
      </c>
      <c r="F576" s="34" t="s">
        <v>122</v>
      </c>
      <c r="G576" s="35" t="s">
        <v>50</v>
      </c>
      <c r="H576" s="59">
        <v>116485867</v>
      </c>
      <c r="I576" s="59">
        <v>116294984.76000001</v>
      </c>
      <c r="J576" s="59">
        <v>22848062.039999999</v>
      </c>
      <c r="K576" s="211">
        <f t="shared" si="229"/>
        <v>19.646644339093335</v>
      </c>
    </row>
    <row r="577" spans="1:12" customFormat="1" ht="26.4">
      <c r="A577" s="111"/>
      <c r="B577" s="81" t="s">
        <v>186</v>
      </c>
      <c r="C577" s="34" t="s">
        <v>53</v>
      </c>
      <c r="D577" s="34" t="s">
        <v>21</v>
      </c>
      <c r="E577" s="34" t="s">
        <v>100</v>
      </c>
      <c r="F577" s="34" t="s">
        <v>122</v>
      </c>
      <c r="G577" s="35" t="s">
        <v>32</v>
      </c>
      <c r="H577" s="59">
        <f>H578</f>
        <v>9394698</v>
      </c>
      <c r="I577" s="59">
        <f t="shared" ref="I577:J577" si="257">I578</f>
        <v>9384148.9299999997</v>
      </c>
      <c r="J577" s="59">
        <f t="shared" si="257"/>
        <v>1888104.48</v>
      </c>
      <c r="K577" s="211">
        <f t="shared" si="229"/>
        <v>20.120146153733305</v>
      </c>
    </row>
    <row r="578" spans="1:12" customFormat="1" ht="26.4">
      <c r="A578" s="111"/>
      <c r="B578" s="85" t="s">
        <v>34</v>
      </c>
      <c r="C578" s="34" t="s">
        <v>53</v>
      </c>
      <c r="D578" s="34" t="s">
        <v>21</v>
      </c>
      <c r="E578" s="34" t="s">
        <v>100</v>
      </c>
      <c r="F578" s="34" t="s">
        <v>122</v>
      </c>
      <c r="G578" s="35" t="s">
        <v>33</v>
      </c>
      <c r="H578" s="59">
        <v>9394698</v>
      </c>
      <c r="I578" s="59">
        <v>9384148.9299999997</v>
      </c>
      <c r="J578" s="59">
        <v>1888104.48</v>
      </c>
      <c r="K578" s="211">
        <f t="shared" si="229"/>
        <v>20.120146153733305</v>
      </c>
      <c r="L578" s="236"/>
    </row>
    <row r="579" spans="1:12" customFormat="1">
      <c r="A579" s="111"/>
      <c r="B579" s="70" t="s">
        <v>35</v>
      </c>
      <c r="C579" s="34" t="s">
        <v>53</v>
      </c>
      <c r="D579" s="34" t="s">
        <v>21</v>
      </c>
      <c r="E579" s="34" t="s">
        <v>100</v>
      </c>
      <c r="F579" s="34" t="s">
        <v>122</v>
      </c>
      <c r="G579" s="35" t="s">
        <v>36</v>
      </c>
      <c r="H579" s="59">
        <f>H580</f>
        <v>0</v>
      </c>
      <c r="I579" s="59">
        <f t="shared" ref="I579:J579" si="258">I580</f>
        <v>190882.24</v>
      </c>
      <c r="J579" s="59">
        <f t="shared" si="258"/>
        <v>95441.12</v>
      </c>
      <c r="K579" s="211">
        <f t="shared" si="229"/>
        <v>50</v>
      </c>
      <c r="L579" s="236"/>
    </row>
    <row r="580" spans="1:12" customFormat="1" ht="15.75" customHeight="1">
      <c r="A580" s="111"/>
      <c r="B580" s="70" t="s">
        <v>38</v>
      </c>
      <c r="C580" s="34" t="s">
        <v>53</v>
      </c>
      <c r="D580" s="34" t="s">
        <v>21</v>
      </c>
      <c r="E580" s="34" t="s">
        <v>100</v>
      </c>
      <c r="F580" s="34" t="s">
        <v>122</v>
      </c>
      <c r="G580" s="35" t="s">
        <v>37</v>
      </c>
      <c r="H580" s="59"/>
      <c r="I580" s="59">
        <v>190882.24</v>
      </c>
      <c r="J580" s="59">
        <v>95441.12</v>
      </c>
      <c r="K580" s="211">
        <f t="shared" ref="K580:K584" si="259">J580/I580*100</f>
        <v>50</v>
      </c>
      <c r="L580" s="236"/>
    </row>
    <row r="581" spans="1:12" customFormat="1">
      <c r="A581" s="111"/>
      <c r="B581" s="85" t="s">
        <v>47</v>
      </c>
      <c r="C581" s="34" t="s">
        <v>53</v>
      </c>
      <c r="D581" s="34" t="s">
        <v>21</v>
      </c>
      <c r="E581" s="34" t="s">
        <v>100</v>
      </c>
      <c r="F581" s="34" t="s">
        <v>122</v>
      </c>
      <c r="G581" s="35" t="s">
        <v>45</v>
      </c>
      <c r="H581" s="59">
        <f>H582+H583</f>
        <v>234000</v>
      </c>
      <c r="I581" s="59">
        <f t="shared" ref="I581:J581" si="260">I582+I583</f>
        <v>244549.07</v>
      </c>
      <c r="J581" s="59">
        <f t="shared" si="260"/>
        <v>66412.61</v>
      </c>
      <c r="K581" s="211">
        <f t="shared" si="259"/>
        <v>27.157171360332711</v>
      </c>
    </row>
    <row r="582" spans="1:12" customFormat="1">
      <c r="A582" s="111"/>
      <c r="B582" s="70" t="s">
        <v>382</v>
      </c>
      <c r="C582" s="34" t="s">
        <v>53</v>
      </c>
      <c r="D582" s="34" t="s">
        <v>21</v>
      </c>
      <c r="E582" s="34" t="s">
        <v>100</v>
      </c>
      <c r="F582" s="34" t="s">
        <v>122</v>
      </c>
      <c r="G582" s="35" t="s">
        <v>381</v>
      </c>
      <c r="H582" s="59"/>
      <c r="I582" s="59">
        <v>10549.07</v>
      </c>
      <c r="J582" s="59">
        <v>10549.07</v>
      </c>
      <c r="K582" s="211">
        <f t="shared" si="259"/>
        <v>100</v>
      </c>
    </row>
    <row r="583" spans="1:12" customFormat="1">
      <c r="A583" s="111"/>
      <c r="B583" s="85" t="s">
        <v>56</v>
      </c>
      <c r="C583" s="34" t="s">
        <v>53</v>
      </c>
      <c r="D583" s="34" t="s">
        <v>21</v>
      </c>
      <c r="E583" s="34" t="s">
        <v>100</v>
      </c>
      <c r="F583" s="34" t="s">
        <v>122</v>
      </c>
      <c r="G583" s="35" t="s">
        <v>57</v>
      </c>
      <c r="H583" s="59">
        <v>234000</v>
      </c>
      <c r="I583" s="59">
        <v>234000</v>
      </c>
      <c r="J583" s="59">
        <v>55863.54</v>
      </c>
      <c r="K583" s="211">
        <f t="shared" si="259"/>
        <v>23.873307692307694</v>
      </c>
    </row>
    <row r="584" spans="1:12" customFormat="1">
      <c r="A584" s="111"/>
      <c r="B584" s="185" t="s">
        <v>332</v>
      </c>
      <c r="C584" s="72" t="s">
        <v>53</v>
      </c>
      <c r="D584" s="72" t="s">
        <v>21</v>
      </c>
      <c r="E584" s="72" t="s">
        <v>100</v>
      </c>
      <c r="F584" s="34" t="s">
        <v>333</v>
      </c>
      <c r="G584" s="35"/>
      <c r="H584" s="59">
        <f>H585</f>
        <v>1083983.6399999999</v>
      </c>
      <c r="I584" s="59">
        <f t="shared" ref="I584:J584" si="261">I585</f>
        <v>1083983.6399999999</v>
      </c>
      <c r="J584" s="59">
        <f t="shared" si="261"/>
        <v>508176.93</v>
      </c>
      <c r="K584" s="211">
        <f t="shared" si="259"/>
        <v>46.880498122646948</v>
      </c>
    </row>
    <row r="585" spans="1:12" customFormat="1">
      <c r="A585" s="111"/>
      <c r="B585" s="181" t="s">
        <v>47</v>
      </c>
      <c r="C585" s="72" t="s">
        <v>53</v>
      </c>
      <c r="D585" s="72" t="s">
        <v>21</v>
      </c>
      <c r="E585" s="72" t="s">
        <v>100</v>
      </c>
      <c r="F585" s="34" t="s">
        <v>333</v>
      </c>
      <c r="G585" s="35" t="s">
        <v>45</v>
      </c>
      <c r="H585" s="59">
        <f>H586+H587</f>
        <v>1083983.6399999999</v>
      </c>
      <c r="I585" s="59">
        <f t="shared" ref="I585:J585" si="262">I586+I587</f>
        <v>1083983.6399999999</v>
      </c>
      <c r="J585" s="59">
        <f t="shared" si="262"/>
        <v>508176.93</v>
      </c>
      <c r="K585" s="211">
        <f t="shared" ref="K585:K647" si="263">J585/I585*100</f>
        <v>46.880498122646948</v>
      </c>
    </row>
    <row r="586" spans="1:12" customFormat="1">
      <c r="A586" s="111"/>
      <c r="B586" s="199" t="s">
        <v>382</v>
      </c>
      <c r="C586" s="72" t="s">
        <v>53</v>
      </c>
      <c r="D586" s="72" t="s">
        <v>21</v>
      </c>
      <c r="E586" s="72" t="s">
        <v>100</v>
      </c>
      <c r="F586" s="34" t="s">
        <v>333</v>
      </c>
      <c r="G586" s="35" t="s">
        <v>381</v>
      </c>
      <c r="H586" s="59">
        <v>8983.64</v>
      </c>
      <c r="I586" s="59">
        <v>8983.64</v>
      </c>
      <c r="J586" s="59">
        <v>8176.93</v>
      </c>
      <c r="K586" s="211">
        <f t="shared" si="263"/>
        <v>91.020232333441683</v>
      </c>
    </row>
    <row r="587" spans="1:12" customFormat="1">
      <c r="A587" s="111"/>
      <c r="B587" s="186" t="s">
        <v>56</v>
      </c>
      <c r="C587" s="72" t="s">
        <v>53</v>
      </c>
      <c r="D587" s="72" t="s">
        <v>21</v>
      </c>
      <c r="E587" s="72" t="s">
        <v>100</v>
      </c>
      <c r="F587" s="34" t="s">
        <v>333</v>
      </c>
      <c r="G587" s="35" t="s">
        <v>57</v>
      </c>
      <c r="H587" s="59">
        <v>1075000</v>
      </c>
      <c r="I587" s="59">
        <v>1075000</v>
      </c>
      <c r="J587" s="59">
        <v>500000</v>
      </c>
      <c r="K587" s="211">
        <f t="shared" si="263"/>
        <v>46.511627906976742</v>
      </c>
    </row>
    <row r="588" spans="1:12" customFormat="1" ht="26.4">
      <c r="A588" s="111"/>
      <c r="B588" s="153" t="s">
        <v>263</v>
      </c>
      <c r="C588" s="34" t="s">
        <v>53</v>
      </c>
      <c r="D588" s="34" t="s">
        <v>21</v>
      </c>
      <c r="E588" s="34" t="s">
        <v>100</v>
      </c>
      <c r="F588" s="34" t="s">
        <v>123</v>
      </c>
      <c r="G588" s="35"/>
      <c r="H588" s="59">
        <f>H591+H589</f>
        <v>271000</v>
      </c>
      <c r="I588" s="59">
        <f t="shared" ref="I588:J588" si="264">I591+I589</f>
        <v>271000</v>
      </c>
      <c r="J588" s="59">
        <f t="shared" si="264"/>
        <v>16598.440000000002</v>
      </c>
      <c r="K588" s="211">
        <f t="shared" si="263"/>
        <v>6.124885608856089</v>
      </c>
    </row>
    <row r="589" spans="1:12" customFormat="1" ht="39.6">
      <c r="A589" s="111"/>
      <c r="B589" s="70" t="s">
        <v>51</v>
      </c>
      <c r="C589" s="34" t="s">
        <v>53</v>
      </c>
      <c r="D589" s="34" t="s">
        <v>21</v>
      </c>
      <c r="E589" s="34" t="s">
        <v>100</v>
      </c>
      <c r="F589" s="34" t="s">
        <v>123</v>
      </c>
      <c r="G589" s="35" t="s">
        <v>49</v>
      </c>
      <c r="H589" s="59">
        <f>H590</f>
        <v>195000</v>
      </c>
      <c r="I589" s="59">
        <f t="shared" ref="I589:J589" si="265">I590</f>
        <v>195000</v>
      </c>
      <c r="J589" s="59">
        <f t="shared" si="265"/>
        <v>15788.44</v>
      </c>
      <c r="K589" s="211">
        <f t="shared" si="263"/>
        <v>8.0966358974358972</v>
      </c>
    </row>
    <row r="590" spans="1:12" customFormat="1">
      <c r="A590" s="111"/>
      <c r="B590" s="70" t="s">
        <v>52</v>
      </c>
      <c r="C590" s="34" t="s">
        <v>53</v>
      </c>
      <c r="D590" s="34" t="s">
        <v>21</v>
      </c>
      <c r="E590" s="34" t="s">
        <v>100</v>
      </c>
      <c r="F590" s="34" t="s">
        <v>123</v>
      </c>
      <c r="G590" s="35" t="s">
        <v>50</v>
      </c>
      <c r="H590" s="59">
        <v>195000</v>
      </c>
      <c r="I590" s="59">
        <v>195000</v>
      </c>
      <c r="J590" s="59">
        <v>15788.44</v>
      </c>
      <c r="K590" s="211">
        <f t="shared" si="263"/>
        <v>8.0966358974358972</v>
      </c>
    </row>
    <row r="591" spans="1:12" customFormat="1" ht="26.4">
      <c r="A591" s="111"/>
      <c r="B591" s="122" t="s">
        <v>186</v>
      </c>
      <c r="C591" s="34" t="s">
        <v>53</v>
      </c>
      <c r="D591" s="34" t="s">
        <v>21</v>
      </c>
      <c r="E591" s="34" t="s">
        <v>100</v>
      </c>
      <c r="F591" s="34" t="s">
        <v>123</v>
      </c>
      <c r="G591" s="35" t="s">
        <v>32</v>
      </c>
      <c r="H591" s="59">
        <f>H592</f>
        <v>76000</v>
      </c>
      <c r="I591" s="59">
        <f t="shared" ref="I591:J591" si="266">I592</f>
        <v>76000</v>
      </c>
      <c r="J591" s="59">
        <f t="shared" si="266"/>
        <v>810</v>
      </c>
      <c r="K591" s="211">
        <f t="shared" si="263"/>
        <v>1.0657894736842106</v>
      </c>
    </row>
    <row r="592" spans="1:12" customFormat="1" ht="26.4">
      <c r="A592" s="111"/>
      <c r="B592" s="70" t="s">
        <v>34</v>
      </c>
      <c r="C592" s="34" t="s">
        <v>53</v>
      </c>
      <c r="D592" s="34" t="s">
        <v>21</v>
      </c>
      <c r="E592" s="34" t="s">
        <v>100</v>
      </c>
      <c r="F592" s="34" t="s">
        <v>123</v>
      </c>
      <c r="G592" s="35" t="s">
        <v>33</v>
      </c>
      <c r="H592" s="59">
        <v>76000</v>
      </c>
      <c r="I592" s="59">
        <v>76000</v>
      </c>
      <c r="J592" s="59">
        <v>810</v>
      </c>
      <c r="K592" s="211">
        <f t="shared" si="263"/>
        <v>1.0657894736842106</v>
      </c>
    </row>
    <row r="593" spans="1:11" customFormat="1" ht="39.6">
      <c r="A593" s="111"/>
      <c r="B593" s="115" t="s">
        <v>167</v>
      </c>
      <c r="C593" s="34" t="s">
        <v>53</v>
      </c>
      <c r="D593" s="34" t="s">
        <v>21</v>
      </c>
      <c r="E593" s="34" t="s">
        <v>100</v>
      </c>
      <c r="F593" s="34" t="s">
        <v>166</v>
      </c>
      <c r="G593" s="109"/>
      <c r="H593" s="59">
        <f>H594</f>
        <v>2692514.8</v>
      </c>
      <c r="I593" s="59">
        <f t="shared" ref="I593:J594" si="267">I594</f>
        <v>1940429.02</v>
      </c>
      <c r="J593" s="59">
        <f t="shared" si="267"/>
        <v>0</v>
      </c>
      <c r="K593" s="211">
        <f t="shared" si="263"/>
        <v>0</v>
      </c>
    </row>
    <row r="594" spans="1:11" customFormat="1">
      <c r="A594" s="111"/>
      <c r="B594" s="81" t="s">
        <v>47</v>
      </c>
      <c r="C594" s="34" t="s">
        <v>53</v>
      </c>
      <c r="D594" s="34" t="s">
        <v>21</v>
      </c>
      <c r="E594" s="34" t="s">
        <v>100</v>
      </c>
      <c r="F594" s="34" t="s">
        <v>166</v>
      </c>
      <c r="G594" s="109" t="s">
        <v>45</v>
      </c>
      <c r="H594" s="59">
        <f>H595</f>
        <v>2692514.8</v>
      </c>
      <c r="I594" s="59">
        <f t="shared" si="267"/>
        <v>1940429.02</v>
      </c>
      <c r="J594" s="59">
        <f t="shared" si="267"/>
        <v>0</v>
      </c>
      <c r="K594" s="211">
        <f t="shared" si="263"/>
        <v>0</v>
      </c>
    </row>
    <row r="595" spans="1:11" customFormat="1">
      <c r="A595" s="111"/>
      <c r="B595" s="81" t="s">
        <v>61</v>
      </c>
      <c r="C595" s="34" t="s">
        <v>53</v>
      </c>
      <c r="D595" s="34" t="s">
        <v>21</v>
      </c>
      <c r="E595" s="34" t="s">
        <v>100</v>
      </c>
      <c r="F595" s="34" t="s">
        <v>166</v>
      </c>
      <c r="G595" s="109" t="s">
        <v>62</v>
      </c>
      <c r="H595" s="59">
        <v>2692514.8</v>
      </c>
      <c r="I595" s="59">
        <v>1940429.02</v>
      </c>
      <c r="J595" s="59"/>
      <c r="K595" s="211">
        <f t="shared" si="263"/>
        <v>0</v>
      </c>
    </row>
    <row r="596" spans="1:11" customFormat="1">
      <c r="A596" s="111"/>
      <c r="B596" s="84" t="s">
        <v>63</v>
      </c>
      <c r="C596" s="34" t="s">
        <v>53</v>
      </c>
      <c r="D596" s="34" t="s">
        <v>21</v>
      </c>
      <c r="E596" s="34" t="s">
        <v>100</v>
      </c>
      <c r="F596" s="39" t="s">
        <v>124</v>
      </c>
      <c r="G596" s="40"/>
      <c r="H596" s="59">
        <f>H597+H599+H601</f>
        <v>72196144</v>
      </c>
      <c r="I596" s="59">
        <f t="shared" ref="I596:J596" si="268">I597+I599+I601</f>
        <v>72196144</v>
      </c>
      <c r="J596" s="59">
        <f t="shared" si="268"/>
        <v>14628623.310000001</v>
      </c>
      <c r="K596" s="211">
        <f t="shared" si="263"/>
        <v>20.262333276414321</v>
      </c>
    </row>
    <row r="597" spans="1:11" customFormat="1" ht="39.6">
      <c r="A597" s="111"/>
      <c r="B597" s="85" t="s">
        <v>51</v>
      </c>
      <c r="C597" s="34" t="s">
        <v>53</v>
      </c>
      <c r="D597" s="34" t="s">
        <v>21</v>
      </c>
      <c r="E597" s="34" t="s">
        <v>100</v>
      </c>
      <c r="F597" s="39" t="s">
        <v>124</v>
      </c>
      <c r="G597" s="40" t="s">
        <v>49</v>
      </c>
      <c r="H597" s="59">
        <f>H598</f>
        <v>57790006</v>
      </c>
      <c r="I597" s="59">
        <f t="shared" ref="I597:J597" si="269">I598</f>
        <v>57790006</v>
      </c>
      <c r="J597" s="59">
        <f t="shared" si="269"/>
        <v>11313442.810000001</v>
      </c>
      <c r="K597" s="211">
        <f t="shared" si="263"/>
        <v>19.576815427221103</v>
      </c>
    </row>
    <row r="598" spans="1:11" customFormat="1">
      <c r="A598" s="111"/>
      <c r="B598" s="85" t="s">
        <v>64</v>
      </c>
      <c r="C598" s="34" t="s">
        <v>53</v>
      </c>
      <c r="D598" s="34" t="s">
        <v>21</v>
      </c>
      <c r="E598" s="34" t="s">
        <v>100</v>
      </c>
      <c r="F598" s="39" t="s">
        <v>124</v>
      </c>
      <c r="G598" s="40" t="s">
        <v>65</v>
      </c>
      <c r="H598" s="59">
        <v>57790006</v>
      </c>
      <c r="I598" s="59">
        <v>57790006</v>
      </c>
      <c r="J598" s="59">
        <v>11313442.810000001</v>
      </c>
      <c r="K598" s="211">
        <f t="shared" si="263"/>
        <v>19.576815427221103</v>
      </c>
    </row>
    <row r="599" spans="1:11" customFormat="1" ht="26.4">
      <c r="A599" s="111"/>
      <c r="B599" s="81" t="s">
        <v>186</v>
      </c>
      <c r="C599" s="34" t="s">
        <v>53</v>
      </c>
      <c r="D599" s="34" t="s">
        <v>21</v>
      </c>
      <c r="E599" s="34" t="s">
        <v>100</v>
      </c>
      <c r="F599" s="39" t="s">
        <v>124</v>
      </c>
      <c r="G599" s="40" t="s">
        <v>32</v>
      </c>
      <c r="H599" s="59">
        <f>H600</f>
        <v>14372530</v>
      </c>
      <c r="I599" s="59">
        <f t="shared" ref="I599:J599" si="270">I600</f>
        <v>14372530</v>
      </c>
      <c r="J599" s="59">
        <f t="shared" si="270"/>
        <v>3306279.87</v>
      </c>
      <c r="K599" s="211">
        <f t="shared" si="263"/>
        <v>23.004160506187844</v>
      </c>
    </row>
    <row r="600" spans="1:11" customFormat="1" ht="26.4">
      <c r="A600" s="111"/>
      <c r="B600" s="85" t="s">
        <v>34</v>
      </c>
      <c r="C600" s="34" t="s">
        <v>53</v>
      </c>
      <c r="D600" s="34" t="s">
        <v>21</v>
      </c>
      <c r="E600" s="34" t="s">
        <v>100</v>
      </c>
      <c r="F600" s="39" t="s">
        <v>124</v>
      </c>
      <c r="G600" s="40" t="s">
        <v>33</v>
      </c>
      <c r="H600" s="59">
        <v>14372530</v>
      </c>
      <c r="I600" s="59">
        <v>14372530</v>
      </c>
      <c r="J600" s="59">
        <v>3306279.87</v>
      </c>
      <c r="K600" s="211">
        <f t="shared" si="263"/>
        <v>23.004160506187844</v>
      </c>
    </row>
    <row r="601" spans="1:11" customFormat="1">
      <c r="A601" s="111"/>
      <c r="B601" s="70" t="s">
        <v>47</v>
      </c>
      <c r="C601" s="34" t="s">
        <v>53</v>
      </c>
      <c r="D601" s="34" t="s">
        <v>21</v>
      </c>
      <c r="E601" s="34" t="s">
        <v>100</v>
      </c>
      <c r="F601" s="39" t="s">
        <v>124</v>
      </c>
      <c r="G601" s="69" t="s">
        <v>45</v>
      </c>
      <c r="H601" s="59">
        <f>H602</f>
        <v>33608</v>
      </c>
      <c r="I601" s="59">
        <f t="shared" ref="I601:J601" si="271">I602</f>
        <v>33608</v>
      </c>
      <c r="J601" s="59">
        <f t="shared" si="271"/>
        <v>8900.6299999999992</v>
      </c>
      <c r="K601" s="211">
        <f t="shared" si="263"/>
        <v>26.48366460366579</v>
      </c>
    </row>
    <row r="602" spans="1:11" customFormat="1">
      <c r="A602" s="111"/>
      <c r="B602" s="70" t="s">
        <v>56</v>
      </c>
      <c r="C602" s="34" t="s">
        <v>53</v>
      </c>
      <c r="D602" s="34" t="s">
        <v>21</v>
      </c>
      <c r="E602" s="34" t="s">
        <v>100</v>
      </c>
      <c r="F602" s="39" t="s">
        <v>124</v>
      </c>
      <c r="G602" s="69" t="s">
        <v>57</v>
      </c>
      <c r="H602" s="59">
        <v>33608</v>
      </c>
      <c r="I602" s="59">
        <v>33608</v>
      </c>
      <c r="J602" s="59">
        <v>8900.6299999999992</v>
      </c>
      <c r="K602" s="211">
        <f t="shared" si="263"/>
        <v>26.48366460366579</v>
      </c>
    </row>
    <row r="603" spans="1:11" customFormat="1">
      <c r="A603" s="111"/>
      <c r="B603" s="85" t="s">
        <v>58</v>
      </c>
      <c r="C603" s="34" t="s">
        <v>53</v>
      </c>
      <c r="D603" s="34" t="s">
        <v>21</v>
      </c>
      <c r="E603" s="34" t="s">
        <v>100</v>
      </c>
      <c r="F603" s="34" t="s">
        <v>125</v>
      </c>
      <c r="G603" s="35"/>
      <c r="H603" s="59">
        <f>H604</f>
        <v>494000</v>
      </c>
      <c r="I603" s="59">
        <f t="shared" ref="I603:J604" si="272">I604</f>
        <v>494000</v>
      </c>
      <c r="J603" s="59">
        <f t="shared" si="272"/>
        <v>316289.5</v>
      </c>
      <c r="K603" s="211">
        <f t="shared" si="263"/>
        <v>64.026214574898788</v>
      </c>
    </row>
    <row r="604" spans="1:11" customFormat="1" ht="26.4">
      <c r="A604" s="111"/>
      <c r="B604" s="81" t="s">
        <v>186</v>
      </c>
      <c r="C604" s="34" t="s">
        <v>53</v>
      </c>
      <c r="D604" s="34" t="s">
        <v>21</v>
      </c>
      <c r="E604" s="34" t="s">
        <v>100</v>
      </c>
      <c r="F604" s="34" t="s">
        <v>125</v>
      </c>
      <c r="G604" s="35" t="s">
        <v>32</v>
      </c>
      <c r="H604" s="59">
        <f>H605</f>
        <v>494000</v>
      </c>
      <c r="I604" s="59">
        <f t="shared" si="272"/>
        <v>494000</v>
      </c>
      <c r="J604" s="59">
        <f t="shared" si="272"/>
        <v>316289.5</v>
      </c>
      <c r="K604" s="211">
        <f t="shared" si="263"/>
        <v>64.026214574898788</v>
      </c>
    </row>
    <row r="605" spans="1:11" customFormat="1" ht="26.4">
      <c r="A605" s="111"/>
      <c r="B605" s="85" t="s">
        <v>34</v>
      </c>
      <c r="C605" s="34" t="s">
        <v>53</v>
      </c>
      <c r="D605" s="34" t="s">
        <v>21</v>
      </c>
      <c r="E605" s="34" t="s">
        <v>100</v>
      </c>
      <c r="F605" s="34" t="s">
        <v>125</v>
      </c>
      <c r="G605" s="35" t="s">
        <v>33</v>
      </c>
      <c r="H605" s="59">
        <v>494000</v>
      </c>
      <c r="I605" s="59">
        <v>494000</v>
      </c>
      <c r="J605" s="59">
        <v>316289.5</v>
      </c>
      <c r="K605" s="211">
        <f t="shared" si="263"/>
        <v>64.026214574898788</v>
      </c>
    </row>
    <row r="606" spans="1:11" customFormat="1">
      <c r="A606" s="111"/>
      <c r="B606" s="115" t="s">
        <v>334</v>
      </c>
      <c r="C606" s="34" t="s">
        <v>53</v>
      </c>
      <c r="D606" s="34" t="s">
        <v>21</v>
      </c>
      <c r="E606" s="34" t="s">
        <v>100</v>
      </c>
      <c r="F606" s="36" t="s">
        <v>335</v>
      </c>
      <c r="G606" s="109"/>
      <c r="H606" s="59">
        <f>H607</f>
        <v>24893143.620000001</v>
      </c>
      <c r="I606" s="59">
        <f t="shared" ref="I606:J607" si="273">I607</f>
        <v>24893143.620000001</v>
      </c>
      <c r="J606" s="59">
        <f t="shared" si="273"/>
        <v>0</v>
      </c>
      <c r="K606" s="211">
        <f t="shared" si="263"/>
        <v>0</v>
      </c>
    </row>
    <row r="607" spans="1:11" customFormat="1">
      <c r="A607" s="111"/>
      <c r="B607" s="81" t="s">
        <v>47</v>
      </c>
      <c r="C607" s="34" t="s">
        <v>53</v>
      </c>
      <c r="D607" s="34" t="s">
        <v>21</v>
      </c>
      <c r="E607" s="34" t="s">
        <v>100</v>
      </c>
      <c r="F607" s="36" t="s">
        <v>335</v>
      </c>
      <c r="G607" s="109" t="s">
        <v>45</v>
      </c>
      <c r="H607" s="59">
        <f>H608</f>
        <v>24893143.620000001</v>
      </c>
      <c r="I607" s="59">
        <f t="shared" si="273"/>
        <v>24893143.620000001</v>
      </c>
      <c r="J607" s="59">
        <f t="shared" si="273"/>
        <v>0</v>
      </c>
      <c r="K607" s="211">
        <f t="shared" si="263"/>
        <v>0</v>
      </c>
    </row>
    <row r="608" spans="1:11" customFormat="1">
      <c r="A608" s="111"/>
      <c r="B608" s="81" t="s">
        <v>61</v>
      </c>
      <c r="C608" s="34" t="s">
        <v>53</v>
      </c>
      <c r="D608" s="34" t="s">
        <v>21</v>
      </c>
      <c r="E608" s="34" t="s">
        <v>100</v>
      </c>
      <c r="F608" s="36" t="s">
        <v>335</v>
      </c>
      <c r="G608" s="109" t="s">
        <v>62</v>
      </c>
      <c r="H608" s="59">
        <v>24893143.620000001</v>
      </c>
      <c r="I608" s="59">
        <v>24893143.620000001</v>
      </c>
      <c r="J608" s="59"/>
      <c r="K608" s="211">
        <f t="shared" si="263"/>
        <v>0</v>
      </c>
    </row>
    <row r="609" spans="1:11" customFormat="1">
      <c r="A609" s="111"/>
      <c r="B609" s="101" t="s">
        <v>193</v>
      </c>
      <c r="C609" s="34" t="s">
        <v>53</v>
      </c>
      <c r="D609" s="34" t="s">
        <v>21</v>
      </c>
      <c r="E609" s="34" t="s">
        <v>100</v>
      </c>
      <c r="F609" s="34" t="s">
        <v>194</v>
      </c>
      <c r="G609" s="35"/>
      <c r="H609" s="59">
        <f>H610+H612</f>
        <v>1901802</v>
      </c>
      <c r="I609" s="59">
        <f t="shared" ref="I609:J609" si="274">I610+I612</f>
        <v>1901802</v>
      </c>
      <c r="J609" s="59">
        <f t="shared" si="274"/>
        <v>369243.65</v>
      </c>
      <c r="K609" s="211">
        <f t="shared" si="263"/>
        <v>19.415462282614069</v>
      </c>
    </row>
    <row r="610" spans="1:11" customFormat="1" ht="39.6">
      <c r="A610" s="111"/>
      <c r="B610" s="85" t="s">
        <v>51</v>
      </c>
      <c r="C610" s="34" t="s">
        <v>53</v>
      </c>
      <c r="D610" s="34" t="s">
        <v>21</v>
      </c>
      <c r="E610" s="34" t="s">
        <v>100</v>
      </c>
      <c r="F610" s="34" t="s">
        <v>194</v>
      </c>
      <c r="G610" s="35" t="s">
        <v>49</v>
      </c>
      <c r="H610" s="59">
        <f>H611</f>
        <v>1844302</v>
      </c>
      <c r="I610" s="59">
        <f t="shared" ref="I610:J610" si="275">I611</f>
        <v>1844302</v>
      </c>
      <c r="J610" s="59">
        <f t="shared" si="275"/>
        <v>354681.28</v>
      </c>
      <c r="K610" s="211">
        <f t="shared" si="263"/>
        <v>19.231193156001567</v>
      </c>
    </row>
    <row r="611" spans="1:11" customFormat="1">
      <c r="A611" s="111"/>
      <c r="B611" s="85" t="s">
        <v>52</v>
      </c>
      <c r="C611" s="34" t="s">
        <v>53</v>
      </c>
      <c r="D611" s="34" t="s">
        <v>21</v>
      </c>
      <c r="E611" s="34" t="s">
        <v>100</v>
      </c>
      <c r="F611" s="34" t="s">
        <v>194</v>
      </c>
      <c r="G611" s="35" t="s">
        <v>50</v>
      </c>
      <c r="H611" s="59">
        <v>1844302</v>
      </c>
      <c r="I611" s="59">
        <v>1844302</v>
      </c>
      <c r="J611" s="59">
        <v>354681.28</v>
      </c>
      <c r="K611" s="211">
        <f t="shared" si="263"/>
        <v>19.231193156001567</v>
      </c>
    </row>
    <row r="612" spans="1:11" customFormat="1" ht="26.4">
      <c r="A612" s="111"/>
      <c r="B612" s="81" t="s">
        <v>186</v>
      </c>
      <c r="C612" s="34" t="s">
        <v>53</v>
      </c>
      <c r="D612" s="34" t="s">
        <v>21</v>
      </c>
      <c r="E612" s="34" t="s">
        <v>100</v>
      </c>
      <c r="F612" s="34" t="s">
        <v>194</v>
      </c>
      <c r="G612" s="35" t="s">
        <v>32</v>
      </c>
      <c r="H612" s="59">
        <f>H613</f>
        <v>57500</v>
      </c>
      <c r="I612" s="59">
        <f t="shared" ref="I612:J612" si="276">I613</f>
        <v>57500</v>
      </c>
      <c r="J612" s="59">
        <f t="shared" si="276"/>
        <v>14562.37</v>
      </c>
      <c r="K612" s="211">
        <f t="shared" si="263"/>
        <v>25.325860869565219</v>
      </c>
    </row>
    <row r="613" spans="1:11" customFormat="1" ht="26.4">
      <c r="A613" s="111"/>
      <c r="B613" s="85" t="s">
        <v>34</v>
      </c>
      <c r="C613" s="34" t="s">
        <v>53</v>
      </c>
      <c r="D613" s="34" t="s">
        <v>21</v>
      </c>
      <c r="E613" s="34" t="s">
        <v>100</v>
      </c>
      <c r="F613" s="34" t="s">
        <v>194</v>
      </c>
      <c r="G613" s="35" t="s">
        <v>33</v>
      </c>
      <c r="H613" s="59">
        <v>57500</v>
      </c>
      <c r="I613" s="59">
        <v>57500</v>
      </c>
      <c r="J613" s="59">
        <v>14562.37</v>
      </c>
      <c r="K613" s="211">
        <f t="shared" si="263"/>
        <v>25.325860869565219</v>
      </c>
    </row>
    <row r="614" spans="1:11" customFormat="1" ht="26.4">
      <c r="A614" s="111"/>
      <c r="B614" s="70" t="s">
        <v>384</v>
      </c>
      <c r="C614" s="34" t="s">
        <v>53</v>
      </c>
      <c r="D614" s="34" t="s">
        <v>21</v>
      </c>
      <c r="E614" s="34" t="s">
        <v>100</v>
      </c>
      <c r="F614" s="34" t="s">
        <v>383</v>
      </c>
      <c r="G614" s="36"/>
      <c r="H614" s="59">
        <f>H615</f>
        <v>5165288.76</v>
      </c>
      <c r="I614" s="59">
        <f t="shared" ref="I614:J615" si="277">I615</f>
        <v>5165288.76</v>
      </c>
      <c r="J614" s="59">
        <f t="shared" si="277"/>
        <v>0</v>
      </c>
      <c r="K614" s="211">
        <f t="shared" si="263"/>
        <v>0</v>
      </c>
    </row>
    <row r="615" spans="1:11" customFormat="1">
      <c r="A615" s="111"/>
      <c r="B615" s="81" t="s">
        <v>47</v>
      </c>
      <c r="C615" s="34" t="s">
        <v>53</v>
      </c>
      <c r="D615" s="34" t="s">
        <v>21</v>
      </c>
      <c r="E615" s="34" t="s">
        <v>100</v>
      </c>
      <c r="F615" s="34" t="s">
        <v>383</v>
      </c>
      <c r="G615" s="36" t="s">
        <v>45</v>
      </c>
      <c r="H615" s="59">
        <f>H616</f>
        <v>5165288.76</v>
      </c>
      <c r="I615" s="59">
        <f t="shared" si="277"/>
        <v>5165288.76</v>
      </c>
      <c r="J615" s="59">
        <f t="shared" si="277"/>
        <v>0</v>
      </c>
      <c r="K615" s="211">
        <f t="shared" si="263"/>
        <v>0</v>
      </c>
    </row>
    <row r="616" spans="1:11" customFormat="1">
      <c r="A616" s="111"/>
      <c r="B616" s="81" t="s">
        <v>61</v>
      </c>
      <c r="C616" s="34" t="s">
        <v>53</v>
      </c>
      <c r="D616" s="34" t="s">
        <v>21</v>
      </c>
      <c r="E616" s="34" t="s">
        <v>100</v>
      </c>
      <c r="F616" s="34" t="s">
        <v>383</v>
      </c>
      <c r="G616" s="36" t="s">
        <v>62</v>
      </c>
      <c r="H616" s="59">
        <v>5165288.76</v>
      </c>
      <c r="I616" s="59">
        <v>5165288.76</v>
      </c>
      <c r="J616" s="59"/>
      <c r="K616" s="211">
        <f t="shared" si="263"/>
        <v>0</v>
      </c>
    </row>
    <row r="617" spans="1:11" customFormat="1">
      <c r="A617" s="111"/>
      <c r="B617" s="81" t="s">
        <v>264</v>
      </c>
      <c r="C617" s="33" t="s">
        <v>53</v>
      </c>
      <c r="D617" s="33" t="s">
        <v>21</v>
      </c>
      <c r="E617" s="33" t="s">
        <v>100</v>
      </c>
      <c r="F617" s="99" t="s">
        <v>265</v>
      </c>
      <c r="G617" s="36"/>
      <c r="H617" s="59">
        <f>H618</f>
        <v>4616574</v>
      </c>
      <c r="I617" s="59">
        <f t="shared" ref="I617:J618" si="278">I618</f>
        <v>4616574</v>
      </c>
      <c r="J617" s="59">
        <f t="shared" si="278"/>
        <v>1119773.8</v>
      </c>
      <c r="K617" s="211">
        <f t="shared" si="263"/>
        <v>24.255515020445898</v>
      </c>
    </row>
    <row r="618" spans="1:11" customFormat="1" ht="26.4">
      <c r="A618" s="111"/>
      <c r="B618" s="73" t="s">
        <v>41</v>
      </c>
      <c r="C618" s="33" t="s">
        <v>53</v>
      </c>
      <c r="D618" s="33" t="s">
        <v>21</v>
      </c>
      <c r="E618" s="33" t="s">
        <v>100</v>
      </c>
      <c r="F618" s="99" t="s">
        <v>265</v>
      </c>
      <c r="G618" s="35" t="s">
        <v>39</v>
      </c>
      <c r="H618" s="59">
        <f>H619</f>
        <v>4616574</v>
      </c>
      <c r="I618" s="59">
        <f t="shared" si="278"/>
        <v>4616574</v>
      </c>
      <c r="J618" s="59">
        <f t="shared" si="278"/>
        <v>1119773.8</v>
      </c>
      <c r="K618" s="211">
        <f t="shared" si="263"/>
        <v>24.255515020445898</v>
      </c>
    </row>
    <row r="619" spans="1:11" customFormat="1">
      <c r="A619" s="111"/>
      <c r="B619" s="81" t="s">
        <v>175</v>
      </c>
      <c r="C619" s="33" t="s">
        <v>53</v>
      </c>
      <c r="D619" s="33" t="s">
        <v>21</v>
      </c>
      <c r="E619" s="33" t="s">
        <v>100</v>
      </c>
      <c r="F619" s="99" t="s">
        <v>265</v>
      </c>
      <c r="G619" s="35" t="s">
        <v>172</v>
      </c>
      <c r="H619" s="59">
        <v>4616574</v>
      </c>
      <c r="I619" s="59">
        <v>4616574</v>
      </c>
      <c r="J619" s="59">
        <v>1119773.8</v>
      </c>
      <c r="K619" s="211">
        <f t="shared" si="263"/>
        <v>24.255515020445898</v>
      </c>
    </row>
    <row r="620" spans="1:11" customFormat="1">
      <c r="A620" s="111"/>
      <c r="B620" s="73" t="s">
        <v>266</v>
      </c>
      <c r="C620" s="34" t="s">
        <v>53</v>
      </c>
      <c r="D620" s="34" t="s">
        <v>21</v>
      </c>
      <c r="E620" s="34" t="s">
        <v>100</v>
      </c>
      <c r="F620" s="34" t="s">
        <v>267</v>
      </c>
      <c r="G620" s="35"/>
      <c r="H620" s="59">
        <f>H621</f>
        <v>1857465</v>
      </c>
      <c r="I620" s="59">
        <f t="shared" ref="I620:J621" si="279">I621</f>
        <v>1857465</v>
      </c>
      <c r="J620" s="59">
        <f t="shared" si="279"/>
        <v>440676.42000000004</v>
      </c>
      <c r="K620" s="211">
        <f t="shared" si="263"/>
        <v>23.724614999475094</v>
      </c>
    </row>
    <row r="621" spans="1:11" customFormat="1" ht="26.4">
      <c r="A621" s="111"/>
      <c r="B621" s="122" t="s">
        <v>186</v>
      </c>
      <c r="C621" s="34" t="s">
        <v>53</v>
      </c>
      <c r="D621" s="34" t="s">
        <v>21</v>
      </c>
      <c r="E621" s="34" t="s">
        <v>100</v>
      </c>
      <c r="F621" s="34" t="s">
        <v>267</v>
      </c>
      <c r="G621" s="35" t="s">
        <v>32</v>
      </c>
      <c r="H621" s="59">
        <f>H622</f>
        <v>1857465</v>
      </c>
      <c r="I621" s="59">
        <f t="shared" si="279"/>
        <v>1857465</v>
      </c>
      <c r="J621" s="59">
        <f t="shared" si="279"/>
        <v>440676.42000000004</v>
      </c>
      <c r="K621" s="211">
        <f t="shared" si="263"/>
        <v>23.724614999475094</v>
      </c>
    </row>
    <row r="622" spans="1:11" customFormat="1" ht="26.4">
      <c r="A622" s="111"/>
      <c r="B622" s="70" t="s">
        <v>34</v>
      </c>
      <c r="C622" s="34" t="s">
        <v>53</v>
      </c>
      <c r="D622" s="34" t="s">
        <v>21</v>
      </c>
      <c r="E622" s="34" t="s">
        <v>100</v>
      </c>
      <c r="F622" s="34" t="s">
        <v>267</v>
      </c>
      <c r="G622" s="35" t="s">
        <v>33</v>
      </c>
      <c r="H622" s="59">
        <v>1857465</v>
      </c>
      <c r="I622" s="59">
        <v>1857465</v>
      </c>
      <c r="J622" s="59">
        <v>440676.42000000004</v>
      </c>
      <c r="K622" s="211">
        <f t="shared" si="263"/>
        <v>23.724614999475094</v>
      </c>
    </row>
    <row r="623" spans="1:11" customFormat="1">
      <c r="A623" s="111"/>
      <c r="B623" s="103" t="s">
        <v>268</v>
      </c>
      <c r="C623" s="34" t="s">
        <v>53</v>
      </c>
      <c r="D623" s="34" t="s">
        <v>21</v>
      </c>
      <c r="E623" s="34" t="s">
        <v>100</v>
      </c>
      <c r="F623" s="34" t="s">
        <v>269</v>
      </c>
      <c r="G623" s="35"/>
      <c r="H623" s="59">
        <f>H624</f>
        <v>283176</v>
      </c>
      <c r="I623" s="59">
        <f t="shared" ref="I623:J624" si="280">I624</f>
        <v>283176</v>
      </c>
      <c r="J623" s="59">
        <f t="shared" si="280"/>
        <v>0</v>
      </c>
      <c r="K623" s="211">
        <f t="shared" si="263"/>
        <v>0</v>
      </c>
    </row>
    <row r="624" spans="1:11" customFormat="1" ht="26.4">
      <c r="A624" s="111"/>
      <c r="B624" s="122" t="s">
        <v>186</v>
      </c>
      <c r="C624" s="34" t="s">
        <v>53</v>
      </c>
      <c r="D624" s="34" t="s">
        <v>21</v>
      </c>
      <c r="E624" s="34" t="s">
        <v>100</v>
      </c>
      <c r="F624" s="34" t="s">
        <v>269</v>
      </c>
      <c r="G624" s="35" t="s">
        <v>32</v>
      </c>
      <c r="H624" s="59">
        <f>H625</f>
        <v>283176</v>
      </c>
      <c r="I624" s="59">
        <f t="shared" si="280"/>
        <v>283176</v>
      </c>
      <c r="J624" s="59">
        <f t="shared" si="280"/>
        <v>0</v>
      </c>
      <c r="K624" s="211">
        <f t="shared" si="263"/>
        <v>0</v>
      </c>
    </row>
    <row r="625" spans="1:11" customFormat="1" ht="26.4">
      <c r="A625" s="111"/>
      <c r="B625" s="70" t="s">
        <v>34</v>
      </c>
      <c r="C625" s="34" t="s">
        <v>53</v>
      </c>
      <c r="D625" s="34" t="s">
        <v>21</v>
      </c>
      <c r="E625" s="34" t="s">
        <v>100</v>
      </c>
      <c r="F625" s="34" t="s">
        <v>269</v>
      </c>
      <c r="G625" s="35" t="s">
        <v>33</v>
      </c>
      <c r="H625" s="59">
        <v>283176</v>
      </c>
      <c r="I625" s="59">
        <v>283176</v>
      </c>
      <c r="J625" s="59"/>
      <c r="K625" s="211">
        <f t="shared" si="263"/>
        <v>0</v>
      </c>
    </row>
    <row r="626" spans="1:11" customFormat="1">
      <c r="A626" s="111"/>
      <c r="B626" s="70" t="s">
        <v>270</v>
      </c>
      <c r="C626" s="34" t="s">
        <v>53</v>
      </c>
      <c r="D626" s="34" t="s">
        <v>21</v>
      </c>
      <c r="E626" s="34" t="s">
        <v>100</v>
      </c>
      <c r="F626" s="34" t="s">
        <v>271</v>
      </c>
      <c r="G626" s="35"/>
      <c r="H626" s="59">
        <f>H629+H627+H631</f>
        <v>19999350</v>
      </c>
      <c r="I626" s="59">
        <f t="shared" ref="I626:J626" si="281">I629+I627+I631</f>
        <v>19999350</v>
      </c>
      <c r="J626" s="59">
        <f t="shared" si="281"/>
        <v>3467232.24</v>
      </c>
      <c r="K626" s="211">
        <f t="shared" si="263"/>
        <v>17.336724643550916</v>
      </c>
    </row>
    <row r="627" spans="1:11" customFormat="1" ht="39.6">
      <c r="A627" s="111"/>
      <c r="B627" s="70" t="s">
        <v>51</v>
      </c>
      <c r="C627" s="34" t="s">
        <v>53</v>
      </c>
      <c r="D627" s="34" t="s">
        <v>21</v>
      </c>
      <c r="E627" s="34" t="s">
        <v>100</v>
      </c>
      <c r="F627" s="34" t="s">
        <v>271</v>
      </c>
      <c r="G627" s="35" t="s">
        <v>49</v>
      </c>
      <c r="H627" s="59">
        <f>H628</f>
        <v>10992627</v>
      </c>
      <c r="I627" s="59">
        <f t="shared" ref="I627:J627" si="282">I628</f>
        <v>10992627</v>
      </c>
      <c r="J627" s="59">
        <f t="shared" si="282"/>
        <v>1972793.57</v>
      </c>
      <c r="K627" s="211">
        <f t="shared" si="263"/>
        <v>17.946516060264759</v>
      </c>
    </row>
    <row r="628" spans="1:11" customFormat="1">
      <c r="A628" s="111"/>
      <c r="B628" s="70" t="s">
        <v>64</v>
      </c>
      <c r="C628" s="34" t="s">
        <v>53</v>
      </c>
      <c r="D628" s="34" t="s">
        <v>21</v>
      </c>
      <c r="E628" s="34" t="s">
        <v>100</v>
      </c>
      <c r="F628" s="34" t="s">
        <v>271</v>
      </c>
      <c r="G628" s="35" t="s">
        <v>65</v>
      </c>
      <c r="H628" s="59">
        <v>10992627</v>
      </c>
      <c r="I628" s="59">
        <v>10992627</v>
      </c>
      <c r="J628" s="59">
        <v>1972793.57</v>
      </c>
      <c r="K628" s="211">
        <f t="shared" si="263"/>
        <v>17.946516060264759</v>
      </c>
    </row>
    <row r="629" spans="1:11" customFormat="1" ht="26.4">
      <c r="A629" s="111"/>
      <c r="B629" s="122" t="s">
        <v>186</v>
      </c>
      <c r="C629" s="34" t="s">
        <v>53</v>
      </c>
      <c r="D629" s="34" t="s">
        <v>21</v>
      </c>
      <c r="E629" s="34" t="s">
        <v>100</v>
      </c>
      <c r="F629" s="34" t="s">
        <v>271</v>
      </c>
      <c r="G629" s="35" t="s">
        <v>32</v>
      </c>
      <c r="H629" s="59">
        <f>H630</f>
        <v>8983723</v>
      </c>
      <c r="I629" s="59">
        <f t="shared" ref="I629:J629" si="283">I630</f>
        <v>8983723</v>
      </c>
      <c r="J629" s="59">
        <f t="shared" si="283"/>
        <v>1494438.67</v>
      </c>
      <c r="K629" s="211">
        <f t="shared" si="263"/>
        <v>16.63495935927677</v>
      </c>
    </row>
    <row r="630" spans="1:11" customFormat="1" ht="26.4">
      <c r="A630" s="111"/>
      <c r="B630" s="70" t="s">
        <v>34</v>
      </c>
      <c r="C630" s="34" t="s">
        <v>53</v>
      </c>
      <c r="D630" s="34" t="s">
        <v>21</v>
      </c>
      <c r="E630" s="34" t="s">
        <v>100</v>
      </c>
      <c r="F630" s="34" t="s">
        <v>271</v>
      </c>
      <c r="G630" s="35" t="s">
        <v>33</v>
      </c>
      <c r="H630" s="59">
        <v>8983723</v>
      </c>
      <c r="I630" s="59">
        <v>8983723</v>
      </c>
      <c r="J630" s="59">
        <v>1494438.67</v>
      </c>
      <c r="K630" s="211">
        <f t="shared" si="263"/>
        <v>16.63495935927677</v>
      </c>
    </row>
    <row r="631" spans="1:11" customFormat="1">
      <c r="A631" s="111"/>
      <c r="B631" s="70" t="s">
        <v>47</v>
      </c>
      <c r="C631" s="34" t="s">
        <v>53</v>
      </c>
      <c r="D631" s="34" t="s">
        <v>21</v>
      </c>
      <c r="E631" s="34" t="s">
        <v>100</v>
      </c>
      <c r="F631" s="34" t="s">
        <v>271</v>
      </c>
      <c r="G631" s="35" t="s">
        <v>45</v>
      </c>
      <c r="H631" s="59">
        <f>H632</f>
        <v>23000</v>
      </c>
      <c r="I631" s="59">
        <f t="shared" ref="I631:J631" si="284">I632</f>
        <v>23000</v>
      </c>
      <c r="J631" s="59">
        <f t="shared" si="284"/>
        <v>0</v>
      </c>
      <c r="K631" s="211">
        <f t="shared" si="263"/>
        <v>0</v>
      </c>
    </row>
    <row r="632" spans="1:11" customFormat="1">
      <c r="A632" s="111"/>
      <c r="B632" s="138" t="s">
        <v>56</v>
      </c>
      <c r="C632" s="34" t="s">
        <v>53</v>
      </c>
      <c r="D632" s="34" t="s">
        <v>21</v>
      </c>
      <c r="E632" s="34" t="s">
        <v>100</v>
      </c>
      <c r="F632" s="34" t="s">
        <v>271</v>
      </c>
      <c r="G632" s="35" t="s">
        <v>57</v>
      </c>
      <c r="H632" s="59">
        <v>23000</v>
      </c>
      <c r="I632" s="59">
        <v>23000</v>
      </c>
      <c r="J632" s="59"/>
      <c r="K632" s="211">
        <f t="shared" si="263"/>
        <v>0</v>
      </c>
    </row>
    <row r="633" spans="1:11" customFormat="1" ht="26.4" hidden="1">
      <c r="A633" s="111"/>
      <c r="B633" s="73" t="s">
        <v>272</v>
      </c>
      <c r="C633" s="34" t="s">
        <v>53</v>
      </c>
      <c r="D633" s="34" t="s">
        <v>21</v>
      </c>
      <c r="E633" s="34" t="s">
        <v>100</v>
      </c>
      <c r="F633" s="34" t="s">
        <v>273</v>
      </c>
      <c r="G633" s="35"/>
      <c r="H633" s="59">
        <f>H634</f>
        <v>0</v>
      </c>
      <c r="I633" s="59">
        <f t="shared" ref="I633:J634" si="285">I634</f>
        <v>0</v>
      </c>
      <c r="J633" s="59">
        <f t="shared" si="285"/>
        <v>0</v>
      </c>
      <c r="K633" s="211" t="e">
        <f t="shared" si="263"/>
        <v>#DIV/0!</v>
      </c>
    </row>
    <row r="634" spans="1:11" customFormat="1" ht="26.4" hidden="1">
      <c r="A634" s="111"/>
      <c r="B634" s="122" t="s">
        <v>186</v>
      </c>
      <c r="C634" s="34" t="s">
        <v>53</v>
      </c>
      <c r="D634" s="34" t="s">
        <v>21</v>
      </c>
      <c r="E634" s="34" t="s">
        <v>100</v>
      </c>
      <c r="F634" s="34" t="s">
        <v>273</v>
      </c>
      <c r="G634" s="35" t="s">
        <v>32</v>
      </c>
      <c r="H634" s="59">
        <f>H635</f>
        <v>0</v>
      </c>
      <c r="I634" s="59">
        <f t="shared" si="285"/>
        <v>0</v>
      </c>
      <c r="J634" s="59">
        <f t="shared" si="285"/>
        <v>0</v>
      </c>
      <c r="K634" s="211" t="e">
        <f t="shared" si="263"/>
        <v>#DIV/0!</v>
      </c>
    </row>
    <row r="635" spans="1:11" customFormat="1" ht="26.4" hidden="1">
      <c r="A635" s="111"/>
      <c r="B635" s="70" t="s">
        <v>34</v>
      </c>
      <c r="C635" s="34" t="s">
        <v>53</v>
      </c>
      <c r="D635" s="34" t="s">
        <v>21</v>
      </c>
      <c r="E635" s="34" t="s">
        <v>100</v>
      </c>
      <c r="F635" s="34" t="s">
        <v>273</v>
      </c>
      <c r="G635" s="35" t="s">
        <v>33</v>
      </c>
      <c r="H635" s="60"/>
      <c r="I635" s="59"/>
      <c r="J635" s="59"/>
      <c r="K635" s="211" t="e">
        <f t="shared" si="263"/>
        <v>#DIV/0!</v>
      </c>
    </row>
    <row r="636" spans="1:11" customFormat="1">
      <c r="A636" s="111"/>
      <c r="B636" s="153" t="s">
        <v>249</v>
      </c>
      <c r="C636" s="34" t="s">
        <v>53</v>
      </c>
      <c r="D636" s="34" t="s">
        <v>21</v>
      </c>
      <c r="E636" s="34" t="s">
        <v>100</v>
      </c>
      <c r="F636" s="34" t="s">
        <v>126</v>
      </c>
      <c r="G636" s="35"/>
      <c r="H636" s="59">
        <f>H637+H639</f>
        <v>3000000</v>
      </c>
      <c r="I636" s="59">
        <f t="shared" ref="I636:J636" si="286">I637+I639</f>
        <v>2560000</v>
      </c>
      <c r="J636" s="59">
        <f t="shared" si="286"/>
        <v>222008</v>
      </c>
      <c r="K636" s="211">
        <f t="shared" si="263"/>
        <v>8.6721874999999997</v>
      </c>
    </row>
    <row r="637" spans="1:11" customFormat="1" ht="26.4">
      <c r="A637" s="111"/>
      <c r="B637" s="122" t="s">
        <v>186</v>
      </c>
      <c r="C637" s="34" t="s">
        <v>53</v>
      </c>
      <c r="D637" s="34" t="s">
        <v>21</v>
      </c>
      <c r="E637" s="34" t="s">
        <v>100</v>
      </c>
      <c r="F637" s="34" t="s">
        <v>126</v>
      </c>
      <c r="G637" s="35" t="s">
        <v>32</v>
      </c>
      <c r="H637" s="59">
        <f>H638</f>
        <v>0</v>
      </c>
      <c r="I637" s="59">
        <f t="shared" ref="I637:J637" si="287">I638</f>
        <v>337953</v>
      </c>
      <c r="J637" s="59">
        <f t="shared" si="287"/>
        <v>222008</v>
      </c>
      <c r="K637" s="211">
        <f t="shared" si="263"/>
        <v>65.691974919589413</v>
      </c>
    </row>
    <row r="638" spans="1:11" customFormat="1" ht="26.4">
      <c r="A638" s="111"/>
      <c r="B638" s="70" t="s">
        <v>34</v>
      </c>
      <c r="C638" s="34" t="s">
        <v>53</v>
      </c>
      <c r="D638" s="34" t="s">
        <v>21</v>
      </c>
      <c r="E638" s="34" t="s">
        <v>100</v>
      </c>
      <c r="F638" s="34" t="s">
        <v>126</v>
      </c>
      <c r="G638" s="35" t="s">
        <v>33</v>
      </c>
      <c r="H638" s="59"/>
      <c r="I638" s="59">
        <v>337953</v>
      </c>
      <c r="J638" s="59">
        <v>222008</v>
      </c>
      <c r="K638" s="211">
        <f t="shared" si="263"/>
        <v>65.691974919589413</v>
      </c>
    </row>
    <row r="639" spans="1:11" customFormat="1">
      <c r="A639" s="111"/>
      <c r="B639" s="81" t="s">
        <v>47</v>
      </c>
      <c r="C639" s="34" t="s">
        <v>53</v>
      </c>
      <c r="D639" s="34" t="s">
        <v>21</v>
      </c>
      <c r="E639" s="34" t="s">
        <v>100</v>
      </c>
      <c r="F639" s="34" t="s">
        <v>126</v>
      </c>
      <c r="G639" s="35" t="s">
        <v>45</v>
      </c>
      <c r="H639" s="59">
        <f>H640</f>
        <v>3000000</v>
      </c>
      <c r="I639" s="59">
        <f t="shared" ref="I639:J639" si="288">I640</f>
        <v>2222047</v>
      </c>
      <c r="J639" s="59">
        <f t="shared" si="288"/>
        <v>0</v>
      </c>
      <c r="K639" s="211">
        <f t="shared" si="263"/>
        <v>0</v>
      </c>
    </row>
    <row r="640" spans="1:11" customFormat="1">
      <c r="A640" s="111"/>
      <c r="B640" s="81" t="s">
        <v>61</v>
      </c>
      <c r="C640" s="34" t="s">
        <v>53</v>
      </c>
      <c r="D640" s="34" t="s">
        <v>21</v>
      </c>
      <c r="E640" s="34" t="s">
        <v>100</v>
      </c>
      <c r="F640" s="34" t="s">
        <v>126</v>
      </c>
      <c r="G640" s="35" t="s">
        <v>62</v>
      </c>
      <c r="H640" s="59">
        <v>3000000</v>
      </c>
      <c r="I640" s="59">
        <v>2222047</v>
      </c>
      <c r="J640" s="59"/>
      <c r="K640" s="211">
        <f t="shared" si="263"/>
        <v>0</v>
      </c>
    </row>
    <row r="641" spans="1:11" customFormat="1">
      <c r="A641" s="111"/>
      <c r="B641" s="70" t="s">
        <v>336</v>
      </c>
      <c r="C641" s="34" t="s">
        <v>53</v>
      </c>
      <c r="D641" s="34" t="s">
        <v>21</v>
      </c>
      <c r="E641" s="34" t="s">
        <v>100</v>
      </c>
      <c r="F641" s="34" t="s">
        <v>338</v>
      </c>
      <c r="G641" s="35"/>
      <c r="H641" s="59">
        <f>H642</f>
        <v>600000</v>
      </c>
      <c r="I641" s="59">
        <f t="shared" ref="I641:J642" si="289">I642</f>
        <v>600000</v>
      </c>
      <c r="J641" s="59">
        <f t="shared" si="289"/>
        <v>0</v>
      </c>
      <c r="K641" s="211">
        <f t="shared" si="263"/>
        <v>0</v>
      </c>
    </row>
    <row r="642" spans="1:11" customFormat="1">
      <c r="A642" s="111"/>
      <c r="B642" s="2" t="s">
        <v>47</v>
      </c>
      <c r="C642" s="34" t="s">
        <v>53</v>
      </c>
      <c r="D642" s="34" t="s">
        <v>21</v>
      </c>
      <c r="E642" s="34" t="s">
        <v>100</v>
      </c>
      <c r="F642" s="34" t="s">
        <v>338</v>
      </c>
      <c r="G642" s="35" t="s">
        <v>45</v>
      </c>
      <c r="H642" s="59">
        <f>H643</f>
        <v>600000</v>
      </c>
      <c r="I642" s="59">
        <f t="shared" si="289"/>
        <v>600000</v>
      </c>
      <c r="J642" s="59">
        <f t="shared" si="289"/>
        <v>0</v>
      </c>
      <c r="K642" s="211">
        <f t="shared" si="263"/>
        <v>0</v>
      </c>
    </row>
    <row r="643" spans="1:11" customFormat="1">
      <c r="A643" s="111"/>
      <c r="B643" s="70" t="s">
        <v>337</v>
      </c>
      <c r="C643" s="34" t="s">
        <v>53</v>
      </c>
      <c r="D643" s="34" t="s">
        <v>21</v>
      </c>
      <c r="E643" s="34" t="s">
        <v>100</v>
      </c>
      <c r="F643" s="34" t="s">
        <v>338</v>
      </c>
      <c r="G643" s="35" t="s">
        <v>339</v>
      </c>
      <c r="H643" s="59">
        <v>600000</v>
      </c>
      <c r="I643" s="59">
        <v>600000</v>
      </c>
      <c r="J643" s="59"/>
      <c r="K643" s="211">
        <f t="shared" si="263"/>
        <v>0</v>
      </c>
    </row>
    <row r="644" spans="1:11" customFormat="1" ht="39.6">
      <c r="A644" s="111"/>
      <c r="B644" s="81" t="s">
        <v>274</v>
      </c>
      <c r="C644" s="34" t="s">
        <v>53</v>
      </c>
      <c r="D644" s="34" t="s">
        <v>21</v>
      </c>
      <c r="E644" s="34" t="s">
        <v>100</v>
      </c>
      <c r="F644" s="34" t="s">
        <v>128</v>
      </c>
      <c r="G644" s="35"/>
      <c r="H644" s="59">
        <f>H645</f>
        <v>30831143.84</v>
      </c>
      <c r="I644" s="59">
        <f t="shared" ref="I644:J645" si="290">I645</f>
        <v>30831143.84</v>
      </c>
      <c r="J644" s="59">
        <f t="shared" si="290"/>
        <v>7159776.6899999995</v>
      </c>
      <c r="K644" s="211">
        <f t="shared" si="263"/>
        <v>23.222546419802242</v>
      </c>
    </row>
    <row r="645" spans="1:11" customFormat="1" ht="26.4">
      <c r="A645" s="111"/>
      <c r="B645" s="122" t="s">
        <v>186</v>
      </c>
      <c r="C645" s="34" t="s">
        <v>53</v>
      </c>
      <c r="D645" s="34" t="s">
        <v>21</v>
      </c>
      <c r="E645" s="34" t="s">
        <v>100</v>
      </c>
      <c r="F645" s="34" t="s">
        <v>128</v>
      </c>
      <c r="G645" s="35" t="s">
        <v>32</v>
      </c>
      <c r="H645" s="59">
        <f>H646</f>
        <v>30831143.84</v>
      </c>
      <c r="I645" s="59">
        <f t="shared" si="290"/>
        <v>30831143.84</v>
      </c>
      <c r="J645" s="59">
        <f t="shared" si="290"/>
        <v>7159776.6899999995</v>
      </c>
      <c r="K645" s="211">
        <f t="shared" si="263"/>
        <v>23.222546419802242</v>
      </c>
    </row>
    <row r="646" spans="1:11" customFormat="1" ht="26.4">
      <c r="A646" s="111"/>
      <c r="B646" s="70" t="s">
        <v>34</v>
      </c>
      <c r="C646" s="34" t="s">
        <v>53</v>
      </c>
      <c r="D646" s="34" t="s">
        <v>21</v>
      </c>
      <c r="E646" s="34" t="s">
        <v>100</v>
      </c>
      <c r="F646" s="34" t="s">
        <v>128</v>
      </c>
      <c r="G646" s="35" t="s">
        <v>33</v>
      </c>
      <c r="H646" s="59">
        <v>30831143.84</v>
      </c>
      <c r="I646" s="59">
        <v>30831143.84</v>
      </c>
      <c r="J646" s="59">
        <v>7159776.6899999995</v>
      </c>
      <c r="K646" s="211">
        <f t="shared" si="263"/>
        <v>23.222546419802242</v>
      </c>
    </row>
    <row r="647" spans="1:11" customFormat="1">
      <c r="A647" s="111"/>
      <c r="B647" s="81" t="s">
        <v>66</v>
      </c>
      <c r="C647" s="34" t="s">
        <v>53</v>
      </c>
      <c r="D647" s="34" t="s">
        <v>21</v>
      </c>
      <c r="E647" s="34" t="s">
        <v>100</v>
      </c>
      <c r="F647" s="34" t="s">
        <v>129</v>
      </c>
      <c r="G647" s="35"/>
      <c r="H647" s="59">
        <f>H648</f>
        <v>100000</v>
      </c>
      <c r="I647" s="59">
        <f t="shared" ref="I647:J647" si="291">I648</f>
        <v>100000</v>
      </c>
      <c r="J647" s="59">
        <f t="shared" si="291"/>
        <v>0</v>
      </c>
      <c r="K647" s="211">
        <f t="shared" si="263"/>
        <v>0</v>
      </c>
    </row>
    <row r="648" spans="1:11" customFormat="1">
      <c r="A648" s="111"/>
      <c r="B648" s="102" t="s">
        <v>35</v>
      </c>
      <c r="C648" s="34" t="s">
        <v>53</v>
      </c>
      <c r="D648" s="34" t="s">
        <v>21</v>
      </c>
      <c r="E648" s="34" t="s">
        <v>100</v>
      </c>
      <c r="F648" s="34" t="s">
        <v>129</v>
      </c>
      <c r="G648" s="35" t="s">
        <v>36</v>
      </c>
      <c r="H648" s="59">
        <f>H649</f>
        <v>100000</v>
      </c>
      <c r="I648" s="59">
        <f t="shared" ref="I648:J648" si="292">I649</f>
        <v>100000</v>
      </c>
      <c r="J648" s="59">
        <f t="shared" si="292"/>
        <v>0</v>
      </c>
      <c r="K648" s="211">
        <f t="shared" ref="K648:K684" si="293">J648/I648*100</f>
        <v>0</v>
      </c>
    </row>
    <row r="649" spans="1:11" customFormat="1">
      <c r="A649" s="111"/>
      <c r="B649" s="70" t="s">
        <v>67</v>
      </c>
      <c r="C649" s="34" t="s">
        <v>53</v>
      </c>
      <c r="D649" s="34" t="s">
        <v>21</v>
      </c>
      <c r="E649" s="34" t="s">
        <v>100</v>
      </c>
      <c r="F649" s="34" t="s">
        <v>129</v>
      </c>
      <c r="G649" s="35" t="s">
        <v>68</v>
      </c>
      <c r="H649" s="59">
        <v>100000</v>
      </c>
      <c r="I649" s="59">
        <v>100000</v>
      </c>
      <c r="J649" s="59"/>
      <c r="K649" s="211">
        <f t="shared" si="293"/>
        <v>0</v>
      </c>
    </row>
    <row r="650" spans="1:11" customFormat="1">
      <c r="A650" s="111"/>
      <c r="B650" s="103" t="s">
        <v>160</v>
      </c>
      <c r="C650" s="38" t="s">
        <v>53</v>
      </c>
      <c r="D650" s="38" t="s">
        <v>21</v>
      </c>
      <c r="E650" s="38" t="s">
        <v>100</v>
      </c>
      <c r="F650" s="38" t="s">
        <v>130</v>
      </c>
      <c r="G650" s="37"/>
      <c r="H650" s="59">
        <f>H651+H653</f>
        <v>6400000</v>
      </c>
      <c r="I650" s="59">
        <f t="shared" ref="I650:J650" si="294">I651+I653</f>
        <v>6400000</v>
      </c>
      <c r="J650" s="59">
        <f t="shared" si="294"/>
        <v>1029111.63</v>
      </c>
      <c r="K650" s="211">
        <f t="shared" si="293"/>
        <v>16.079869218750002</v>
      </c>
    </row>
    <row r="651" spans="1:11" customFormat="1" ht="26.4" hidden="1">
      <c r="A651" s="111"/>
      <c r="B651" s="122" t="s">
        <v>186</v>
      </c>
      <c r="C651" s="38" t="s">
        <v>53</v>
      </c>
      <c r="D651" s="38" t="s">
        <v>21</v>
      </c>
      <c r="E651" s="38" t="s">
        <v>100</v>
      </c>
      <c r="F651" s="38" t="s">
        <v>130</v>
      </c>
      <c r="G651" s="100" t="s">
        <v>32</v>
      </c>
      <c r="H651" s="59">
        <f>H652</f>
        <v>0</v>
      </c>
      <c r="I651" s="59">
        <f t="shared" ref="I651:J651" si="295">I652</f>
        <v>0</v>
      </c>
      <c r="J651" s="59">
        <f t="shared" si="295"/>
        <v>0</v>
      </c>
      <c r="K651" s="211" t="e">
        <f t="shared" si="293"/>
        <v>#DIV/0!</v>
      </c>
    </row>
    <row r="652" spans="1:11" customFormat="1" ht="26.4" hidden="1">
      <c r="A652" s="111"/>
      <c r="B652" s="70" t="s">
        <v>34</v>
      </c>
      <c r="C652" s="38" t="s">
        <v>53</v>
      </c>
      <c r="D652" s="38" t="s">
        <v>21</v>
      </c>
      <c r="E652" s="38" t="s">
        <v>100</v>
      </c>
      <c r="F652" s="38" t="s">
        <v>130</v>
      </c>
      <c r="G652" s="100" t="s">
        <v>33</v>
      </c>
      <c r="H652" s="59"/>
      <c r="I652" s="59"/>
      <c r="J652" s="59"/>
      <c r="K652" s="211" t="e">
        <f t="shared" si="293"/>
        <v>#DIV/0!</v>
      </c>
    </row>
    <row r="653" spans="1:11" customFormat="1">
      <c r="A653" s="111"/>
      <c r="B653" s="102" t="s">
        <v>35</v>
      </c>
      <c r="C653" s="38" t="s">
        <v>53</v>
      </c>
      <c r="D653" s="38" t="s">
        <v>21</v>
      </c>
      <c r="E653" s="38" t="s">
        <v>100</v>
      </c>
      <c r="F653" s="38" t="s">
        <v>130</v>
      </c>
      <c r="G653" s="37" t="s">
        <v>36</v>
      </c>
      <c r="H653" s="59">
        <f>H654</f>
        <v>6400000</v>
      </c>
      <c r="I653" s="59">
        <f t="shared" ref="I653:J653" si="296">I654</f>
        <v>6400000</v>
      </c>
      <c r="J653" s="59">
        <f t="shared" si="296"/>
        <v>1029111.63</v>
      </c>
      <c r="K653" s="211">
        <f t="shared" si="293"/>
        <v>16.079869218750002</v>
      </c>
    </row>
    <row r="654" spans="1:11" customFormat="1">
      <c r="A654" s="111"/>
      <c r="B654" s="102" t="s">
        <v>178</v>
      </c>
      <c r="C654" s="38" t="s">
        <v>53</v>
      </c>
      <c r="D654" s="38" t="s">
        <v>21</v>
      </c>
      <c r="E654" s="38" t="s">
        <v>100</v>
      </c>
      <c r="F654" s="38" t="s">
        <v>130</v>
      </c>
      <c r="G654" s="100" t="s">
        <v>179</v>
      </c>
      <c r="H654" s="59">
        <v>6400000</v>
      </c>
      <c r="I654" s="59">
        <v>6400000</v>
      </c>
      <c r="J654" s="59">
        <v>1029111.63</v>
      </c>
      <c r="K654" s="211">
        <f t="shared" si="293"/>
        <v>16.079869218750002</v>
      </c>
    </row>
    <row r="655" spans="1:11" customFormat="1" ht="26.4">
      <c r="A655" s="111"/>
      <c r="B655" s="70" t="s">
        <v>351</v>
      </c>
      <c r="C655" s="34" t="s">
        <v>53</v>
      </c>
      <c r="D655" s="34" t="s">
        <v>21</v>
      </c>
      <c r="E655" s="34" t="s">
        <v>100</v>
      </c>
      <c r="F655" s="34" t="s">
        <v>131</v>
      </c>
      <c r="G655" s="35"/>
      <c r="H655" s="66">
        <f>H656</f>
        <v>72000</v>
      </c>
      <c r="I655" s="66">
        <f t="shared" ref="I655:J656" si="297">I656</f>
        <v>72000</v>
      </c>
      <c r="J655" s="66">
        <f t="shared" si="297"/>
        <v>18000</v>
      </c>
      <c r="K655" s="213">
        <f t="shared" si="293"/>
        <v>25</v>
      </c>
    </row>
    <row r="656" spans="1:11" customFormat="1">
      <c r="A656" s="111"/>
      <c r="B656" s="102" t="s">
        <v>35</v>
      </c>
      <c r="C656" s="34" t="s">
        <v>53</v>
      </c>
      <c r="D656" s="34" t="s">
        <v>21</v>
      </c>
      <c r="E656" s="34" t="s">
        <v>100</v>
      </c>
      <c r="F656" s="34" t="s">
        <v>131</v>
      </c>
      <c r="G656" s="35" t="s">
        <v>36</v>
      </c>
      <c r="H656" s="66">
        <f>H657</f>
        <v>72000</v>
      </c>
      <c r="I656" s="66">
        <f t="shared" si="297"/>
        <v>72000</v>
      </c>
      <c r="J656" s="66">
        <f t="shared" si="297"/>
        <v>18000</v>
      </c>
      <c r="K656" s="213">
        <f t="shared" si="293"/>
        <v>25</v>
      </c>
    </row>
    <row r="657" spans="1:11" customFormat="1">
      <c r="A657" s="111"/>
      <c r="B657" s="70" t="s">
        <v>67</v>
      </c>
      <c r="C657" s="34" t="s">
        <v>53</v>
      </c>
      <c r="D657" s="34" t="s">
        <v>21</v>
      </c>
      <c r="E657" s="34" t="s">
        <v>100</v>
      </c>
      <c r="F657" s="34" t="s">
        <v>131</v>
      </c>
      <c r="G657" s="35" t="s">
        <v>68</v>
      </c>
      <c r="H657" s="59">
        <v>72000</v>
      </c>
      <c r="I657" s="59">
        <v>72000</v>
      </c>
      <c r="J657" s="59">
        <v>18000</v>
      </c>
      <c r="K657" s="211">
        <f t="shared" si="293"/>
        <v>25</v>
      </c>
    </row>
    <row r="658" spans="1:11" customFormat="1" ht="26.4">
      <c r="A658" s="111"/>
      <c r="B658" s="70" t="s">
        <v>279</v>
      </c>
      <c r="C658" s="34" t="s">
        <v>53</v>
      </c>
      <c r="D658" s="34" t="s">
        <v>21</v>
      </c>
      <c r="E658" s="34" t="s">
        <v>100</v>
      </c>
      <c r="F658" s="34" t="s">
        <v>132</v>
      </c>
      <c r="G658" s="35"/>
      <c r="H658" s="59">
        <f>+H659</f>
        <v>50000</v>
      </c>
      <c r="I658" s="59">
        <f t="shared" ref="I658:J658" si="298">+I659</f>
        <v>50000</v>
      </c>
      <c r="J658" s="59">
        <f t="shared" si="298"/>
        <v>10000</v>
      </c>
      <c r="K658" s="211">
        <f t="shared" si="293"/>
        <v>20</v>
      </c>
    </row>
    <row r="659" spans="1:11" customFormat="1">
      <c r="A659" s="111"/>
      <c r="B659" s="102" t="s">
        <v>35</v>
      </c>
      <c r="C659" s="34" t="s">
        <v>53</v>
      </c>
      <c r="D659" s="34" t="s">
        <v>21</v>
      </c>
      <c r="E659" s="34" t="s">
        <v>100</v>
      </c>
      <c r="F659" s="34" t="s">
        <v>132</v>
      </c>
      <c r="G659" s="35" t="s">
        <v>36</v>
      </c>
      <c r="H659" s="59">
        <f>H660</f>
        <v>50000</v>
      </c>
      <c r="I659" s="59">
        <f t="shared" ref="I659:J659" si="299">I660</f>
        <v>50000</v>
      </c>
      <c r="J659" s="59">
        <f t="shared" si="299"/>
        <v>10000</v>
      </c>
      <c r="K659" s="211">
        <f t="shared" si="293"/>
        <v>20</v>
      </c>
    </row>
    <row r="660" spans="1:11" customFormat="1">
      <c r="A660" s="111"/>
      <c r="B660" s="70" t="s">
        <v>67</v>
      </c>
      <c r="C660" s="34" t="s">
        <v>53</v>
      </c>
      <c r="D660" s="34" t="s">
        <v>21</v>
      </c>
      <c r="E660" s="34" t="s">
        <v>100</v>
      </c>
      <c r="F660" s="34" t="s">
        <v>132</v>
      </c>
      <c r="G660" s="35" t="s">
        <v>68</v>
      </c>
      <c r="H660" s="59">
        <v>50000</v>
      </c>
      <c r="I660" s="59">
        <v>50000</v>
      </c>
      <c r="J660" s="59">
        <v>10000</v>
      </c>
      <c r="K660" s="211">
        <f t="shared" si="293"/>
        <v>20</v>
      </c>
    </row>
    <row r="661" spans="1:11" customFormat="1">
      <c r="A661" s="111"/>
      <c r="B661" s="70" t="s">
        <v>170</v>
      </c>
      <c r="C661" s="34" t="s">
        <v>53</v>
      </c>
      <c r="D661" s="34" t="s">
        <v>21</v>
      </c>
      <c r="E661" s="34" t="s">
        <v>100</v>
      </c>
      <c r="F661" s="34" t="s">
        <v>169</v>
      </c>
      <c r="G661" s="35"/>
      <c r="H661" s="59">
        <f>H664+H662</f>
        <v>53909</v>
      </c>
      <c r="I661" s="59">
        <f t="shared" ref="I661:J661" si="300">I664+I662</f>
        <v>1253909</v>
      </c>
      <c r="J661" s="59">
        <f t="shared" si="300"/>
        <v>53909</v>
      </c>
      <c r="K661" s="211">
        <f t="shared" si="293"/>
        <v>4.2992753062622571</v>
      </c>
    </row>
    <row r="662" spans="1:11" customFormat="1" ht="26.4">
      <c r="A662" s="111"/>
      <c r="B662" s="122" t="s">
        <v>186</v>
      </c>
      <c r="C662" s="34" t="s">
        <v>53</v>
      </c>
      <c r="D662" s="34" t="s">
        <v>21</v>
      </c>
      <c r="E662" s="34" t="s">
        <v>100</v>
      </c>
      <c r="F662" s="34" t="s">
        <v>169</v>
      </c>
      <c r="G662" s="35" t="s">
        <v>32</v>
      </c>
      <c r="H662" s="59">
        <f>H663</f>
        <v>0</v>
      </c>
      <c r="I662" s="59">
        <f t="shared" ref="I662:J662" si="301">I663</f>
        <v>800000</v>
      </c>
      <c r="J662" s="59">
        <f t="shared" si="301"/>
        <v>0</v>
      </c>
      <c r="K662" s="211">
        <f t="shared" si="293"/>
        <v>0</v>
      </c>
    </row>
    <row r="663" spans="1:11" customFormat="1" ht="26.4">
      <c r="A663" s="111"/>
      <c r="B663" s="70" t="s">
        <v>34</v>
      </c>
      <c r="C663" s="34" t="s">
        <v>53</v>
      </c>
      <c r="D663" s="34" t="s">
        <v>21</v>
      </c>
      <c r="E663" s="34" t="s">
        <v>100</v>
      </c>
      <c r="F663" s="34" t="s">
        <v>169</v>
      </c>
      <c r="G663" s="35" t="s">
        <v>33</v>
      </c>
      <c r="H663" s="59"/>
      <c r="I663" s="59">
        <v>800000</v>
      </c>
      <c r="J663" s="59"/>
      <c r="K663" s="211">
        <f t="shared" si="293"/>
        <v>0</v>
      </c>
    </row>
    <row r="664" spans="1:11" customFormat="1">
      <c r="A664" s="111"/>
      <c r="B664" s="102" t="s">
        <v>35</v>
      </c>
      <c r="C664" s="34" t="s">
        <v>53</v>
      </c>
      <c r="D664" s="34" t="s">
        <v>21</v>
      </c>
      <c r="E664" s="34" t="s">
        <v>100</v>
      </c>
      <c r="F664" s="34" t="s">
        <v>169</v>
      </c>
      <c r="G664" s="35" t="s">
        <v>36</v>
      </c>
      <c r="H664" s="59">
        <f>H665</f>
        <v>53909</v>
      </c>
      <c r="I664" s="59">
        <f t="shared" ref="I664:J664" si="302">I665</f>
        <v>453909</v>
      </c>
      <c r="J664" s="59">
        <f t="shared" si="302"/>
        <v>53909</v>
      </c>
      <c r="K664" s="211">
        <f t="shared" si="293"/>
        <v>11.876609628802248</v>
      </c>
    </row>
    <row r="665" spans="1:11" customFormat="1">
      <c r="A665" s="111"/>
      <c r="B665" s="70" t="s">
        <v>67</v>
      </c>
      <c r="C665" s="34" t="s">
        <v>53</v>
      </c>
      <c r="D665" s="34" t="s">
        <v>21</v>
      </c>
      <c r="E665" s="34" t="s">
        <v>100</v>
      </c>
      <c r="F665" s="34" t="s">
        <v>169</v>
      </c>
      <c r="G665" s="35" t="s">
        <v>68</v>
      </c>
      <c r="H665" s="59">
        <v>53909</v>
      </c>
      <c r="I665" s="59">
        <v>453909</v>
      </c>
      <c r="J665" s="59">
        <v>53909</v>
      </c>
      <c r="K665" s="211">
        <f t="shared" si="293"/>
        <v>11.876609628802248</v>
      </c>
    </row>
    <row r="666" spans="1:11" customFormat="1" ht="52.8">
      <c r="A666" s="111"/>
      <c r="B666" s="103" t="s">
        <v>341</v>
      </c>
      <c r="C666" s="34" t="s">
        <v>53</v>
      </c>
      <c r="D666" s="34" t="s">
        <v>21</v>
      </c>
      <c r="E666" s="34" t="s">
        <v>100</v>
      </c>
      <c r="F666" s="34" t="s">
        <v>340</v>
      </c>
      <c r="G666" s="35"/>
      <c r="H666" s="59">
        <f>H667+H669</f>
        <v>730628.38</v>
      </c>
      <c r="I666" s="59">
        <f t="shared" ref="I666:J666" si="303">I667+I669</f>
        <v>730628.38</v>
      </c>
      <c r="J666" s="59">
        <f t="shared" si="303"/>
        <v>85204.4</v>
      </c>
      <c r="K666" s="211">
        <f t="shared" si="293"/>
        <v>11.661797205304287</v>
      </c>
    </row>
    <row r="667" spans="1:11" customFormat="1" ht="39.6">
      <c r="A667" s="111"/>
      <c r="B667" s="70" t="s">
        <v>51</v>
      </c>
      <c r="C667" s="34" t="s">
        <v>53</v>
      </c>
      <c r="D667" s="34" t="s">
        <v>21</v>
      </c>
      <c r="E667" s="34" t="s">
        <v>100</v>
      </c>
      <c r="F667" s="34" t="s">
        <v>340</v>
      </c>
      <c r="G667" s="35" t="s">
        <v>49</v>
      </c>
      <c r="H667" s="59">
        <f>H668</f>
        <v>345290.4</v>
      </c>
      <c r="I667" s="59">
        <f t="shared" ref="I667:J667" si="304">I668</f>
        <v>345290.4</v>
      </c>
      <c r="J667" s="59">
        <f t="shared" si="304"/>
        <v>61238.400000000001</v>
      </c>
      <c r="K667" s="211">
        <f t="shared" si="293"/>
        <v>17.735332346338037</v>
      </c>
    </row>
    <row r="668" spans="1:11" customFormat="1">
      <c r="A668" s="111"/>
      <c r="B668" s="70" t="s">
        <v>52</v>
      </c>
      <c r="C668" s="34" t="s">
        <v>53</v>
      </c>
      <c r="D668" s="34" t="s">
        <v>21</v>
      </c>
      <c r="E668" s="34" t="s">
        <v>100</v>
      </c>
      <c r="F668" s="34" t="s">
        <v>340</v>
      </c>
      <c r="G668" s="35" t="s">
        <v>50</v>
      </c>
      <c r="H668" s="60">
        <v>345290.4</v>
      </c>
      <c r="I668" s="60">
        <v>345290.4</v>
      </c>
      <c r="J668" s="60">
        <v>61238.400000000001</v>
      </c>
      <c r="K668" s="208">
        <f t="shared" si="293"/>
        <v>17.735332346338037</v>
      </c>
    </row>
    <row r="669" spans="1:11" customFormat="1" ht="26.4">
      <c r="A669" s="111"/>
      <c r="B669" s="122" t="s">
        <v>186</v>
      </c>
      <c r="C669" s="34" t="s">
        <v>53</v>
      </c>
      <c r="D669" s="34" t="s">
        <v>21</v>
      </c>
      <c r="E669" s="34" t="s">
        <v>100</v>
      </c>
      <c r="F669" s="34" t="s">
        <v>340</v>
      </c>
      <c r="G669" s="35" t="s">
        <v>32</v>
      </c>
      <c r="H669" s="59">
        <f>H670</f>
        <v>385337.98</v>
      </c>
      <c r="I669" s="59">
        <f t="shared" ref="I669:J669" si="305">I670</f>
        <v>385337.98</v>
      </c>
      <c r="J669" s="59">
        <f t="shared" si="305"/>
        <v>23966</v>
      </c>
      <c r="K669" s="211">
        <f t="shared" si="293"/>
        <v>6.2194751734568188</v>
      </c>
    </row>
    <row r="670" spans="1:11" customFormat="1" ht="26.4">
      <c r="A670" s="111"/>
      <c r="B670" s="70" t="s">
        <v>34</v>
      </c>
      <c r="C670" s="34" t="s">
        <v>53</v>
      </c>
      <c r="D670" s="34" t="s">
        <v>21</v>
      </c>
      <c r="E670" s="34" t="s">
        <v>100</v>
      </c>
      <c r="F670" s="34" t="s">
        <v>340</v>
      </c>
      <c r="G670" s="35" t="s">
        <v>33</v>
      </c>
      <c r="H670" s="60">
        <v>385337.98</v>
      </c>
      <c r="I670" s="60">
        <v>385337.98</v>
      </c>
      <c r="J670" s="60">
        <v>23966</v>
      </c>
      <c r="K670" s="208">
        <f t="shared" si="293"/>
        <v>6.2194751734568188</v>
      </c>
    </row>
    <row r="671" spans="1:11" customFormat="1" ht="42.75" customHeight="1">
      <c r="A671" s="111"/>
      <c r="B671" s="103" t="s">
        <v>148</v>
      </c>
      <c r="C671" s="34" t="s">
        <v>53</v>
      </c>
      <c r="D671" s="34" t="s">
        <v>21</v>
      </c>
      <c r="E671" s="34" t="s">
        <v>100</v>
      </c>
      <c r="F671" s="34" t="s">
        <v>342</v>
      </c>
      <c r="G671" s="35"/>
      <c r="H671" s="60">
        <f>+H672</f>
        <v>2658.84</v>
      </c>
      <c r="I671" s="60">
        <f t="shared" ref="I671:J671" si="306">+I672</f>
        <v>2658.84</v>
      </c>
      <c r="J671" s="60">
        <f t="shared" si="306"/>
        <v>0</v>
      </c>
      <c r="K671" s="208">
        <f t="shared" si="293"/>
        <v>0</v>
      </c>
    </row>
    <row r="672" spans="1:11" customFormat="1" ht="24.75" customHeight="1">
      <c r="A672" s="111"/>
      <c r="B672" s="122" t="s">
        <v>186</v>
      </c>
      <c r="C672" s="34" t="s">
        <v>53</v>
      </c>
      <c r="D672" s="34" t="s">
        <v>21</v>
      </c>
      <c r="E672" s="34" t="s">
        <v>100</v>
      </c>
      <c r="F672" s="34" t="s">
        <v>342</v>
      </c>
      <c r="G672" s="35" t="s">
        <v>32</v>
      </c>
      <c r="H672" s="60">
        <f>H673</f>
        <v>2658.84</v>
      </c>
      <c r="I672" s="60">
        <f t="shared" ref="I672:J672" si="307">I673</f>
        <v>2658.84</v>
      </c>
      <c r="J672" s="60">
        <f t="shared" si="307"/>
        <v>0</v>
      </c>
      <c r="K672" s="208">
        <f t="shared" si="293"/>
        <v>0</v>
      </c>
    </row>
    <row r="673" spans="1:11" customFormat="1" ht="26.4">
      <c r="A673" s="111"/>
      <c r="B673" s="70" t="s">
        <v>34</v>
      </c>
      <c r="C673" s="34" t="s">
        <v>53</v>
      </c>
      <c r="D673" s="34" t="s">
        <v>21</v>
      </c>
      <c r="E673" s="34" t="s">
        <v>100</v>
      </c>
      <c r="F673" s="34" t="s">
        <v>342</v>
      </c>
      <c r="G673" s="35" t="s">
        <v>33</v>
      </c>
      <c r="H673" s="59">
        <v>2658.84</v>
      </c>
      <c r="I673" s="59">
        <v>2658.84</v>
      </c>
      <c r="J673" s="59"/>
      <c r="K673" s="211">
        <f t="shared" si="293"/>
        <v>0</v>
      </c>
    </row>
    <row r="674" spans="1:11" customFormat="1" ht="52.8">
      <c r="A674" s="111"/>
      <c r="B674" s="103" t="s">
        <v>345</v>
      </c>
      <c r="C674" s="34" t="s">
        <v>53</v>
      </c>
      <c r="D674" s="34" t="s">
        <v>21</v>
      </c>
      <c r="E674" s="34" t="s">
        <v>100</v>
      </c>
      <c r="F674" s="34" t="s">
        <v>344</v>
      </c>
      <c r="G674" s="35"/>
      <c r="H674" s="59">
        <f>H677+H675</f>
        <v>2282715.94</v>
      </c>
      <c r="I674" s="59">
        <f t="shared" ref="I674:J674" si="308">I677+I675</f>
        <v>2282715.94</v>
      </c>
      <c r="J674" s="59">
        <f t="shared" si="308"/>
        <v>482535.69</v>
      </c>
      <c r="K674" s="211">
        <f t="shared" si="293"/>
        <v>21.13866563703936</v>
      </c>
    </row>
    <row r="675" spans="1:11" customFormat="1" ht="39.6">
      <c r="A675" s="111"/>
      <c r="B675" s="181" t="s">
        <v>51</v>
      </c>
      <c r="C675" s="34" t="s">
        <v>53</v>
      </c>
      <c r="D675" s="34" t="s">
        <v>21</v>
      </c>
      <c r="E675" s="34" t="s">
        <v>100</v>
      </c>
      <c r="F675" s="34" t="s">
        <v>344</v>
      </c>
      <c r="G675" s="35" t="s">
        <v>49</v>
      </c>
      <c r="H675" s="59">
        <f>H676</f>
        <v>2142715.94</v>
      </c>
      <c r="I675" s="59">
        <f t="shared" ref="I675:J675" si="309">I676</f>
        <v>2142715.94</v>
      </c>
      <c r="J675" s="59">
        <f t="shared" si="309"/>
        <v>482535.69</v>
      </c>
      <c r="K675" s="211">
        <f t="shared" si="293"/>
        <v>22.519816135777663</v>
      </c>
    </row>
    <row r="676" spans="1:11" customFormat="1">
      <c r="A676" s="111"/>
      <c r="B676" s="181" t="s">
        <v>52</v>
      </c>
      <c r="C676" s="34" t="s">
        <v>53</v>
      </c>
      <c r="D676" s="34" t="s">
        <v>21</v>
      </c>
      <c r="E676" s="34" t="s">
        <v>100</v>
      </c>
      <c r="F676" s="34" t="s">
        <v>344</v>
      </c>
      <c r="G676" s="35" t="s">
        <v>50</v>
      </c>
      <c r="H676" s="59">
        <v>2142715.94</v>
      </c>
      <c r="I676" s="59">
        <v>2142715.94</v>
      </c>
      <c r="J676" s="59">
        <v>482535.69</v>
      </c>
      <c r="K676" s="211">
        <f t="shared" si="293"/>
        <v>22.519816135777663</v>
      </c>
    </row>
    <row r="677" spans="1:11" customFormat="1" ht="26.4">
      <c r="A677" s="111"/>
      <c r="B677" s="184" t="s">
        <v>186</v>
      </c>
      <c r="C677" s="34" t="s">
        <v>53</v>
      </c>
      <c r="D677" s="34" t="s">
        <v>21</v>
      </c>
      <c r="E677" s="34" t="s">
        <v>100</v>
      </c>
      <c r="F677" s="34" t="s">
        <v>344</v>
      </c>
      <c r="G677" s="35" t="s">
        <v>32</v>
      </c>
      <c r="H677" s="59">
        <f>H678</f>
        <v>140000</v>
      </c>
      <c r="I677" s="59">
        <f t="shared" ref="I677:J677" si="310">I678</f>
        <v>140000</v>
      </c>
      <c r="J677" s="59">
        <f t="shared" si="310"/>
        <v>0</v>
      </c>
      <c r="K677" s="211">
        <f t="shared" si="293"/>
        <v>0</v>
      </c>
    </row>
    <row r="678" spans="1:11" customFormat="1" ht="26.4">
      <c r="A678" s="111"/>
      <c r="B678" s="181" t="s">
        <v>34</v>
      </c>
      <c r="C678" s="34" t="s">
        <v>53</v>
      </c>
      <c r="D678" s="34" t="s">
        <v>21</v>
      </c>
      <c r="E678" s="34" t="s">
        <v>100</v>
      </c>
      <c r="F678" s="34" t="s">
        <v>344</v>
      </c>
      <c r="G678" s="35" t="s">
        <v>33</v>
      </c>
      <c r="H678" s="59">
        <v>140000</v>
      </c>
      <c r="I678" s="59">
        <v>140000</v>
      </c>
      <c r="J678" s="59"/>
      <c r="K678" s="211">
        <f t="shared" si="293"/>
        <v>0</v>
      </c>
    </row>
    <row r="679" spans="1:11" customFormat="1" ht="39.6">
      <c r="A679" s="111"/>
      <c r="B679" s="103" t="s">
        <v>348</v>
      </c>
      <c r="C679" s="34" t="s">
        <v>53</v>
      </c>
      <c r="D679" s="34" t="s">
        <v>21</v>
      </c>
      <c r="E679" s="34" t="s">
        <v>100</v>
      </c>
      <c r="F679" s="34" t="s">
        <v>347</v>
      </c>
      <c r="G679" s="35"/>
      <c r="H679" s="60">
        <f>H680+H682</f>
        <v>1246357.97</v>
      </c>
      <c r="I679" s="60">
        <f t="shared" ref="I679:J679" si="311">I680+I682</f>
        <v>1246357.97</v>
      </c>
      <c r="J679" s="60">
        <f t="shared" si="311"/>
        <v>133062.57</v>
      </c>
      <c r="K679" s="208">
        <f t="shared" si="293"/>
        <v>10.676111775495768</v>
      </c>
    </row>
    <row r="680" spans="1:11" customFormat="1" ht="39.6">
      <c r="A680" s="111"/>
      <c r="B680" s="70" t="s">
        <v>51</v>
      </c>
      <c r="C680" s="34" t="s">
        <v>53</v>
      </c>
      <c r="D680" s="34" t="s">
        <v>21</v>
      </c>
      <c r="E680" s="34" t="s">
        <v>100</v>
      </c>
      <c r="F680" s="34" t="s">
        <v>347</v>
      </c>
      <c r="G680" s="35" t="s">
        <v>49</v>
      </c>
      <c r="H680" s="60">
        <f>H681</f>
        <v>1071357.97</v>
      </c>
      <c r="I680" s="60">
        <f t="shared" ref="I680:J680" si="312">I681</f>
        <v>1071357.97</v>
      </c>
      <c r="J680" s="60">
        <f t="shared" si="312"/>
        <v>133062.57</v>
      </c>
      <c r="K680" s="208">
        <f t="shared" si="293"/>
        <v>12.419991611207225</v>
      </c>
    </row>
    <row r="681" spans="1:11" customFormat="1">
      <c r="A681" s="111"/>
      <c r="B681" s="70" t="s">
        <v>52</v>
      </c>
      <c r="C681" s="34" t="s">
        <v>53</v>
      </c>
      <c r="D681" s="34" t="s">
        <v>21</v>
      </c>
      <c r="E681" s="34" t="s">
        <v>100</v>
      </c>
      <c r="F681" s="34" t="s">
        <v>347</v>
      </c>
      <c r="G681" s="35" t="s">
        <v>50</v>
      </c>
      <c r="H681" s="59">
        <v>1071357.97</v>
      </c>
      <c r="I681" s="59">
        <v>1071357.97</v>
      </c>
      <c r="J681" s="59">
        <v>133062.57</v>
      </c>
      <c r="K681" s="211">
        <f t="shared" si="293"/>
        <v>12.419991611207225</v>
      </c>
    </row>
    <row r="682" spans="1:11" ht="26.4">
      <c r="A682" s="111"/>
      <c r="B682" s="122" t="s">
        <v>186</v>
      </c>
      <c r="C682" s="34" t="s">
        <v>53</v>
      </c>
      <c r="D682" s="34" t="s">
        <v>21</v>
      </c>
      <c r="E682" s="34" t="s">
        <v>100</v>
      </c>
      <c r="F682" s="34" t="s">
        <v>347</v>
      </c>
      <c r="G682" s="35" t="s">
        <v>32</v>
      </c>
      <c r="H682" s="60">
        <f>H683</f>
        <v>175000</v>
      </c>
      <c r="I682" s="60">
        <f t="shared" ref="I682:J682" si="313">I683</f>
        <v>175000</v>
      </c>
      <c r="J682" s="60">
        <f t="shared" si="313"/>
        <v>0</v>
      </c>
      <c r="K682" s="208">
        <f t="shared" si="293"/>
        <v>0</v>
      </c>
    </row>
    <row r="683" spans="1:11" ht="26.4">
      <c r="A683" s="161"/>
      <c r="B683" s="70" t="s">
        <v>34</v>
      </c>
      <c r="C683" s="34" t="s">
        <v>53</v>
      </c>
      <c r="D683" s="34" t="s">
        <v>21</v>
      </c>
      <c r="E683" s="34" t="s">
        <v>100</v>
      </c>
      <c r="F683" s="34" t="s">
        <v>347</v>
      </c>
      <c r="G683" s="35" t="s">
        <v>33</v>
      </c>
      <c r="H683" s="59">
        <v>175000</v>
      </c>
      <c r="I683" s="59">
        <v>175000</v>
      </c>
      <c r="J683" s="59"/>
      <c r="K683" s="211">
        <f t="shared" si="293"/>
        <v>0</v>
      </c>
    </row>
    <row r="684" spans="1:11" ht="16.8">
      <c r="B684" s="47" t="s">
        <v>18</v>
      </c>
      <c r="C684" s="48"/>
      <c r="D684" s="21"/>
      <c r="E684" s="21"/>
      <c r="F684" s="22"/>
      <c r="G684" s="23"/>
      <c r="H684" s="61">
        <f>SUM(H10+H567)</f>
        <v>1098281052.46</v>
      </c>
      <c r="I684" s="61">
        <f>SUM(I10+I567)</f>
        <v>1106454033.4299998</v>
      </c>
      <c r="J684" s="61">
        <f>SUM(J10+J567)</f>
        <v>225240121.54999998</v>
      </c>
      <c r="K684" s="224">
        <f t="shared" si="293"/>
        <v>20.356934381788747</v>
      </c>
    </row>
  </sheetData>
  <mergeCells count="21">
    <mergeCell ref="A227:A238"/>
    <mergeCell ref="B7:G7"/>
    <mergeCell ref="A127:A134"/>
    <mergeCell ref="A13:A27"/>
    <mergeCell ref="A35:A73"/>
    <mergeCell ref="A6:K6"/>
    <mergeCell ref="C8:F8"/>
    <mergeCell ref="A487:A489"/>
    <mergeCell ref="A254:A279"/>
    <mergeCell ref="A372:A374"/>
    <mergeCell ref="A350:A352"/>
    <mergeCell ref="A282:A284"/>
    <mergeCell ref="A324:A326"/>
    <mergeCell ref="A479:A481"/>
    <mergeCell ref="A442:A446"/>
    <mergeCell ref="A416:A420"/>
    <mergeCell ref="A422:A424"/>
    <mergeCell ref="A437:A439"/>
    <mergeCell ref="A329:A336"/>
    <mergeCell ref="A139:A156"/>
    <mergeCell ref="A427:A429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1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2023-11-15T07:35:11Z</cp:lastPrinted>
  <dcterms:created xsi:type="dcterms:W3CDTF">2010-03-22T07:46:53Z</dcterms:created>
  <dcterms:modified xsi:type="dcterms:W3CDTF">2024-06-11T06:53:50Z</dcterms:modified>
</cp:coreProperties>
</file>