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092" windowHeight="15588"/>
  </bookViews>
  <sheets>
    <sheet name="2023" sheetId="1" r:id="rId1"/>
  </sheets>
  <definedNames>
    <definedName name="_xlnm.Print_Titles" localSheetId="0">'2023'!$8:$8</definedName>
    <definedName name="_xlnm.Print_Area" localSheetId="0">'2023'!$A$1:$F$144</definedName>
  </definedNames>
  <calcPr calcId="152511"/>
</workbook>
</file>

<file path=xl/calcChain.xml><?xml version="1.0" encoding="utf-8"?>
<calcChain xmlns="http://schemas.openxmlformats.org/spreadsheetml/2006/main">
  <c r="D41" i="1" l="1"/>
  <c r="E41" i="1"/>
  <c r="C41" i="1"/>
  <c r="D17" i="1"/>
  <c r="E17" i="1"/>
  <c r="C17" i="1"/>
  <c r="D123" i="1" l="1"/>
  <c r="E123" i="1"/>
  <c r="C123" i="1"/>
  <c r="D119" i="1"/>
  <c r="E119" i="1"/>
  <c r="C119" i="1"/>
  <c r="F142" i="1" l="1"/>
  <c r="F140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2" i="1"/>
  <c r="F120" i="1"/>
  <c r="F117" i="1"/>
  <c r="F116" i="1"/>
  <c r="F115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4" i="1"/>
  <c r="F73" i="1"/>
  <c r="F72" i="1"/>
  <c r="F71" i="1"/>
  <c r="F69" i="1"/>
  <c r="F68" i="1"/>
  <c r="F67" i="1"/>
  <c r="F66" i="1"/>
  <c r="F65" i="1"/>
  <c r="F64" i="1"/>
  <c r="F57" i="1"/>
  <c r="F56" i="1"/>
  <c r="F55" i="1"/>
  <c r="F54" i="1"/>
  <c r="F53" i="1"/>
  <c r="F52" i="1"/>
  <c r="F51" i="1"/>
  <c r="F50" i="1"/>
  <c r="F44" i="1"/>
  <c r="F42" i="1"/>
  <c r="F40" i="1"/>
  <c r="F39" i="1"/>
  <c r="F37" i="1"/>
  <c r="F36" i="1"/>
  <c r="F34" i="1"/>
  <c r="F32" i="1"/>
  <c r="F31" i="1"/>
  <c r="F29" i="1"/>
  <c r="F28" i="1"/>
  <c r="F27" i="1"/>
  <c r="F25" i="1"/>
  <c r="F24" i="1"/>
  <c r="F23" i="1"/>
  <c r="F21" i="1"/>
  <c r="F20" i="1"/>
  <c r="F18" i="1"/>
  <c r="F16" i="1"/>
  <c r="F14" i="1"/>
  <c r="D141" i="1"/>
  <c r="E141" i="1"/>
  <c r="D139" i="1"/>
  <c r="E139" i="1"/>
  <c r="D121" i="1"/>
  <c r="E118" i="1"/>
  <c r="D114" i="1"/>
  <c r="E114" i="1"/>
  <c r="D99" i="1"/>
  <c r="E99" i="1"/>
  <c r="D76" i="1"/>
  <c r="D75" i="1" s="1"/>
  <c r="E76" i="1"/>
  <c r="E75" i="1" s="1"/>
  <c r="D70" i="1"/>
  <c r="E70" i="1"/>
  <c r="D49" i="1"/>
  <c r="D48" i="1" s="1"/>
  <c r="E49" i="1"/>
  <c r="D38" i="1"/>
  <c r="E38" i="1"/>
  <c r="D35" i="1"/>
  <c r="E35" i="1"/>
  <c r="D33" i="1"/>
  <c r="E33" i="1"/>
  <c r="D30" i="1"/>
  <c r="E30" i="1"/>
  <c r="D26" i="1"/>
  <c r="E26" i="1"/>
  <c r="D22" i="1"/>
  <c r="E22" i="1"/>
  <c r="D15" i="1"/>
  <c r="E15" i="1"/>
  <c r="D13" i="1"/>
  <c r="E13" i="1"/>
  <c r="C141" i="1"/>
  <c r="C139" i="1"/>
  <c r="C121" i="1"/>
  <c r="C118" i="1"/>
  <c r="C114" i="1"/>
  <c r="C99" i="1"/>
  <c r="C76" i="1"/>
  <c r="C75" i="1" s="1"/>
  <c r="C70" i="1"/>
  <c r="C63" i="1" s="1"/>
  <c r="C49" i="1"/>
  <c r="C48" i="1" s="1"/>
  <c r="C38" i="1"/>
  <c r="C35" i="1"/>
  <c r="C33" i="1"/>
  <c r="C30" i="1"/>
  <c r="C26" i="1"/>
  <c r="C22" i="1"/>
  <c r="C15" i="1"/>
  <c r="C13" i="1"/>
  <c r="D63" i="1" l="1"/>
  <c r="E63" i="1"/>
  <c r="F63" i="1" s="1"/>
  <c r="F141" i="1"/>
  <c r="F13" i="1"/>
  <c r="F17" i="1"/>
  <c r="F26" i="1"/>
  <c r="F33" i="1"/>
  <c r="F38" i="1"/>
  <c r="F49" i="1"/>
  <c r="F22" i="1"/>
  <c r="F30" i="1"/>
  <c r="F99" i="1"/>
  <c r="F119" i="1"/>
  <c r="F114" i="1"/>
  <c r="F15" i="1"/>
  <c r="F35" i="1"/>
  <c r="F41" i="1"/>
  <c r="F70" i="1"/>
  <c r="F139" i="1"/>
  <c r="F123" i="1"/>
  <c r="C98" i="1"/>
  <c r="C61" i="1" s="1"/>
  <c r="C59" i="1" s="1"/>
  <c r="E48" i="1"/>
  <c r="F48" i="1" s="1"/>
  <c r="E121" i="1"/>
  <c r="F121" i="1" s="1"/>
  <c r="F76" i="1"/>
  <c r="F75" i="1"/>
  <c r="C11" i="1"/>
  <c r="D118" i="1"/>
  <c r="D98" i="1" s="1"/>
  <c r="E98" i="1"/>
  <c r="D11" i="1"/>
  <c r="D61" i="1" l="1"/>
  <c r="D59" i="1" s="1"/>
  <c r="D144" i="1" s="1"/>
  <c r="C144" i="1"/>
  <c r="E61" i="1"/>
  <c r="F61" i="1" s="1"/>
  <c r="F98" i="1"/>
  <c r="E11" i="1"/>
  <c r="F118" i="1"/>
  <c r="E59" i="1" l="1"/>
  <c r="F59" i="1" s="1"/>
  <c r="F11" i="1"/>
  <c r="E144" i="1" l="1"/>
  <c r="F144" i="1" s="1"/>
</calcChain>
</file>

<file path=xl/sharedStrings.xml><?xml version="1.0" encoding="utf-8"?>
<sst xmlns="http://schemas.openxmlformats.org/spreadsheetml/2006/main" count="216" uniqueCount="215">
  <si>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</si>
  <si>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</si>
  <si>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</si>
  <si>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</si>
  <si>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</si>
  <si>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</si>
  <si>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</si>
  <si>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</si>
  <si>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</si>
  <si>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</si>
  <si>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</si>
  <si>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</si>
  <si>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</si>
  <si>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</si>
  <si>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</si>
  <si>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</si>
  <si>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</si>
  <si>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</si>
  <si>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</si>
  <si>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</si>
  <si>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</si>
  <si>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</si>
  <si>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</si>
  <si>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</si>
  <si>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</si>
  <si>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</si>
  <si>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</si>
  <si>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</si>
  <si>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</si>
  <si>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</si>
  <si>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</si>
  <si>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</si>
  <si>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</si>
  <si>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</si>
  <si>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</si>
  <si>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</si>
  <si>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</si>
  <si>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</si>
  <si>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</si>
  <si>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</si>
  <si>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</si>
  <si>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</si>
  <si>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</si>
  <si>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</si>
  <si>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</si>
  <si>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</si>
  <si>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</si>
  <si>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</si>
  <si>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</si>
  <si>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</si>
  <si>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</si>
  <si>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</si>
  <si>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</si>
  <si>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</si>
  <si>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</si>
  <si>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</si>
  <si>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</si>
  <si>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</si>
  <si>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</si>
  <si>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</si>
  <si>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</si>
  <si>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</si>
  <si>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</si>
  <si>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</si>
  <si>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</si>
  <si>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</si>
  <si>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</si>
  <si>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</si>
  <si>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</si>
  <si>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</si>
  <si>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</si>
  <si>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</si>
  <si>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</si>
  <si>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</si>
  <si>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</si>
  <si>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</si>
  <si>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</si>
  <si>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</si>
  <si>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</si>
  <si>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</si>
  <si>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</si>
  <si>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</si>
  <si>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</si>
  <si>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</si>
  <si>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</si>
  <si>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</si>
  <si>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</si>
  <si>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</si>
  <si>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</si>
  <si>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</si>
  <si>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</si>
  <si>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</si>
  <si>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</si>
  <si>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</si>
  <si>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</si>
  <si>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</si>
  <si>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</si>
  <si>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</si>
  <si>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</si>
  <si>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</si>
  <si>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</si>
  <si>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</si>
  <si>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</si>
  <si>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</si>
  <si>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</si>
  <si>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</si>
  <si>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</si>
  <si>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</si>
  <si>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</si>
  <si>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</si>
  <si>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</si>
  <si>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</si>
  <si>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</si>
  <si>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</si>
  <si>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</si>
  <si>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</si>
  <si>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</si>
  <si>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</si>
  <si>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</si>
  <si>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</si>
  <si>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</si>
  <si>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</si>
  <si>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</si>
  <si>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</si>
  <si>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</si>
  <si>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</si>
  <si>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</si>
  <si>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</si>
  <si>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</si>
  <si>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</si>
  <si>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</si>
  <si>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</si>
  <si>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</si>
  <si>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</si>
  <si>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</si>
  <si>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</si>
  <si>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</si>
  <si>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</si>
  <si>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</si>
  <si>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</si>
  <si>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</si>
  <si>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</si>
  <si>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</si>
  <si>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</si>
  <si>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ПРОЧИЕ БЕЗВОЗМЕЗДНЫЕ ПОСТУПЛЕНИЯ</t>
  </si>
  <si>
    <t>2 07 00000 00 0000 150</t>
  </si>
  <si>
    <t>2 07 04050 14 0000 150</t>
  </si>
  <si>
    <t>Прочие безвозмездные поступления в бюджеты муниципальных округов</t>
  </si>
  <si>
    <t>на реализацию мероприятий по модернизации системы дошкольного образования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</si>
  <si>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</si>
  <si>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</si>
  <si>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</si>
  <si>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</si>
  <si>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реализацию мероприятий по модернизации учреждений отрасли культуры</t>
  </si>
  <si>
    <t>на разработку проектно-сметной документации по строительству, модернизации объектов питьевого водоснабжения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</si>
  <si>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</si>
  <si>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</si>
  <si>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</si>
  <si>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</si>
  <si>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</si>
  <si>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</si>
  <si>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</si>
  <si>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на предоставление 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Мезенского муниципального округа Архангельской области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</si>
  <si>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</si>
  <si>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</si>
  <si>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на реализацию мероприятий по укреплению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</si>
  <si>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</si>
  <si>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на реализацию мероприятий по содействию трудоустройству несовершеннолетних граждан на территории Архангельской области</t>
  </si>
  <si>
    <t>резервный фонд Правительства Архангельской области</t>
  </si>
  <si>
    <t>ПРОЧИЕ НЕНАЛОГОВЫЕ ДОХОДЫ</t>
  </si>
  <si>
    <t>1 17 00000 00 0000 000</t>
  </si>
  <si>
    <t>Инициативные платежи, зачисляемые в бюджеты муниципальных округов</t>
  </si>
  <si>
    <t>1 17 15020 14 0000 150</t>
  </si>
  <si>
    <t>1 17 15020 14 0001 150</t>
  </si>
  <si>
    <t>1 17 15020 14 0002 150</t>
  </si>
  <si>
    <t>1 17 15020 14 0003 150</t>
  </si>
  <si>
    <t>1 17 15020 14 0004 150</t>
  </si>
  <si>
    <t>1 17 15020 14 0005 150</t>
  </si>
  <si>
    <t>1 17 15020 14 0006 150</t>
  </si>
  <si>
    <t>1 17 15020 14 0007 150</t>
  </si>
  <si>
    <t>1 17 15020 14 0008 150</t>
  </si>
  <si>
    <t>Инициативные платежи, зачисляемые в бюджеты муниципальных округов на реализацию инициативного проекта "Приобретение мебели и оборудования для ДШИ №15"</t>
  </si>
  <si>
    <t>Инициативные платежи, зачисляемые в бюджеты муниципальных округов на реализацию инициативного проекта "Спорт доступен каждому"</t>
  </si>
  <si>
    <t>Инициативные платежи, зачисляемые в бюджеты муниципальных округов на реализацию инициативного проекта "Безопасные тротуары"</t>
  </si>
  <si>
    <t>Инициативные платежи, зачисляемые в бюджеты муниципальных округов на реализацию инициативного проекта "Мостовой - быть!"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</si>
  <si>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</si>
  <si>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Инициативные платежи, зачисляемые в бюджеты муниципальных округов на реализацию инициативного проекта "Обустройство хоккейной площадки"</t>
  </si>
  <si>
    <t>Инициативные платежи, зачисляемые в бюджеты муниципальных округов на реализацию инициативного проекта "Ремонт фойе Каменского ДК"</t>
  </si>
  <si>
    <t>Инициативные платежи, зачисляемые в бюджеты муниципальных округов на реализацию инициативного проекта "Соревнования по спортивному туризму на средствах передвижения-конные-Мезенка-трэк"</t>
  </si>
  <si>
    <t>на приобретение и установку автономных дымовых пожарных извещателей</t>
  </si>
  <si>
    <t>Инициативные платежи, зачисляемые в бюджеты муниципальных округов на реализацию инициативного проекта "Дом культуры, как место притяжения жителей"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</si>
  <si>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</si>
  <si>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</si>
  <si>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</si>
  <si>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грант в целях содействия достижения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</si>
  <si>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</si>
  <si>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</si>
  <si>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на организацию материально-технического стимулирования и страхования участников добровольных народных дружин</t>
  </si>
  <si>
    <t>на повышение средней заработной платы работников муниципальных учреждений культуры</t>
  </si>
  <si>
    <t>Исполнено</t>
  </si>
  <si>
    <t>Процент исполнения</t>
  </si>
  <si>
    <t>Утверждено на 2023 год в редакции от 21.12.2023 № 192</t>
  </si>
  <si>
    <t>План кассовых поступлений и выплат (сводная бюджетная роспись) на 01.01.2024 года</t>
  </si>
  <si>
    <t>(рублей)</t>
  </si>
  <si>
    <t>из них: на развитие территориального общественного самоуправления в Архангельской области</t>
  </si>
  <si>
    <t>Единый налог на вмененный доход для отдельных видов деятельности</t>
  </si>
  <si>
    <t xml:space="preserve">  1 05 02000 02 0000 110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</si>
  <si>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</si>
  <si>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</si>
  <si>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Платежи в целях возмещения причиненного ущерба (убытков)</t>
  </si>
  <si>
    <t xml:space="preserve"> 1 16 10000 00 0000 140</t>
  </si>
  <si>
    <t>Платежи, уплачиваемые в целях возмещения вреда</t>
  </si>
  <si>
    <t>1 16 11000 01 0000 140</t>
  </si>
  <si>
    <t xml:space="preserve">Отчет об исполнении бюджета  муниципального округа по поступлениям доходов за 2023 год </t>
  </si>
  <si>
    <t>от  11 апреля 2024 года № 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</si>
</sst>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sz val="10"/>
      <name val="Times New Roman"/>
      <family val="1"/>
      <charset val="204"/>
    </font>
    <font>
      <sz val="7"/>
      <name val="Arial Cyr"/>
      <charset val="204"/>
    </font>
    <font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43" fontId="1" fillId="0" borderId="0" applyFont="0" applyFill="0" applyBorder="0" applyAlignment="0" applyProtection="0"/>
    <xf numFmtId="49" fontId="14" fillId="0" borderId="11">
      <alignment horizontal="center"/>
    </xf>
  </cellStyleXfs>
  <cellXfs count="84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 wrapText="1"/>
    </xf>
    <xf numFmtId="0" fontId="12" fillId="3" borderId="0" xfId="0" applyFont="1" applyFill="1"/>
    <xf numFmtId="0" fontId="9" fillId="3" borderId="0" xfId="0" applyFont="1" applyFill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left" vertical="center" wrapText="1" indent="1"/>
    </xf>
    <xf numFmtId="4" fontId="0" fillId="0" borderId="0" xfId="0" applyNumberFormat="1"/>
    <xf numFmtId="0" fontId="0" fillId="0" borderId="4" xfId="0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7" xfId="0" applyNumberFormat="1" applyBorder="1"/>
    <xf numFmtId="0" fontId="13" fillId="0" borderId="2" xfId="0" applyFont="1" applyBorder="1" applyAlignment="1">
      <alignment horizontal="center"/>
    </xf>
    <xf numFmtId="3" fontId="7" fillId="0" borderId="0" xfId="0" applyNumberFormat="1" applyFont="1" applyAlignment="1">
      <alignment horizontal="right"/>
    </xf>
    <xf numFmtId="3" fontId="0" fillId="0" borderId="2" xfId="0" applyNumberForma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/>
    </xf>
    <xf numFmtId="3" fontId="0" fillId="0" borderId="7" xfId="0" applyNumberFormat="1" applyBorder="1"/>
    <xf numFmtId="3" fontId="6" fillId="0" borderId="1" xfId="0" applyNumberFormat="1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6" xfId="0" applyNumberFormat="1" applyFont="1" applyBorder="1" applyAlignment="1">
      <alignment horizontal="right"/>
    </xf>
    <xf numFmtId="3" fontId="1" fillId="0" borderId="1" xfId="2" applyNumberFormat="1" applyFont="1" applyFill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0" fillId="0" borderId="0" xfId="0" applyNumberFormat="1"/>
    <xf numFmtId="49" fontId="2" fillId="0" borderId="1" xfId="0" applyNumberFormat="1" applyFont="1" applyBorder="1"/>
    <xf numFmtId="49" fontId="0" fillId="0" borderId="5" xfId="0" applyNumberFormat="1" applyBorder="1" applyAlignment="1">
      <alignment horizontal="center"/>
    </xf>
    <xf numFmtId="3" fontId="0" fillId="0" borderId="0" xfId="0" applyNumberFormat="1" applyAlignment="1">
      <alignment horizontal="right"/>
    </xf>
    <xf numFmtId="0" fontId="10" fillId="0" borderId="10" xfId="0" applyFont="1" applyBorder="1" applyAlignment="1">
      <alignment horizontal="left" wrapText="1" indent="3"/>
    </xf>
    <xf numFmtId="0" fontId="10" fillId="0" borderId="10" xfId="0" applyFont="1" applyBorder="1" applyAlignment="1">
      <alignment horizontal="left" wrapText="1" indent="2"/>
    </xf>
    <xf numFmtId="0" fontId="10" fillId="0" borderId="10" xfId="0" applyFont="1" applyBorder="1" applyAlignment="1">
      <alignment horizontal="left" wrapText="1" indent="1"/>
    </xf>
    <xf numFmtId="0" fontId="2" fillId="0" borderId="12" xfId="0" applyFont="1" applyBorder="1" applyAlignment="1">
      <alignment horizontal="left" vertical="center" wrapText="1" indent="1"/>
    </xf>
    <xf numFmtId="0" fontId="5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</cellXfs>
  <cellStyles count="4">
    <cellStyle name="xl43" xfId="3"/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145"/>
  <sheetViews>
    <sheetView tabSelected="1" view="pageBreakPreview" zoomScale="110" zoomScaleNormal="100" zoomScaleSheetLayoutView="110" workbookViewId="0">
      <selection activeCell="F4" sqref="F4"/>
    </sheetView>
  </sheetViews>
  <sheetFormatPr defaultRowHeight="13.2" x14ac:dyDescent="0.25"/>
  <cols>
    <col min="1" max="1" width="76.88671875" customWidth="1"/>
    <col min="2" max="2" width="23" customWidth="1"/>
    <col min="3" max="3" width="19.33203125" customWidth="1"/>
    <col min="4" max="4" width="17.109375" customWidth="1"/>
    <col min="5" max="5" width="15.5546875" customWidth="1"/>
    <col min="6" max="6" width="9.109375" style="74"/>
  </cols>
  <sheetData>
    <row r="1" spans="1:6" x14ac:dyDescent="0.25">
      <c r="F1" s="64" t="s">
        <v>114</v>
      </c>
    </row>
    <row r="2" spans="1:6" x14ac:dyDescent="0.25">
      <c r="F2" s="64" t="s">
        <v>28</v>
      </c>
    </row>
    <row r="3" spans="1:6" x14ac:dyDescent="0.25">
      <c r="F3" s="64" t="s">
        <v>129</v>
      </c>
    </row>
    <row r="4" spans="1:6" x14ac:dyDescent="0.25">
      <c r="F4" s="77" t="s">
        <v>214</v>
      </c>
    </row>
    <row r="6" spans="1:6" ht="32.25" customHeight="1" x14ac:dyDescent="0.25">
      <c r="A6" s="82" t="s">
        <v>213</v>
      </c>
      <c r="B6" s="83"/>
      <c r="C6" s="83"/>
      <c r="D6" s="83"/>
      <c r="E6" s="83"/>
      <c r="F6" s="83"/>
    </row>
    <row r="7" spans="1:6" ht="13.5" customHeight="1" x14ac:dyDescent="0.25">
      <c r="A7" s="16"/>
      <c r="B7" s="17"/>
      <c r="C7" s="58"/>
      <c r="F7" s="64" t="s">
        <v>203</v>
      </c>
    </row>
    <row r="8" spans="1:6" ht="93" customHeight="1" x14ac:dyDescent="0.25">
      <c r="A8" s="59" t="s">
        <v>15</v>
      </c>
      <c r="B8" s="59" t="s">
        <v>16</v>
      </c>
      <c r="C8" s="60" t="s">
        <v>201</v>
      </c>
      <c r="D8" s="60" t="s">
        <v>202</v>
      </c>
      <c r="E8" s="61" t="s">
        <v>199</v>
      </c>
      <c r="F8" s="65" t="s">
        <v>200</v>
      </c>
    </row>
    <row r="9" spans="1:6" ht="9.9" customHeight="1" x14ac:dyDescent="0.25">
      <c r="A9" s="2">
        <v>1</v>
      </c>
      <c r="B9" s="2">
        <v>2</v>
      </c>
      <c r="C9" s="2">
        <v>3</v>
      </c>
      <c r="D9" s="63">
        <v>4</v>
      </c>
      <c r="E9" s="63">
        <v>5</v>
      </c>
      <c r="F9" s="66">
        <v>6</v>
      </c>
    </row>
    <row r="10" spans="1:6" x14ac:dyDescent="0.25">
      <c r="A10" s="3"/>
      <c r="B10" s="4"/>
      <c r="C10" s="62"/>
      <c r="D10" s="62"/>
      <c r="E10" s="62"/>
      <c r="F10" s="67"/>
    </row>
    <row r="11" spans="1:6" ht="18" customHeight="1" x14ac:dyDescent="0.25">
      <c r="A11" s="5" t="s">
        <v>66</v>
      </c>
      <c r="B11" s="18" t="s">
        <v>7</v>
      </c>
      <c r="C11" s="36">
        <f>C13+C15+C17+C22+C26+C30+C33+C35+C38+C41+C48</f>
        <v>241203228.28999999</v>
      </c>
      <c r="D11" s="36">
        <f>D13+D15+D17+D22+D26+D30+D33+D35+D38+D41+D48</f>
        <v>241203228.28999999</v>
      </c>
      <c r="E11" s="36">
        <f>E13+E15+E17+E22+E26+E30+E33+E35+E38+E41+E48</f>
        <v>263848692.21000001</v>
      </c>
      <c r="F11" s="68">
        <f>E11/D11*100</f>
        <v>109.38854097457322</v>
      </c>
    </row>
    <row r="12" spans="1:6" x14ac:dyDescent="0.25">
      <c r="A12" s="5"/>
      <c r="B12" s="18"/>
      <c r="C12" s="37"/>
      <c r="D12" s="37"/>
      <c r="E12" s="37"/>
      <c r="F12" s="24"/>
    </row>
    <row r="13" spans="1:6" ht="18.75" customHeight="1" x14ac:dyDescent="0.25">
      <c r="A13" s="6" t="s">
        <v>4</v>
      </c>
      <c r="B13" s="19" t="s">
        <v>8</v>
      </c>
      <c r="C13" s="37">
        <f>C14</f>
        <v>162512235</v>
      </c>
      <c r="D13" s="37">
        <f t="shared" ref="D13:E13" si="0">D14</f>
        <v>162512235</v>
      </c>
      <c r="E13" s="37">
        <f t="shared" si="0"/>
        <v>169718100.91999999</v>
      </c>
      <c r="F13" s="24">
        <f t="shared" ref="F13:F79" si="1">E13/D13*100</f>
        <v>104.43404517819843</v>
      </c>
    </row>
    <row r="14" spans="1:6" x14ac:dyDescent="0.25">
      <c r="A14" s="7" t="s">
        <v>0</v>
      </c>
      <c r="B14" s="19" t="s">
        <v>9</v>
      </c>
      <c r="C14" s="37">
        <v>162512235</v>
      </c>
      <c r="D14" s="37">
        <v>162512235</v>
      </c>
      <c r="E14" s="37">
        <v>169718100.91999999</v>
      </c>
      <c r="F14" s="24">
        <f t="shared" si="1"/>
        <v>104.43404517819843</v>
      </c>
    </row>
    <row r="15" spans="1:6" ht="29.25" customHeight="1" x14ac:dyDescent="0.25">
      <c r="A15" s="8" t="s">
        <v>31</v>
      </c>
      <c r="B15" s="19" t="s">
        <v>32</v>
      </c>
      <c r="C15" s="37">
        <f>C16</f>
        <v>15692882</v>
      </c>
      <c r="D15" s="37">
        <f t="shared" ref="D15:E15" si="2">D16</f>
        <v>15692882</v>
      </c>
      <c r="E15" s="37">
        <f t="shared" si="2"/>
        <v>18266221.559999999</v>
      </c>
      <c r="F15" s="24">
        <f t="shared" si="1"/>
        <v>116.39813235070524</v>
      </c>
    </row>
    <row r="16" spans="1:6" ht="26.4" x14ac:dyDescent="0.25">
      <c r="A16" s="7" t="s">
        <v>33</v>
      </c>
      <c r="B16" s="19" t="s">
        <v>34</v>
      </c>
      <c r="C16" s="37">
        <v>15692882</v>
      </c>
      <c r="D16" s="37">
        <v>15692882</v>
      </c>
      <c r="E16" s="37">
        <v>18266221.559999999</v>
      </c>
      <c r="F16" s="24">
        <f t="shared" si="1"/>
        <v>116.39813235070524</v>
      </c>
    </row>
    <row r="17" spans="1:6" ht="18.75" customHeight="1" x14ac:dyDescent="0.25">
      <c r="A17" s="8" t="s">
        <v>1</v>
      </c>
      <c r="B17" s="19" t="s">
        <v>10</v>
      </c>
      <c r="C17" s="37">
        <f>C18+C20+C21+C19</f>
        <v>25096000</v>
      </c>
      <c r="D17" s="37">
        <f t="shared" ref="D17:E17" si="3">D18+D20+D21+D19</f>
        <v>25096000</v>
      </c>
      <c r="E17" s="37">
        <f t="shared" si="3"/>
        <v>27815650</v>
      </c>
      <c r="F17" s="24">
        <f t="shared" si="1"/>
        <v>110.83698597386038</v>
      </c>
    </row>
    <row r="18" spans="1:6" x14ac:dyDescent="0.25">
      <c r="A18" s="7" t="s">
        <v>55</v>
      </c>
      <c r="B18" s="19" t="s">
        <v>56</v>
      </c>
      <c r="C18" s="37">
        <v>4079000</v>
      </c>
      <c r="D18" s="37">
        <v>4079000</v>
      </c>
      <c r="E18" s="37">
        <v>3395620.66</v>
      </c>
      <c r="F18" s="24">
        <f t="shared" si="1"/>
        <v>83.246400098063262</v>
      </c>
    </row>
    <row r="19" spans="1:6" x14ac:dyDescent="0.25">
      <c r="A19" s="7" t="s">
        <v>205</v>
      </c>
      <c r="B19" s="75" t="s">
        <v>206</v>
      </c>
      <c r="C19" s="37"/>
      <c r="D19" s="37"/>
      <c r="E19" s="37">
        <v>-88289.45</v>
      </c>
      <c r="F19" s="24"/>
    </row>
    <row r="20" spans="1:6" x14ac:dyDescent="0.25">
      <c r="A20" s="7" t="s">
        <v>6</v>
      </c>
      <c r="B20" s="19" t="s">
        <v>57</v>
      </c>
      <c r="C20" s="37">
        <v>19362000</v>
      </c>
      <c r="D20" s="37">
        <v>19362000</v>
      </c>
      <c r="E20" s="37">
        <v>24293448.079999998</v>
      </c>
      <c r="F20" s="24">
        <f t="shared" si="1"/>
        <v>125.4697246152257</v>
      </c>
    </row>
    <row r="21" spans="1:6" x14ac:dyDescent="0.25">
      <c r="A21" s="7" t="s">
        <v>52</v>
      </c>
      <c r="B21" s="19" t="s">
        <v>58</v>
      </c>
      <c r="C21" s="37">
        <v>1655000</v>
      </c>
      <c r="D21" s="37">
        <v>1655000</v>
      </c>
      <c r="E21" s="37">
        <v>214870.71</v>
      </c>
      <c r="F21" s="24">
        <f t="shared" si="1"/>
        <v>12.983124471299092</v>
      </c>
    </row>
    <row r="22" spans="1:6" ht="18.75" customHeight="1" x14ac:dyDescent="0.25">
      <c r="A22" s="8" t="s">
        <v>118</v>
      </c>
      <c r="B22" s="19" t="s">
        <v>119</v>
      </c>
      <c r="C22" s="37">
        <f>C23+C24+C25</f>
        <v>10277207</v>
      </c>
      <c r="D22" s="37">
        <f t="shared" ref="D22:E22" si="4">D23+D24+D25</f>
        <v>10277207</v>
      </c>
      <c r="E22" s="37">
        <f t="shared" si="4"/>
        <v>10919797.360000001</v>
      </c>
      <c r="F22" s="24">
        <f t="shared" si="1"/>
        <v>106.252577767481</v>
      </c>
    </row>
    <row r="23" spans="1:6" x14ac:dyDescent="0.25">
      <c r="A23" s="7" t="s">
        <v>120</v>
      </c>
      <c r="B23" s="19" t="s">
        <v>121</v>
      </c>
      <c r="C23" s="37">
        <v>1417000</v>
      </c>
      <c r="D23" s="37">
        <v>1417000</v>
      </c>
      <c r="E23" s="37">
        <v>2130804.9700000002</v>
      </c>
      <c r="F23" s="24">
        <f t="shared" si="1"/>
        <v>150.37438038108681</v>
      </c>
    </row>
    <row r="24" spans="1:6" x14ac:dyDescent="0.25">
      <c r="A24" s="7" t="s">
        <v>122</v>
      </c>
      <c r="B24" s="19" t="s">
        <v>143</v>
      </c>
      <c r="C24" s="37">
        <v>7415207</v>
      </c>
      <c r="D24" s="37">
        <v>7415207</v>
      </c>
      <c r="E24" s="37">
        <v>7728910.1699999999</v>
      </c>
      <c r="F24" s="24">
        <f t="shared" si="1"/>
        <v>104.23053827088036</v>
      </c>
    </row>
    <row r="25" spans="1:6" x14ac:dyDescent="0.25">
      <c r="A25" s="7" t="s">
        <v>124</v>
      </c>
      <c r="B25" s="19" t="s">
        <v>123</v>
      </c>
      <c r="C25" s="37">
        <v>1445000</v>
      </c>
      <c r="D25" s="37">
        <v>1445000</v>
      </c>
      <c r="E25" s="37">
        <v>1060082.22</v>
      </c>
      <c r="F25" s="24">
        <f t="shared" si="1"/>
        <v>73.362091349480963</v>
      </c>
    </row>
    <row r="26" spans="1:6" ht="18.75" customHeight="1" x14ac:dyDescent="0.25">
      <c r="A26" s="8" t="s">
        <v>40</v>
      </c>
      <c r="B26" s="19" t="s">
        <v>11</v>
      </c>
      <c r="C26" s="37">
        <f>C27+C28+C29</f>
        <v>2003000</v>
      </c>
      <c r="D26" s="37">
        <f t="shared" ref="D26:E26" si="5">D27+D28+D29</f>
        <v>2003000</v>
      </c>
      <c r="E26" s="37">
        <f t="shared" si="5"/>
        <v>1481405.2999999998</v>
      </c>
      <c r="F26" s="24">
        <f t="shared" si="1"/>
        <v>73.959326010983517</v>
      </c>
    </row>
    <row r="27" spans="1:6" ht="26.4" x14ac:dyDescent="0.25">
      <c r="A27" s="7" t="s">
        <v>59</v>
      </c>
      <c r="B27" s="19" t="s">
        <v>60</v>
      </c>
      <c r="C27" s="44">
        <v>995300</v>
      </c>
      <c r="D27" s="44">
        <v>995300</v>
      </c>
      <c r="E27" s="44">
        <v>760574.2</v>
      </c>
      <c r="F27" s="69">
        <f t="shared" si="1"/>
        <v>76.416577916206165</v>
      </c>
    </row>
    <row r="28" spans="1:6" ht="36" customHeight="1" x14ac:dyDescent="0.25">
      <c r="A28" s="7" t="s">
        <v>125</v>
      </c>
      <c r="B28" s="19" t="s">
        <v>126</v>
      </c>
      <c r="C28" s="37">
        <v>66500</v>
      </c>
      <c r="D28" s="37">
        <v>66500</v>
      </c>
      <c r="E28" s="37">
        <v>35001.1</v>
      </c>
      <c r="F28" s="24">
        <f t="shared" si="1"/>
        <v>52.633233082706766</v>
      </c>
    </row>
    <row r="29" spans="1:6" ht="26.4" x14ac:dyDescent="0.25">
      <c r="A29" s="43" t="s">
        <v>61</v>
      </c>
      <c r="B29" s="26" t="s">
        <v>62</v>
      </c>
      <c r="C29" s="44">
        <v>941200</v>
      </c>
      <c r="D29" s="44">
        <v>941200</v>
      </c>
      <c r="E29" s="44">
        <v>685830</v>
      </c>
      <c r="F29" s="69">
        <f t="shared" si="1"/>
        <v>72.867615809604757</v>
      </c>
    </row>
    <row r="30" spans="1:6" ht="26.4" x14ac:dyDescent="0.25">
      <c r="A30" s="6" t="s">
        <v>2</v>
      </c>
      <c r="B30" s="19" t="s">
        <v>12</v>
      </c>
      <c r="C30" s="37">
        <f>C31+C32</f>
        <v>8047581</v>
      </c>
      <c r="D30" s="37">
        <f t="shared" ref="D30:E30" si="6">D31+D32</f>
        <v>8047581</v>
      </c>
      <c r="E30" s="37">
        <f t="shared" si="6"/>
        <v>9399960.7100000009</v>
      </c>
      <c r="F30" s="24">
        <f t="shared" si="1"/>
        <v>116.80479773984258</v>
      </c>
    </row>
    <row r="31" spans="1:6" ht="52.8" x14ac:dyDescent="0.25">
      <c r="A31" s="7" t="s">
        <v>35</v>
      </c>
      <c r="B31" s="26" t="s">
        <v>36</v>
      </c>
      <c r="C31" s="37">
        <v>3947581</v>
      </c>
      <c r="D31" s="37">
        <v>3947581</v>
      </c>
      <c r="E31" s="37">
        <v>4483708.45</v>
      </c>
      <c r="F31" s="24">
        <f t="shared" si="1"/>
        <v>113.58116400904757</v>
      </c>
    </row>
    <row r="32" spans="1:6" ht="52.8" x14ac:dyDescent="0.25">
      <c r="A32" s="7" t="s">
        <v>74</v>
      </c>
      <c r="B32" s="20" t="s">
        <v>73</v>
      </c>
      <c r="C32" s="37">
        <v>4100000</v>
      </c>
      <c r="D32" s="37">
        <v>4100000</v>
      </c>
      <c r="E32" s="37">
        <v>4916252.26</v>
      </c>
      <c r="F32" s="24">
        <f t="shared" si="1"/>
        <v>119.90859170731707</v>
      </c>
    </row>
    <row r="33" spans="1:6" ht="18.75" customHeight="1" x14ac:dyDescent="0.25">
      <c r="A33" s="29" t="s">
        <v>5</v>
      </c>
      <c r="B33" s="30" t="s">
        <v>13</v>
      </c>
      <c r="C33" s="40">
        <f>C34</f>
        <v>10719000</v>
      </c>
      <c r="D33" s="40">
        <f t="shared" ref="D33:E33" si="7">D34</f>
        <v>10719000</v>
      </c>
      <c r="E33" s="40">
        <f t="shared" si="7"/>
        <v>10538702.369999999</v>
      </c>
      <c r="F33" s="70">
        <f t="shared" si="1"/>
        <v>98.317962216624679</v>
      </c>
    </row>
    <row r="34" spans="1:6" x14ac:dyDescent="0.25">
      <c r="A34" s="15" t="s">
        <v>37</v>
      </c>
      <c r="B34" s="19" t="s">
        <v>38</v>
      </c>
      <c r="C34" s="44">
        <v>10719000</v>
      </c>
      <c r="D34" s="44">
        <v>10719000</v>
      </c>
      <c r="E34" s="44">
        <v>10538702.369999999</v>
      </c>
      <c r="F34" s="69">
        <f t="shared" si="1"/>
        <v>98.317962216624679</v>
      </c>
    </row>
    <row r="35" spans="1:6" ht="25.5" customHeight="1" x14ac:dyDescent="0.25">
      <c r="A35" s="8" t="s">
        <v>65</v>
      </c>
      <c r="B35" s="19" t="s">
        <v>42</v>
      </c>
      <c r="C35" s="37">
        <f>C36+C37</f>
        <v>4447407.29</v>
      </c>
      <c r="D35" s="37">
        <f t="shared" ref="D35:E35" si="8">D36+D37</f>
        <v>4447407.29</v>
      </c>
      <c r="E35" s="37">
        <f t="shared" si="8"/>
        <v>9440234.9100000001</v>
      </c>
      <c r="F35" s="24">
        <f t="shared" si="1"/>
        <v>212.26378189437202</v>
      </c>
    </row>
    <row r="36" spans="1:6" x14ac:dyDescent="0.25">
      <c r="A36" s="27" t="s">
        <v>43</v>
      </c>
      <c r="B36" s="28" t="s">
        <v>44</v>
      </c>
      <c r="C36" s="41">
        <v>1612507.29</v>
      </c>
      <c r="D36" s="41">
        <v>1612507.29</v>
      </c>
      <c r="E36" s="41">
        <v>6076555.6799999997</v>
      </c>
      <c r="F36" s="71">
        <f t="shared" si="1"/>
        <v>376.83895866294034</v>
      </c>
    </row>
    <row r="37" spans="1:6" x14ac:dyDescent="0.25">
      <c r="A37" s="12" t="s">
        <v>45</v>
      </c>
      <c r="B37" s="31" t="s">
        <v>46</v>
      </c>
      <c r="C37" s="37">
        <v>2834900</v>
      </c>
      <c r="D37" s="37">
        <v>2834900</v>
      </c>
      <c r="E37" s="37">
        <v>3363679.23</v>
      </c>
      <c r="F37" s="24">
        <f t="shared" si="1"/>
        <v>118.65248262725316</v>
      </c>
    </row>
    <row r="38" spans="1:6" ht="18.75" customHeight="1" x14ac:dyDescent="0.25">
      <c r="A38" s="13" t="s">
        <v>26</v>
      </c>
      <c r="B38" s="21" t="s">
        <v>27</v>
      </c>
      <c r="C38" s="37">
        <f>C39+C40</f>
        <v>1385494</v>
      </c>
      <c r="D38" s="37">
        <f t="shared" ref="D38:E38" si="9">D39+D40</f>
        <v>1385494</v>
      </c>
      <c r="E38" s="37">
        <f t="shared" si="9"/>
        <v>721857.35</v>
      </c>
      <c r="F38" s="24">
        <f t="shared" si="1"/>
        <v>52.101080914099953</v>
      </c>
    </row>
    <row r="39" spans="1:6" ht="52.8" x14ac:dyDescent="0.25">
      <c r="A39" s="7" t="s">
        <v>75</v>
      </c>
      <c r="B39" s="26" t="s">
        <v>63</v>
      </c>
      <c r="C39" s="37">
        <v>956632</v>
      </c>
      <c r="D39" s="37">
        <v>956632</v>
      </c>
      <c r="E39" s="37">
        <v>531500</v>
      </c>
      <c r="F39" s="24">
        <f t="shared" si="1"/>
        <v>55.559504595288466</v>
      </c>
    </row>
    <row r="40" spans="1:6" ht="26.4" x14ac:dyDescent="0.25">
      <c r="A40" s="7" t="s">
        <v>64</v>
      </c>
      <c r="B40" s="20" t="s">
        <v>39</v>
      </c>
      <c r="C40" s="37">
        <v>428862</v>
      </c>
      <c r="D40" s="37">
        <v>428862</v>
      </c>
      <c r="E40" s="37">
        <v>190357.35</v>
      </c>
      <c r="F40" s="24">
        <f t="shared" si="1"/>
        <v>44.386620871049431</v>
      </c>
    </row>
    <row r="41" spans="1:6" ht="18.75" customHeight="1" x14ac:dyDescent="0.25">
      <c r="A41" s="8" t="s">
        <v>22</v>
      </c>
      <c r="B41" s="19" t="s">
        <v>21</v>
      </c>
      <c r="C41" s="37">
        <f>C42+C44+C43+C45+C46</f>
        <v>611000</v>
      </c>
      <c r="D41" s="37">
        <f t="shared" ref="D41:E41" si="10">D42+D44+D43+D45+D46</f>
        <v>611000</v>
      </c>
      <c r="E41" s="37">
        <f t="shared" si="10"/>
        <v>5135339.7299999995</v>
      </c>
      <c r="F41" s="24">
        <f t="shared" si="1"/>
        <v>840.48113420621928</v>
      </c>
    </row>
    <row r="42" spans="1:6" ht="26.4" x14ac:dyDescent="0.25">
      <c r="A42" s="42" t="s">
        <v>53</v>
      </c>
      <c r="B42" s="45" t="s">
        <v>54</v>
      </c>
      <c r="C42" s="37">
        <v>120000</v>
      </c>
      <c r="D42" s="37">
        <v>120000</v>
      </c>
      <c r="E42" s="37">
        <v>114585.2</v>
      </c>
      <c r="F42" s="24">
        <f t="shared" si="1"/>
        <v>95.487666666666655</v>
      </c>
    </row>
    <row r="43" spans="1:6" ht="26.4" x14ac:dyDescent="0.25">
      <c r="A43" s="42" t="s">
        <v>207</v>
      </c>
      <c r="B43" s="45" t="s">
        <v>208</v>
      </c>
      <c r="C43" s="37"/>
      <c r="D43" s="37"/>
      <c r="E43" s="37">
        <v>42354.85</v>
      </c>
      <c r="F43" s="24"/>
    </row>
    <row r="44" spans="1:6" ht="75.75" customHeight="1" x14ac:dyDescent="0.25">
      <c r="A44" s="42" t="s">
        <v>127</v>
      </c>
      <c r="B44" s="26" t="s">
        <v>128</v>
      </c>
      <c r="C44" s="35">
        <v>491000</v>
      </c>
      <c r="D44" s="35">
        <v>491000</v>
      </c>
      <c r="E44" s="35">
        <v>0</v>
      </c>
      <c r="F44" s="25">
        <f t="shared" si="1"/>
        <v>0</v>
      </c>
    </row>
    <row r="45" spans="1:6" ht="14.25" customHeight="1" x14ac:dyDescent="0.25">
      <c r="A45" s="42" t="s">
        <v>209</v>
      </c>
      <c r="B45" s="76" t="s">
        <v>210</v>
      </c>
      <c r="C45" s="35"/>
      <c r="D45" s="35"/>
      <c r="E45" s="35">
        <v>100</v>
      </c>
      <c r="F45" s="25"/>
    </row>
    <row r="46" spans="1:6" ht="14.25" customHeight="1" x14ac:dyDescent="0.25">
      <c r="A46" s="42" t="s">
        <v>211</v>
      </c>
      <c r="B46" s="76" t="s">
        <v>212</v>
      </c>
      <c r="C46" s="35"/>
      <c r="D46" s="35"/>
      <c r="E46" s="35">
        <v>4978299.68</v>
      </c>
      <c r="F46" s="25"/>
    </row>
    <row r="47" spans="1:6" x14ac:dyDescent="0.25">
      <c r="A47" s="7"/>
      <c r="B47" s="22"/>
      <c r="C47" s="37"/>
      <c r="D47" s="37"/>
      <c r="E47" s="37"/>
      <c r="F47" s="24"/>
    </row>
    <row r="48" spans="1:6" s="55" customFormat="1" x14ac:dyDescent="0.25">
      <c r="A48" s="8" t="s">
        <v>169</v>
      </c>
      <c r="B48" s="45" t="s">
        <v>170</v>
      </c>
      <c r="C48" s="37">
        <f>C49</f>
        <v>411422</v>
      </c>
      <c r="D48" s="37">
        <f t="shared" ref="D48:E48" si="11">D49</f>
        <v>411422</v>
      </c>
      <c r="E48" s="37">
        <f t="shared" si="11"/>
        <v>411422</v>
      </c>
      <c r="F48" s="24">
        <f t="shared" si="1"/>
        <v>100</v>
      </c>
    </row>
    <row r="49" spans="1:234" s="55" customFormat="1" ht="15.6" x14ac:dyDescent="0.25">
      <c r="A49" s="42" t="s">
        <v>171</v>
      </c>
      <c r="B49" s="45" t="s">
        <v>172</v>
      </c>
      <c r="C49" s="37">
        <f>C50+C51+C52+C53+C54+C55+C56+C57</f>
        <v>411422</v>
      </c>
      <c r="D49" s="37">
        <f t="shared" ref="D49:E49" si="12">D50+D51+D52+D53+D54+D55+D56+D57</f>
        <v>411422</v>
      </c>
      <c r="E49" s="37">
        <f t="shared" si="12"/>
        <v>411422</v>
      </c>
      <c r="F49" s="24">
        <f t="shared" si="1"/>
        <v>100</v>
      </c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</row>
    <row r="50" spans="1:234" s="55" customFormat="1" ht="26.4" x14ac:dyDescent="0.25">
      <c r="A50" s="42" t="s">
        <v>186</v>
      </c>
      <c r="B50" s="45" t="s">
        <v>173</v>
      </c>
      <c r="C50" s="37">
        <v>70407</v>
      </c>
      <c r="D50" s="37">
        <v>70407</v>
      </c>
      <c r="E50" s="37">
        <v>70407</v>
      </c>
      <c r="F50" s="24">
        <f t="shared" si="1"/>
        <v>100</v>
      </c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</row>
    <row r="51" spans="1:234" s="55" customFormat="1" ht="39.6" x14ac:dyDescent="0.25">
      <c r="A51" s="42" t="s">
        <v>181</v>
      </c>
      <c r="B51" s="45" t="s">
        <v>174</v>
      </c>
      <c r="C51" s="37">
        <v>70407</v>
      </c>
      <c r="D51" s="37">
        <v>70407</v>
      </c>
      <c r="E51" s="37">
        <v>70407</v>
      </c>
      <c r="F51" s="24">
        <f t="shared" si="1"/>
        <v>100</v>
      </c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  <c r="HO51" s="56"/>
      <c r="HP51" s="56"/>
      <c r="HQ51" s="56"/>
      <c r="HR51" s="56"/>
      <c r="HS51" s="56"/>
      <c r="HT51" s="56"/>
      <c r="HU51" s="56"/>
      <c r="HV51" s="56"/>
      <c r="HW51" s="56"/>
      <c r="HX51" s="56"/>
      <c r="HY51" s="56"/>
      <c r="HZ51" s="56"/>
    </row>
    <row r="52" spans="1:234" s="55" customFormat="1" ht="37.5" customHeight="1" x14ac:dyDescent="0.25">
      <c r="A52" s="42" t="s">
        <v>190</v>
      </c>
      <c r="B52" s="45" t="s">
        <v>175</v>
      </c>
      <c r="C52" s="37">
        <v>50000</v>
      </c>
      <c r="D52" s="37">
        <v>50000</v>
      </c>
      <c r="E52" s="37">
        <v>50000</v>
      </c>
      <c r="F52" s="24">
        <f t="shared" si="1"/>
        <v>100</v>
      </c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6"/>
      <c r="GR52" s="56"/>
      <c r="GS52" s="56"/>
      <c r="GT52" s="56"/>
      <c r="GU52" s="56"/>
      <c r="GV52" s="56"/>
      <c r="GW52" s="56"/>
      <c r="GX52" s="56"/>
      <c r="GY52" s="56"/>
      <c r="GZ52" s="56"/>
      <c r="HA52" s="56"/>
      <c r="HB52" s="56"/>
      <c r="HC52" s="56"/>
      <c r="HD52" s="56"/>
      <c r="HE52" s="56"/>
      <c r="HF52" s="56"/>
      <c r="HG52" s="56"/>
      <c r="HH52" s="56"/>
      <c r="HI52" s="56"/>
      <c r="HJ52" s="56"/>
      <c r="HK52" s="56"/>
      <c r="HL52" s="56"/>
      <c r="HM52" s="56"/>
      <c r="HN52" s="56"/>
      <c r="HO52" s="56"/>
      <c r="HP52" s="56"/>
      <c r="HQ52" s="56"/>
      <c r="HR52" s="56"/>
      <c r="HS52" s="56"/>
      <c r="HT52" s="56"/>
      <c r="HU52" s="56"/>
      <c r="HV52" s="56"/>
      <c r="HW52" s="56"/>
      <c r="HX52" s="56"/>
      <c r="HY52" s="56"/>
      <c r="HZ52" s="56"/>
    </row>
    <row r="53" spans="1:234" s="55" customFormat="1" ht="26.4" x14ac:dyDescent="0.25">
      <c r="A53" s="42" t="s">
        <v>187</v>
      </c>
      <c r="B53" s="45" t="s">
        <v>176</v>
      </c>
      <c r="C53" s="37">
        <v>52400</v>
      </c>
      <c r="D53" s="37">
        <v>52400</v>
      </c>
      <c r="E53" s="37">
        <v>52400</v>
      </c>
      <c r="F53" s="24">
        <f t="shared" si="1"/>
        <v>100</v>
      </c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6"/>
      <c r="GB53" s="56"/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56"/>
      <c r="GO53" s="56"/>
      <c r="GP53" s="56"/>
      <c r="GQ53" s="56"/>
      <c r="GR53" s="56"/>
      <c r="GS53" s="56"/>
      <c r="GT53" s="56"/>
      <c r="GU53" s="56"/>
      <c r="GV53" s="56"/>
      <c r="GW53" s="56"/>
      <c r="GX53" s="56"/>
      <c r="GY53" s="56"/>
      <c r="GZ53" s="56"/>
      <c r="HA53" s="56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  <c r="HO53" s="56"/>
      <c r="HP53" s="56"/>
      <c r="HQ53" s="56"/>
      <c r="HR53" s="56"/>
      <c r="HS53" s="56"/>
      <c r="HT53" s="56"/>
      <c r="HU53" s="56"/>
      <c r="HV53" s="56"/>
      <c r="HW53" s="56"/>
      <c r="HX53" s="56"/>
      <c r="HY53" s="56"/>
      <c r="HZ53" s="56"/>
    </row>
    <row r="54" spans="1:234" s="55" customFormat="1" ht="39.6" x14ac:dyDescent="0.25">
      <c r="A54" s="42" t="s">
        <v>188</v>
      </c>
      <c r="B54" s="45" t="s">
        <v>177</v>
      </c>
      <c r="C54" s="37">
        <v>24400</v>
      </c>
      <c r="D54" s="37">
        <v>24400</v>
      </c>
      <c r="E54" s="37">
        <v>24400</v>
      </c>
      <c r="F54" s="24">
        <f t="shared" si="1"/>
        <v>100</v>
      </c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6"/>
      <c r="DE54" s="56"/>
      <c r="DF54" s="56"/>
      <c r="DG54" s="56"/>
      <c r="DH54" s="56"/>
      <c r="DI54" s="56"/>
      <c r="DJ54" s="56"/>
      <c r="DK54" s="56"/>
      <c r="DL54" s="56"/>
      <c r="DM54" s="56"/>
      <c r="DN54" s="56"/>
      <c r="DO54" s="56"/>
      <c r="DP54" s="56"/>
      <c r="DQ54" s="56"/>
      <c r="DR54" s="56"/>
      <c r="DS54" s="56"/>
      <c r="DT54" s="56"/>
      <c r="DU54" s="56"/>
      <c r="DV54" s="56"/>
      <c r="DW54" s="56"/>
      <c r="DX54" s="56"/>
      <c r="DY54" s="56"/>
      <c r="DZ54" s="56"/>
      <c r="EA54" s="56"/>
      <c r="EB54" s="56"/>
      <c r="EC54" s="56"/>
      <c r="ED54" s="56"/>
      <c r="EE54" s="56"/>
      <c r="EF54" s="56"/>
      <c r="EG54" s="56"/>
      <c r="EH54" s="56"/>
      <c r="EI54" s="56"/>
      <c r="EJ54" s="56"/>
      <c r="EK54" s="56"/>
      <c r="EL54" s="56"/>
      <c r="EM54" s="56"/>
      <c r="EN54" s="56"/>
      <c r="EO54" s="56"/>
      <c r="EP54" s="56"/>
      <c r="EQ54" s="56"/>
      <c r="ER54" s="56"/>
      <c r="ES54" s="56"/>
      <c r="ET54" s="56"/>
      <c r="EU54" s="56"/>
      <c r="EV54" s="56"/>
      <c r="EW54" s="56"/>
      <c r="EX54" s="56"/>
      <c r="EY54" s="56"/>
      <c r="EZ54" s="56"/>
      <c r="FA54" s="56"/>
      <c r="FB54" s="56"/>
      <c r="FC54" s="56"/>
      <c r="FD54" s="56"/>
      <c r="FE54" s="56"/>
      <c r="FF54" s="56"/>
      <c r="FG54" s="56"/>
      <c r="FH54" s="56"/>
      <c r="FI54" s="56"/>
      <c r="FJ54" s="56"/>
      <c r="FK54" s="56"/>
      <c r="FL54" s="56"/>
      <c r="FM54" s="56"/>
      <c r="FN54" s="56"/>
      <c r="FO54" s="56"/>
      <c r="FP54" s="56"/>
      <c r="FQ54" s="56"/>
      <c r="FR54" s="56"/>
      <c r="FS54" s="56"/>
      <c r="FT54" s="56"/>
      <c r="FU54" s="56"/>
      <c r="FV54" s="56"/>
      <c r="FW54" s="56"/>
      <c r="FX54" s="56"/>
      <c r="FY54" s="56"/>
      <c r="FZ54" s="56"/>
      <c r="GA54" s="56"/>
      <c r="GB54" s="56"/>
      <c r="GC54" s="56"/>
      <c r="GD54" s="56"/>
      <c r="GE54" s="56"/>
      <c r="GF54" s="56"/>
      <c r="GG54" s="56"/>
      <c r="GH54" s="56"/>
      <c r="GI54" s="56"/>
      <c r="GJ54" s="56"/>
      <c r="GK54" s="56"/>
      <c r="GL54" s="56"/>
      <c r="GM54" s="56"/>
      <c r="GN54" s="56"/>
      <c r="GO54" s="56"/>
      <c r="GP54" s="56"/>
      <c r="GQ54" s="56"/>
      <c r="GR54" s="56"/>
      <c r="GS54" s="56"/>
      <c r="GT54" s="56"/>
      <c r="GU54" s="56"/>
      <c r="GV54" s="56"/>
      <c r="GW54" s="56"/>
      <c r="GX54" s="56"/>
      <c r="GY54" s="56"/>
      <c r="GZ54" s="56"/>
      <c r="HA54" s="56"/>
      <c r="HB54" s="56"/>
      <c r="HC54" s="56"/>
      <c r="HD54" s="56"/>
      <c r="HE54" s="56"/>
      <c r="HF54" s="56"/>
      <c r="HG54" s="56"/>
      <c r="HH54" s="56"/>
      <c r="HI54" s="56"/>
      <c r="HJ54" s="56"/>
      <c r="HK54" s="56"/>
      <c r="HL54" s="56"/>
      <c r="HM54" s="56"/>
      <c r="HN54" s="56"/>
      <c r="HO54" s="56"/>
      <c r="HP54" s="56"/>
      <c r="HQ54" s="56"/>
      <c r="HR54" s="56"/>
      <c r="HS54" s="56"/>
      <c r="HT54" s="56"/>
      <c r="HU54" s="56"/>
      <c r="HV54" s="56"/>
      <c r="HW54" s="56"/>
      <c r="HX54" s="56"/>
      <c r="HY54" s="56"/>
      <c r="HZ54" s="56"/>
    </row>
    <row r="55" spans="1:234" s="55" customFormat="1" ht="26.4" x14ac:dyDescent="0.25">
      <c r="A55" s="42" t="s">
        <v>182</v>
      </c>
      <c r="B55" s="45" t="s">
        <v>178</v>
      </c>
      <c r="C55" s="37">
        <v>53000</v>
      </c>
      <c r="D55" s="37">
        <v>53000</v>
      </c>
      <c r="E55" s="37">
        <v>53000</v>
      </c>
      <c r="F55" s="24">
        <f t="shared" si="1"/>
        <v>100</v>
      </c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  <c r="DX55" s="56"/>
      <c r="DY55" s="56"/>
      <c r="DZ55" s="56"/>
      <c r="EA55" s="56"/>
      <c r="EB55" s="56"/>
      <c r="EC55" s="56"/>
      <c r="ED55" s="56"/>
      <c r="EE55" s="56"/>
      <c r="EF55" s="56"/>
      <c r="EG55" s="56"/>
      <c r="EH55" s="56"/>
      <c r="EI55" s="56"/>
      <c r="EJ55" s="56"/>
      <c r="EK55" s="56"/>
      <c r="EL55" s="56"/>
      <c r="EM55" s="56"/>
      <c r="EN55" s="56"/>
      <c r="EO55" s="56"/>
      <c r="EP55" s="56"/>
      <c r="EQ55" s="56"/>
      <c r="ER55" s="56"/>
      <c r="ES55" s="56"/>
      <c r="ET55" s="56"/>
      <c r="EU55" s="56"/>
      <c r="EV55" s="56"/>
      <c r="EW55" s="56"/>
      <c r="EX55" s="56"/>
      <c r="EY55" s="56"/>
      <c r="EZ55" s="56"/>
      <c r="FA55" s="56"/>
      <c r="FB55" s="56"/>
      <c r="FC55" s="56"/>
      <c r="FD55" s="56"/>
      <c r="FE55" s="56"/>
      <c r="FF55" s="56"/>
      <c r="FG55" s="56"/>
      <c r="FH55" s="56"/>
      <c r="FI55" s="56"/>
      <c r="FJ55" s="56"/>
      <c r="FK55" s="56"/>
      <c r="FL55" s="56"/>
      <c r="FM55" s="56"/>
      <c r="FN55" s="56"/>
      <c r="FO55" s="56"/>
      <c r="FP55" s="56"/>
      <c r="FQ55" s="56"/>
      <c r="FR55" s="56"/>
      <c r="FS55" s="56"/>
      <c r="FT55" s="56"/>
      <c r="FU55" s="56"/>
      <c r="FV55" s="56"/>
      <c r="FW55" s="56"/>
      <c r="FX55" s="56"/>
      <c r="FY55" s="56"/>
      <c r="FZ55" s="56"/>
      <c r="GA55" s="56"/>
      <c r="GB55" s="56"/>
      <c r="GC55" s="56"/>
      <c r="GD55" s="56"/>
      <c r="GE55" s="56"/>
      <c r="GF55" s="56"/>
      <c r="GG55" s="56"/>
      <c r="GH55" s="56"/>
      <c r="GI55" s="56"/>
      <c r="GJ55" s="56"/>
      <c r="GK55" s="56"/>
      <c r="GL55" s="56"/>
      <c r="GM55" s="56"/>
      <c r="GN55" s="56"/>
      <c r="GO55" s="56"/>
      <c r="GP55" s="56"/>
      <c r="GQ55" s="56"/>
      <c r="GR55" s="56"/>
      <c r="GS55" s="56"/>
      <c r="GT55" s="56"/>
      <c r="GU55" s="56"/>
      <c r="GV55" s="56"/>
      <c r="GW55" s="56"/>
      <c r="GX55" s="56"/>
      <c r="GY55" s="56"/>
      <c r="GZ55" s="56"/>
      <c r="HA55" s="56"/>
      <c r="HB55" s="56"/>
      <c r="HC55" s="56"/>
      <c r="HD55" s="56"/>
      <c r="HE55" s="56"/>
      <c r="HF55" s="56"/>
      <c r="HG55" s="56"/>
      <c r="HH55" s="56"/>
      <c r="HI55" s="56"/>
      <c r="HJ55" s="56"/>
      <c r="HK55" s="56"/>
      <c r="HL55" s="56"/>
      <c r="HM55" s="56"/>
      <c r="HN55" s="56"/>
      <c r="HO55" s="56"/>
      <c r="HP55" s="56"/>
      <c r="HQ55" s="56"/>
      <c r="HR55" s="56"/>
      <c r="HS55" s="56"/>
      <c r="HT55" s="56"/>
      <c r="HU55" s="56"/>
      <c r="HV55" s="56"/>
      <c r="HW55" s="56"/>
      <c r="HX55" s="56"/>
      <c r="HY55" s="56"/>
      <c r="HZ55" s="56"/>
    </row>
    <row r="56" spans="1:234" s="55" customFormat="1" ht="26.4" x14ac:dyDescent="0.25">
      <c r="A56" s="42" t="s">
        <v>183</v>
      </c>
      <c r="B56" s="45" t="s">
        <v>179</v>
      </c>
      <c r="C56" s="37">
        <v>40808</v>
      </c>
      <c r="D56" s="37">
        <v>40808</v>
      </c>
      <c r="E56" s="37">
        <v>40808</v>
      </c>
      <c r="F56" s="24">
        <f t="shared" si="1"/>
        <v>100</v>
      </c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  <c r="CD56" s="56"/>
      <c r="CE56" s="56"/>
      <c r="CF56" s="56"/>
      <c r="CG56" s="56"/>
      <c r="CH56" s="56"/>
      <c r="CI56" s="56"/>
      <c r="CJ56" s="56"/>
      <c r="CK56" s="56"/>
      <c r="CL56" s="56"/>
      <c r="CM56" s="56"/>
      <c r="CN56" s="56"/>
      <c r="CO56" s="56"/>
      <c r="CP56" s="56"/>
      <c r="CQ56" s="56"/>
      <c r="CR56" s="56"/>
      <c r="CS56" s="56"/>
      <c r="CT56" s="56"/>
      <c r="CU56" s="56"/>
      <c r="CV56" s="56"/>
      <c r="CW56" s="56"/>
      <c r="CX56" s="56"/>
      <c r="CY56" s="56"/>
      <c r="CZ56" s="56"/>
      <c r="DA56" s="56"/>
      <c r="DB56" s="56"/>
      <c r="DC56" s="56"/>
      <c r="DD56" s="56"/>
      <c r="DE56" s="56"/>
      <c r="DF56" s="56"/>
      <c r="DG56" s="56"/>
      <c r="DH56" s="56"/>
      <c r="DI56" s="56"/>
      <c r="DJ56" s="56"/>
      <c r="DK56" s="56"/>
      <c r="DL56" s="56"/>
      <c r="DM56" s="56"/>
      <c r="DN56" s="56"/>
      <c r="DO56" s="56"/>
      <c r="DP56" s="56"/>
      <c r="DQ56" s="56"/>
      <c r="DR56" s="56"/>
      <c r="DS56" s="56"/>
      <c r="DT56" s="56"/>
      <c r="DU56" s="56"/>
      <c r="DV56" s="56"/>
      <c r="DW56" s="56"/>
      <c r="DX56" s="56"/>
      <c r="DY56" s="56"/>
      <c r="DZ56" s="56"/>
      <c r="EA56" s="56"/>
      <c r="EB56" s="56"/>
      <c r="EC56" s="56"/>
      <c r="ED56" s="56"/>
      <c r="EE56" s="56"/>
      <c r="EF56" s="56"/>
      <c r="EG56" s="56"/>
      <c r="EH56" s="56"/>
      <c r="EI56" s="56"/>
      <c r="EJ56" s="56"/>
      <c r="EK56" s="56"/>
      <c r="EL56" s="56"/>
      <c r="EM56" s="56"/>
      <c r="EN56" s="56"/>
      <c r="EO56" s="56"/>
      <c r="EP56" s="56"/>
      <c r="EQ56" s="56"/>
      <c r="ER56" s="56"/>
      <c r="ES56" s="56"/>
      <c r="ET56" s="56"/>
      <c r="EU56" s="56"/>
      <c r="EV56" s="56"/>
      <c r="EW56" s="56"/>
      <c r="EX56" s="56"/>
      <c r="EY56" s="56"/>
      <c r="EZ56" s="56"/>
      <c r="FA56" s="56"/>
      <c r="FB56" s="56"/>
      <c r="FC56" s="56"/>
      <c r="FD56" s="56"/>
      <c r="FE56" s="56"/>
      <c r="FF56" s="56"/>
      <c r="FG56" s="56"/>
      <c r="FH56" s="56"/>
      <c r="FI56" s="56"/>
      <c r="FJ56" s="56"/>
      <c r="FK56" s="56"/>
      <c r="FL56" s="56"/>
      <c r="FM56" s="56"/>
      <c r="FN56" s="56"/>
      <c r="FO56" s="56"/>
      <c r="FP56" s="56"/>
      <c r="FQ56" s="56"/>
      <c r="FR56" s="56"/>
      <c r="FS56" s="56"/>
      <c r="FT56" s="56"/>
      <c r="FU56" s="56"/>
      <c r="FV56" s="56"/>
      <c r="FW56" s="56"/>
      <c r="FX56" s="56"/>
      <c r="FY56" s="56"/>
      <c r="FZ56" s="56"/>
      <c r="GA56" s="56"/>
      <c r="GB56" s="56"/>
      <c r="GC56" s="56"/>
      <c r="GD56" s="56"/>
      <c r="GE56" s="56"/>
      <c r="GF56" s="56"/>
      <c r="GG56" s="56"/>
      <c r="GH56" s="56"/>
      <c r="GI56" s="56"/>
      <c r="GJ56" s="56"/>
      <c r="GK56" s="56"/>
      <c r="GL56" s="56"/>
      <c r="GM56" s="56"/>
      <c r="GN56" s="56"/>
      <c r="GO56" s="56"/>
      <c r="GP56" s="56"/>
      <c r="GQ56" s="56"/>
      <c r="GR56" s="56"/>
      <c r="GS56" s="56"/>
      <c r="GT56" s="56"/>
      <c r="GU56" s="56"/>
      <c r="GV56" s="56"/>
      <c r="GW56" s="56"/>
      <c r="GX56" s="56"/>
      <c r="GY56" s="56"/>
      <c r="GZ56" s="56"/>
      <c r="HA56" s="56"/>
      <c r="HB56" s="56"/>
      <c r="HC56" s="56"/>
      <c r="HD56" s="56"/>
      <c r="HE56" s="56"/>
      <c r="HF56" s="56"/>
      <c r="HG56" s="56"/>
      <c r="HH56" s="56"/>
      <c r="HI56" s="56"/>
      <c r="HJ56" s="56"/>
      <c r="HK56" s="56"/>
      <c r="HL56" s="56"/>
      <c r="HM56" s="56"/>
      <c r="HN56" s="56"/>
      <c r="HO56" s="56"/>
      <c r="HP56" s="56"/>
      <c r="HQ56" s="56"/>
      <c r="HR56" s="56"/>
      <c r="HS56" s="56"/>
      <c r="HT56" s="56"/>
      <c r="HU56" s="56"/>
      <c r="HV56" s="56"/>
      <c r="HW56" s="56"/>
      <c r="HX56" s="56"/>
      <c r="HY56" s="56"/>
      <c r="HZ56" s="56"/>
    </row>
    <row r="57" spans="1:234" s="55" customFormat="1" ht="26.4" x14ac:dyDescent="0.25">
      <c r="A57" s="42" t="s">
        <v>184</v>
      </c>
      <c r="B57" s="45" t="s">
        <v>180</v>
      </c>
      <c r="C57" s="37">
        <v>50000</v>
      </c>
      <c r="D57" s="37">
        <v>50000</v>
      </c>
      <c r="E57" s="37">
        <v>50000</v>
      </c>
      <c r="F57" s="24">
        <f t="shared" si="1"/>
        <v>100</v>
      </c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/>
      <c r="CR57" s="56"/>
      <c r="CS57" s="56"/>
      <c r="CT57" s="56"/>
      <c r="CU57" s="56"/>
      <c r="CV57" s="56"/>
      <c r="CW57" s="56"/>
      <c r="CX57" s="56"/>
      <c r="CY57" s="56"/>
      <c r="CZ57" s="56"/>
      <c r="DA57" s="56"/>
      <c r="DB57" s="56"/>
      <c r="DC57" s="56"/>
      <c r="DD57" s="56"/>
      <c r="DE57" s="56"/>
      <c r="DF57" s="56"/>
      <c r="DG57" s="56"/>
      <c r="DH57" s="56"/>
      <c r="DI57" s="56"/>
      <c r="DJ57" s="56"/>
      <c r="DK57" s="56"/>
      <c r="DL57" s="56"/>
      <c r="DM57" s="56"/>
      <c r="DN57" s="56"/>
      <c r="DO57" s="56"/>
      <c r="DP57" s="56"/>
      <c r="DQ57" s="56"/>
      <c r="DR57" s="56"/>
      <c r="DS57" s="56"/>
      <c r="DT57" s="56"/>
      <c r="DU57" s="56"/>
      <c r="DV57" s="56"/>
      <c r="DW57" s="56"/>
      <c r="DX57" s="56"/>
      <c r="DY57" s="56"/>
      <c r="DZ57" s="56"/>
      <c r="EA57" s="56"/>
      <c r="EB57" s="56"/>
      <c r="EC57" s="56"/>
      <c r="ED57" s="56"/>
      <c r="EE57" s="56"/>
      <c r="EF57" s="56"/>
      <c r="EG57" s="56"/>
      <c r="EH57" s="56"/>
      <c r="EI57" s="56"/>
      <c r="EJ57" s="56"/>
      <c r="EK57" s="56"/>
      <c r="EL57" s="56"/>
      <c r="EM57" s="56"/>
      <c r="EN57" s="56"/>
      <c r="EO57" s="56"/>
      <c r="EP57" s="56"/>
      <c r="EQ57" s="56"/>
      <c r="ER57" s="56"/>
      <c r="ES57" s="56"/>
      <c r="ET57" s="56"/>
      <c r="EU57" s="56"/>
      <c r="EV57" s="56"/>
      <c r="EW57" s="56"/>
      <c r="EX57" s="56"/>
      <c r="EY57" s="56"/>
      <c r="EZ57" s="56"/>
      <c r="FA57" s="56"/>
      <c r="FB57" s="56"/>
      <c r="FC57" s="56"/>
      <c r="FD57" s="56"/>
      <c r="FE57" s="56"/>
      <c r="FF57" s="56"/>
      <c r="FG57" s="56"/>
      <c r="FH57" s="56"/>
      <c r="FI57" s="56"/>
      <c r="FJ57" s="56"/>
      <c r="FK57" s="56"/>
      <c r="FL57" s="56"/>
      <c r="FM57" s="56"/>
      <c r="FN57" s="56"/>
      <c r="FO57" s="56"/>
      <c r="FP57" s="56"/>
      <c r="FQ57" s="56"/>
      <c r="FR57" s="56"/>
      <c r="FS57" s="56"/>
      <c r="FT57" s="56"/>
      <c r="FU57" s="56"/>
      <c r="FV57" s="56"/>
      <c r="FW57" s="56"/>
      <c r="FX57" s="56"/>
      <c r="FY57" s="56"/>
      <c r="FZ57" s="56"/>
      <c r="GA57" s="56"/>
      <c r="GB57" s="56"/>
      <c r="GC57" s="56"/>
      <c r="GD57" s="56"/>
      <c r="GE57" s="56"/>
      <c r="GF57" s="56"/>
      <c r="GG57" s="56"/>
      <c r="GH57" s="56"/>
      <c r="GI57" s="56"/>
      <c r="GJ57" s="56"/>
      <c r="GK57" s="56"/>
      <c r="GL57" s="56"/>
      <c r="GM57" s="56"/>
      <c r="GN57" s="56"/>
      <c r="GO57" s="56"/>
      <c r="GP57" s="56"/>
      <c r="GQ57" s="56"/>
      <c r="GR57" s="56"/>
      <c r="GS57" s="56"/>
      <c r="GT57" s="56"/>
      <c r="GU57" s="56"/>
      <c r="GV57" s="56"/>
      <c r="GW57" s="56"/>
      <c r="GX57" s="56"/>
      <c r="GY57" s="56"/>
      <c r="GZ57" s="56"/>
      <c r="HA57" s="56"/>
      <c r="HB57" s="56"/>
      <c r="HC57" s="56"/>
      <c r="HD57" s="56"/>
      <c r="HE57" s="56"/>
      <c r="HF57" s="56"/>
      <c r="HG57" s="56"/>
      <c r="HH57" s="56"/>
      <c r="HI57" s="56"/>
      <c r="HJ57" s="56"/>
      <c r="HK57" s="56"/>
      <c r="HL57" s="56"/>
      <c r="HM57" s="56"/>
      <c r="HN57" s="56"/>
      <c r="HO57" s="56"/>
      <c r="HP57" s="56"/>
      <c r="HQ57" s="56"/>
      <c r="HR57" s="56"/>
      <c r="HS57" s="56"/>
      <c r="HT57" s="56"/>
      <c r="HU57" s="56"/>
      <c r="HV57" s="56"/>
      <c r="HW57" s="56"/>
      <c r="HX57" s="56"/>
      <c r="HY57" s="56"/>
      <c r="HZ57" s="56"/>
    </row>
    <row r="58" spans="1:234" s="52" customFormat="1" ht="15.6" x14ac:dyDescent="0.25">
      <c r="A58" s="42"/>
      <c r="B58" s="54"/>
      <c r="C58" s="37"/>
      <c r="D58" s="37"/>
      <c r="E58" s="37"/>
      <c r="F58" s="24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  <c r="CD58" s="53"/>
      <c r="CE58" s="53"/>
      <c r="CF58" s="53"/>
      <c r="CG58" s="53"/>
      <c r="CH58" s="53"/>
      <c r="CI58" s="53"/>
      <c r="CJ58" s="53"/>
      <c r="CK58" s="53"/>
      <c r="CL58" s="53"/>
      <c r="CM58" s="53"/>
      <c r="CN58" s="53"/>
      <c r="CO58" s="53"/>
      <c r="CP58" s="53"/>
      <c r="CQ58" s="53"/>
      <c r="CR58" s="53"/>
      <c r="CS58" s="53"/>
      <c r="CT58" s="53"/>
      <c r="CU58" s="53"/>
      <c r="CV58" s="53"/>
      <c r="CW58" s="53"/>
      <c r="CX58" s="53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53"/>
      <c r="DK58" s="53"/>
      <c r="DL58" s="53"/>
      <c r="DM58" s="53"/>
      <c r="DN58" s="53"/>
      <c r="DO58" s="53"/>
      <c r="DP58" s="53"/>
      <c r="DQ58" s="53"/>
      <c r="DR58" s="53"/>
      <c r="DS58" s="53"/>
      <c r="DT58" s="53"/>
      <c r="DU58" s="53"/>
      <c r="DV58" s="53"/>
      <c r="DW58" s="53"/>
      <c r="DX58" s="53"/>
      <c r="DY58" s="53"/>
      <c r="DZ58" s="53"/>
      <c r="EA58" s="53"/>
      <c r="EB58" s="53"/>
      <c r="EC58" s="53"/>
      <c r="ED58" s="53"/>
      <c r="EE58" s="53"/>
      <c r="EF58" s="53"/>
      <c r="EG58" s="53"/>
      <c r="EH58" s="53"/>
      <c r="EI58" s="53"/>
      <c r="EJ58" s="53"/>
      <c r="EK58" s="53"/>
      <c r="EL58" s="53"/>
      <c r="EM58" s="53"/>
      <c r="EN58" s="53"/>
      <c r="EO58" s="53"/>
      <c r="EP58" s="53"/>
      <c r="EQ58" s="53"/>
      <c r="ER58" s="53"/>
      <c r="ES58" s="53"/>
      <c r="ET58" s="53"/>
      <c r="EU58" s="53"/>
      <c r="EV58" s="53"/>
      <c r="EW58" s="53"/>
      <c r="EX58" s="53"/>
      <c r="EY58" s="53"/>
      <c r="EZ58" s="53"/>
      <c r="FA58" s="53"/>
      <c r="FB58" s="53"/>
      <c r="FC58" s="53"/>
      <c r="FD58" s="53"/>
      <c r="FE58" s="53"/>
      <c r="FF58" s="53"/>
      <c r="FG58" s="53"/>
      <c r="FH58" s="53"/>
      <c r="FI58" s="53"/>
      <c r="FJ58" s="53"/>
      <c r="FK58" s="53"/>
      <c r="FL58" s="53"/>
      <c r="FM58" s="53"/>
      <c r="FN58" s="53"/>
      <c r="FO58" s="53"/>
      <c r="FP58" s="53"/>
      <c r="FQ58" s="53"/>
      <c r="FR58" s="53"/>
      <c r="FS58" s="53"/>
      <c r="FT58" s="53"/>
      <c r="FU58" s="53"/>
      <c r="FV58" s="53"/>
      <c r="FW58" s="53"/>
      <c r="FX58" s="53"/>
      <c r="FY58" s="53"/>
      <c r="FZ58" s="53"/>
      <c r="GA58" s="53"/>
      <c r="GB58" s="53"/>
      <c r="GC58" s="53"/>
      <c r="GD58" s="53"/>
      <c r="GE58" s="53"/>
      <c r="GF58" s="53"/>
      <c r="GG58" s="53"/>
      <c r="GH58" s="53"/>
      <c r="GI58" s="53"/>
      <c r="GJ58" s="53"/>
      <c r="GK58" s="53"/>
      <c r="GL58" s="53"/>
      <c r="GM58" s="53"/>
      <c r="GN58" s="53"/>
      <c r="GO58" s="53"/>
      <c r="GP58" s="53"/>
      <c r="GQ58" s="53"/>
      <c r="GR58" s="53"/>
      <c r="GS58" s="53"/>
      <c r="GT58" s="53"/>
      <c r="GU58" s="53"/>
      <c r="GV58" s="53"/>
      <c r="GW58" s="53"/>
      <c r="GX58" s="53"/>
      <c r="GY58" s="53"/>
      <c r="GZ58" s="53"/>
      <c r="HA58" s="53"/>
      <c r="HB58" s="53"/>
      <c r="HC58" s="53"/>
      <c r="HD58" s="53"/>
      <c r="HE58" s="53"/>
      <c r="HF58" s="53"/>
      <c r="HG58" s="53"/>
      <c r="HH58" s="53"/>
      <c r="HI58" s="53"/>
      <c r="HJ58" s="53"/>
      <c r="HK58" s="53"/>
      <c r="HL58" s="53"/>
      <c r="HM58" s="53"/>
      <c r="HN58" s="53"/>
      <c r="HO58" s="53"/>
      <c r="HP58" s="53"/>
      <c r="HQ58" s="53"/>
      <c r="HR58" s="53"/>
      <c r="HS58" s="53"/>
      <c r="HT58" s="53"/>
      <c r="HU58" s="53"/>
      <c r="HV58" s="53"/>
      <c r="HW58" s="53"/>
      <c r="HX58" s="53"/>
      <c r="HY58" s="53"/>
      <c r="HZ58" s="53"/>
    </row>
    <row r="59" spans="1:234" x14ac:dyDescent="0.25">
      <c r="A59" s="5" t="s">
        <v>3</v>
      </c>
      <c r="B59" s="18" t="s">
        <v>14</v>
      </c>
      <c r="C59" s="36">
        <f>C61+C139+C141</f>
        <v>946770711.48999989</v>
      </c>
      <c r="D59" s="36">
        <f>D61+D139+D141</f>
        <v>946315161.51999998</v>
      </c>
      <c r="E59" s="36">
        <f>E61+E139+E141</f>
        <v>926019577.02999997</v>
      </c>
      <c r="F59" s="68">
        <f t="shared" si="1"/>
        <v>97.855303886561359</v>
      </c>
    </row>
    <row r="60" spans="1:234" x14ac:dyDescent="0.25">
      <c r="A60" s="6"/>
      <c r="B60" s="19"/>
      <c r="C60" s="35"/>
      <c r="D60" s="35"/>
      <c r="E60" s="35"/>
      <c r="F60" s="25"/>
    </row>
    <row r="61" spans="1:234" ht="26.4" x14ac:dyDescent="0.25">
      <c r="A61" s="6" t="s">
        <v>20</v>
      </c>
      <c r="B61" s="19" t="s">
        <v>104</v>
      </c>
      <c r="C61" s="35">
        <f>C63+C98+C121</f>
        <v>941288453.48999989</v>
      </c>
      <c r="D61" s="35">
        <f>D63+D98+D121</f>
        <v>940832903.51999998</v>
      </c>
      <c r="E61" s="35">
        <f>E63+E98+E121</f>
        <v>920537319.02999997</v>
      </c>
      <c r="F61" s="25">
        <f t="shared" si="1"/>
        <v>97.842806686068613</v>
      </c>
    </row>
    <row r="62" spans="1:234" x14ac:dyDescent="0.25">
      <c r="A62" s="6"/>
      <c r="B62" s="19"/>
      <c r="C62" s="25"/>
      <c r="D62" s="25"/>
      <c r="E62" s="25"/>
      <c r="F62" s="25"/>
    </row>
    <row r="63" spans="1:234" ht="26.4" x14ac:dyDescent="0.25">
      <c r="A63" s="32" t="s">
        <v>67</v>
      </c>
      <c r="B63" s="26" t="s">
        <v>47</v>
      </c>
      <c r="C63" s="37">
        <f>C65+C66+C67+C68+C69+C70+C73+C74+C75</f>
        <v>443822014.43999994</v>
      </c>
      <c r="D63" s="37">
        <f t="shared" ref="D63:E63" si="13">D65+D66+D67+D68+D69+D70+D73+D74+D75</f>
        <v>443441038.34999996</v>
      </c>
      <c r="E63" s="37">
        <f t="shared" si="13"/>
        <v>433716257.17000002</v>
      </c>
      <c r="F63" s="24">
        <f t="shared" si="1"/>
        <v>97.806973117286361</v>
      </c>
    </row>
    <row r="64" spans="1:234" ht="52.8" hidden="1" x14ac:dyDescent="0.25">
      <c r="A64" s="32" t="s">
        <v>76</v>
      </c>
      <c r="B64" s="26" t="s">
        <v>77</v>
      </c>
      <c r="C64" s="37">
        <v>0</v>
      </c>
      <c r="D64" s="37"/>
      <c r="E64" s="37"/>
      <c r="F64" s="24" t="e">
        <f t="shared" si="1"/>
        <v>#DIV/0!</v>
      </c>
    </row>
    <row r="65" spans="1:6" ht="66" x14ac:dyDescent="0.25">
      <c r="A65" s="32" t="s">
        <v>185</v>
      </c>
      <c r="B65" s="26" t="s">
        <v>78</v>
      </c>
      <c r="C65" s="37">
        <v>8365280</v>
      </c>
      <c r="D65" s="37">
        <v>8365280</v>
      </c>
      <c r="E65" s="37">
        <v>1030960</v>
      </c>
      <c r="F65" s="24">
        <f t="shared" si="1"/>
        <v>12.324273664479851</v>
      </c>
    </row>
    <row r="66" spans="1:6" ht="52.8" x14ac:dyDescent="0.25">
      <c r="A66" s="32" t="s">
        <v>79</v>
      </c>
      <c r="B66" s="26" t="s">
        <v>80</v>
      </c>
      <c r="C66" s="37">
        <v>162184</v>
      </c>
      <c r="D66" s="37">
        <v>162184</v>
      </c>
      <c r="E66" s="37">
        <v>19988</v>
      </c>
      <c r="F66" s="24">
        <f t="shared" si="1"/>
        <v>12.324273664479851</v>
      </c>
    </row>
    <row r="67" spans="1:6" ht="39.6" x14ac:dyDescent="0.25">
      <c r="A67" s="32" t="s">
        <v>81</v>
      </c>
      <c r="B67" s="26" t="s">
        <v>82</v>
      </c>
      <c r="C67" s="37">
        <v>3853747.2</v>
      </c>
      <c r="D67" s="37">
        <v>3553747.2</v>
      </c>
      <c r="E67" s="37">
        <v>3553747.2</v>
      </c>
      <c r="F67" s="24">
        <f t="shared" si="1"/>
        <v>100</v>
      </c>
    </row>
    <row r="68" spans="1:6" ht="39.6" x14ac:dyDescent="0.25">
      <c r="A68" s="32" t="s">
        <v>152</v>
      </c>
      <c r="B68" s="26" t="s">
        <v>151</v>
      </c>
      <c r="C68" s="37">
        <v>1100463.6399999999</v>
      </c>
      <c r="D68" s="37">
        <v>1100463.6399999999</v>
      </c>
      <c r="E68" s="37">
        <v>1100463.6399999999</v>
      </c>
      <c r="F68" s="24">
        <f t="shared" si="1"/>
        <v>100</v>
      </c>
    </row>
    <row r="69" spans="1:6" ht="26.4" x14ac:dyDescent="0.25">
      <c r="A69" s="32" t="s">
        <v>149</v>
      </c>
      <c r="B69" s="26" t="s">
        <v>150</v>
      </c>
      <c r="C69" s="37">
        <v>315911.92</v>
      </c>
      <c r="D69" s="37">
        <v>315911.92</v>
      </c>
      <c r="E69" s="37">
        <v>315911.92</v>
      </c>
      <c r="F69" s="24">
        <f t="shared" si="1"/>
        <v>100</v>
      </c>
    </row>
    <row r="70" spans="1:6" ht="30" customHeight="1" x14ac:dyDescent="0.25">
      <c r="A70" s="32" t="s">
        <v>132</v>
      </c>
      <c r="B70" s="26" t="s">
        <v>83</v>
      </c>
      <c r="C70" s="37">
        <f>C71+C72</f>
        <v>373350</v>
      </c>
      <c r="D70" s="37">
        <f t="shared" ref="D70:E70" si="14">D71+D72</f>
        <v>373350</v>
      </c>
      <c r="E70" s="37">
        <f t="shared" si="14"/>
        <v>373350</v>
      </c>
      <c r="F70" s="24">
        <f t="shared" si="1"/>
        <v>100</v>
      </c>
    </row>
    <row r="71" spans="1:6" ht="39.6" x14ac:dyDescent="0.25">
      <c r="A71" s="34" t="s">
        <v>133</v>
      </c>
      <c r="B71" s="26"/>
      <c r="C71" s="37">
        <v>262238.89</v>
      </c>
      <c r="D71" s="37">
        <v>262238.89</v>
      </c>
      <c r="E71" s="37">
        <v>262238.89</v>
      </c>
      <c r="F71" s="24">
        <f t="shared" si="1"/>
        <v>100</v>
      </c>
    </row>
    <row r="72" spans="1:6" ht="26.4" x14ac:dyDescent="0.25">
      <c r="A72" s="34" t="s">
        <v>134</v>
      </c>
      <c r="B72" s="26"/>
      <c r="C72" s="37">
        <v>111111.11</v>
      </c>
      <c r="D72" s="37">
        <v>111111.11</v>
      </c>
      <c r="E72" s="37">
        <v>111111.11</v>
      </c>
      <c r="F72" s="24">
        <f t="shared" si="1"/>
        <v>100</v>
      </c>
    </row>
    <row r="73" spans="1:6" ht="26.4" x14ac:dyDescent="0.25">
      <c r="A73" s="34" t="s">
        <v>137</v>
      </c>
      <c r="B73" s="26" t="s">
        <v>136</v>
      </c>
      <c r="C73" s="37">
        <v>2036814.55</v>
      </c>
      <c r="D73" s="37">
        <v>2036814.55</v>
      </c>
      <c r="E73" s="37">
        <v>2036814.55</v>
      </c>
      <c r="F73" s="24">
        <f t="shared" si="1"/>
        <v>100</v>
      </c>
    </row>
    <row r="74" spans="1:6" ht="26.4" x14ac:dyDescent="0.25">
      <c r="A74" s="32" t="s">
        <v>155</v>
      </c>
      <c r="B74" s="26" t="s">
        <v>156</v>
      </c>
      <c r="C74" s="37">
        <v>17800343.420000002</v>
      </c>
      <c r="D74" s="37">
        <v>17800335.740000002</v>
      </c>
      <c r="E74" s="37">
        <v>17800335.740000002</v>
      </c>
      <c r="F74" s="24">
        <f t="shared" si="1"/>
        <v>100</v>
      </c>
    </row>
    <row r="75" spans="1:6" x14ac:dyDescent="0.25">
      <c r="A75" s="7" t="s">
        <v>18</v>
      </c>
      <c r="B75" s="19" t="s">
        <v>48</v>
      </c>
      <c r="C75" s="35">
        <f>C76</f>
        <v>409813919.70999992</v>
      </c>
      <c r="D75" s="35">
        <f t="shared" ref="D75:E75" si="15">D76</f>
        <v>409732951.29999995</v>
      </c>
      <c r="E75" s="35">
        <f t="shared" si="15"/>
        <v>407484686.12</v>
      </c>
      <c r="F75" s="25">
        <f t="shared" si="1"/>
        <v>99.451285240089518</v>
      </c>
    </row>
    <row r="76" spans="1:6" x14ac:dyDescent="0.25">
      <c r="A76" s="1" t="s">
        <v>84</v>
      </c>
      <c r="B76" s="19" t="s">
        <v>85</v>
      </c>
      <c r="C76" s="35">
        <f>C77+C78+C79+C80+C81+C84+C85+C86+C87+C88+C89+C90+C91+C92+C93+C94+C95+C96+C97</f>
        <v>409813919.70999992</v>
      </c>
      <c r="D76" s="35">
        <f t="shared" ref="D76:E76" si="16">D77+D78+D79+D80+D81+D84+D85+D86+D87+D88+D89+D90+D91+D92+D93+D94+D95+D96+D97</f>
        <v>409732951.29999995</v>
      </c>
      <c r="E76" s="35">
        <f t="shared" si="16"/>
        <v>407484686.12</v>
      </c>
      <c r="F76" s="25">
        <f t="shared" si="1"/>
        <v>99.451285240089518</v>
      </c>
    </row>
    <row r="77" spans="1:6" x14ac:dyDescent="0.25">
      <c r="A77" s="14" t="s">
        <v>30</v>
      </c>
      <c r="B77" s="19"/>
      <c r="C77" s="35">
        <v>394493598.89999998</v>
      </c>
      <c r="D77" s="35">
        <v>394493598.89999998</v>
      </c>
      <c r="E77" s="35">
        <v>394493598.89999998</v>
      </c>
      <c r="F77" s="25">
        <f t="shared" si="1"/>
        <v>100</v>
      </c>
    </row>
    <row r="78" spans="1:6" ht="39.6" x14ac:dyDescent="0.25">
      <c r="A78" s="14" t="s">
        <v>41</v>
      </c>
      <c r="B78" s="19"/>
      <c r="C78" s="35">
        <v>175700</v>
      </c>
      <c r="D78" s="35">
        <v>175700</v>
      </c>
      <c r="E78" s="35">
        <v>175700</v>
      </c>
      <c r="F78" s="25">
        <f t="shared" si="1"/>
        <v>100</v>
      </c>
    </row>
    <row r="79" spans="1:6" ht="26.4" x14ac:dyDescent="0.25">
      <c r="A79" s="78" t="s">
        <v>109</v>
      </c>
      <c r="B79" s="19"/>
      <c r="C79" s="35">
        <v>129750</v>
      </c>
      <c r="D79" s="35">
        <v>121578.62</v>
      </c>
      <c r="E79" s="35">
        <v>113792.97</v>
      </c>
      <c r="F79" s="25">
        <f t="shared" si="1"/>
        <v>93.596201371589842</v>
      </c>
    </row>
    <row r="80" spans="1:6" ht="52.8" x14ac:dyDescent="0.25">
      <c r="A80" s="14" t="s">
        <v>69</v>
      </c>
      <c r="B80" s="19"/>
      <c r="C80" s="35">
        <v>235092</v>
      </c>
      <c r="D80" s="35">
        <v>235092</v>
      </c>
      <c r="E80" s="35">
        <v>235092</v>
      </c>
      <c r="F80" s="25">
        <f t="shared" ref="F80:F140" si="17">E80/D80*100</f>
        <v>100</v>
      </c>
    </row>
    <row r="81" spans="1:6" ht="26.4" x14ac:dyDescent="0.25">
      <c r="A81" s="78" t="s">
        <v>105</v>
      </c>
      <c r="B81" s="19"/>
      <c r="C81" s="35">
        <v>166666.71000000002</v>
      </c>
      <c r="D81" s="35">
        <v>166666.71000000002</v>
      </c>
      <c r="E81" s="35">
        <v>166666.71000000002</v>
      </c>
      <c r="F81" s="25">
        <f t="shared" si="17"/>
        <v>100</v>
      </c>
    </row>
    <row r="82" spans="1:6" ht="26.4" hidden="1" x14ac:dyDescent="0.25">
      <c r="A82" s="14" t="s">
        <v>70</v>
      </c>
      <c r="B82" s="19"/>
      <c r="C82" s="35">
        <v>0</v>
      </c>
      <c r="D82" s="35">
        <v>0</v>
      </c>
      <c r="E82" s="35"/>
      <c r="F82" s="25" t="e">
        <f t="shared" si="17"/>
        <v>#DIV/0!</v>
      </c>
    </row>
    <row r="83" spans="1:6" ht="29.25" hidden="1" customHeight="1" x14ac:dyDescent="0.25">
      <c r="A83" s="14" t="s">
        <v>72</v>
      </c>
      <c r="B83" s="19"/>
      <c r="C83" s="35">
        <v>0</v>
      </c>
      <c r="D83" s="35">
        <v>0</v>
      </c>
      <c r="E83" s="35"/>
      <c r="F83" s="25" t="e">
        <f t="shared" si="17"/>
        <v>#DIV/0!</v>
      </c>
    </row>
    <row r="84" spans="1:6" ht="38.25" customHeight="1" x14ac:dyDescent="0.25">
      <c r="A84" s="47" t="s">
        <v>106</v>
      </c>
      <c r="B84" s="19"/>
      <c r="C84" s="35">
        <v>524141.26</v>
      </c>
      <c r="D84" s="35">
        <v>524141.26</v>
      </c>
      <c r="E84" s="35">
        <v>524141.26</v>
      </c>
      <c r="F84" s="25">
        <f t="shared" si="17"/>
        <v>100</v>
      </c>
    </row>
    <row r="85" spans="1:6" ht="26.4" x14ac:dyDescent="0.25">
      <c r="A85" s="14" t="s">
        <v>130</v>
      </c>
      <c r="B85" s="19"/>
      <c r="C85" s="37">
        <v>1179231.3</v>
      </c>
      <c r="D85" s="37">
        <v>1179231.3</v>
      </c>
      <c r="E85" s="37">
        <v>1179231.3</v>
      </c>
      <c r="F85" s="24">
        <f t="shared" si="17"/>
        <v>100</v>
      </c>
    </row>
    <row r="86" spans="1:6" ht="26.4" x14ac:dyDescent="0.25">
      <c r="A86" s="14" t="s">
        <v>154</v>
      </c>
      <c r="B86" s="19"/>
      <c r="C86" s="37">
        <v>936000</v>
      </c>
      <c r="D86" s="37">
        <v>936000</v>
      </c>
      <c r="E86" s="37">
        <v>936000</v>
      </c>
      <c r="F86" s="24">
        <f t="shared" si="17"/>
        <v>100</v>
      </c>
    </row>
    <row r="87" spans="1:6" ht="39.6" x14ac:dyDescent="0.25">
      <c r="A87" s="14" t="s">
        <v>157</v>
      </c>
      <c r="B87" s="19"/>
      <c r="C87" s="37">
        <v>393887.95</v>
      </c>
      <c r="D87" s="37">
        <v>393887.95</v>
      </c>
      <c r="E87" s="37">
        <v>393887.95</v>
      </c>
      <c r="F87" s="24">
        <f t="shared" si="17"/>
        <v>100</v>
      </c>
    </row>
    <row r="88" spans="1:6" ht="26.4" x14ac:dyDescent="0.25">
      <c r="A88" s="14" t="s">
        <v>163</v>
      </c>
      <c r="B88" s="19"/>
      <c r="C88" s="37">
        <v>6508349.2599999998</v>
      </c>
      <c r="D88" s="37">
        <v>6508349.2599999998</v>
      </c>
      <c r="E88" s="37">
        <v>4267869.7300000004</v>
      </c>
      <c r="F88" s="24">
        <f t="shared" si="17"/>
        <v>65.575302730449962</v>
      </c>
    </row>
    <row r="89" spans="1:6" ht="39.6" x14ac:dyDescent="0.25">
      <c r="A89" s="14" t="s">
        <v>164</v>
      </c>
      <c r="B89" s="19"/>
      <c r="C89" s="37">
        <v>444695.00000000006</v>
      </c>
      <c r="D89" s="37">
        <v>444695.00000000006</v>
      </c>
      <c r="E89" s="37">
        <v>444695.00000000006</v>
      </c>
      <c r="F89" s="24">
        <f t="shared" si="17"/>
        <v>100</v>
      </c>
    </row>
    <row r="90" spans="1:6" ht="52.8" x14ac:dyDescent="0.25">
      <c r="A90" s="14" t="s">
        <v>165</v>
      </c>
      <c r="B90" s="19"/>
      <c r="C90" s="37">
        <v>1000000</v>
      </c>
      <c r="D90" s="37">
        <v>927202.97</v>
      </c>
      <c r="E90" s="37">
        <v>927202.97</v>
      </c>
      <c r="F90" s="24">
        <f t="shared" si="17"/>
        <v>100</v>
      </c>
    </row>
    <row r="91" spans="1:6" ht="39.6" x14ac:dyDescent="0.25">
      <c r="A91" s="14" t="s">
        <v>166</v>
      </c>
      <c r="B91" s="19"/>
      <c r="C91" s="37">
        <v>294000</v>
      </c>
      <c r="D91" s="37">
        <v>294000</v>
      </c>
      <c r="E91" s="37">
        <v>294000</v>
      </c>
      <c r="F91" s="24">
        <f t="shared" si="17"/>
        <v>100</v>
      </c>
    </row>
    <row r="92" spans="1:6" ht="26.4" x14ac:dyDescent="0.25">
      <c r="A92" s="14" t="s">
        <v>167</v>
      </c>
      <c r="B92" s="19"/>
      <c r="C92" s="37">
        <v>207899</v>
      </c>
      <c r="D92" s="37">
        <v>207899</v>
      </c>
      <c r="E92" s="37">
        <v>207899</v>
      </c>
      <c r="F92" s="24">
        <f t="shared" si="17"/>
        <v>100</v>
      </c>
    </row>
    <row r="93" spans="1:6" ht="26.4" x14ac:dyDescent="0.25">
      <c r="A93" s="14" t="s">
        <v>72</v>
      </c>
      <c r="B93" s="19"/>
      <c r="C93" s="37">
        <v>96551.78</v>
      </c>
      <c r="D93" s="37">
        <v>96551.78</v>
      </c>
      <c r="E93" s="37">
        <v>96551.78</v>
      </c>
      <c r="F93" s="24">
        <f t="shared" si="17"/>
        <v>100</v>
      </c>
    </row>
    <row r="94" spans="1:6" x14ac:dyDescent="0.25">
      <c r="A94" s="14" t="s">
        <v>189</v>
      </c>
      <c r="B94" s="19"/>
      <c r="C94" s="37">
        <v>297950</v>
      </c>
      <c r="D94" s="37">
        <v>297950</v>
      </c>
      <c r="E94" s="37">
        <v>297950</v>
      </c>
      <c r="F94" s="24">
        <f t="shared" si="17"/>
        <v>100</v>
      </c>
    </row>
    <row r="95" spans="1:6" ht="39.6" x14ac:dyDescent="0.25">
      <c r="A95" s="14" t="s">
        <v>193</v>
      </c>
      <c r="B95" s="19"/>
      <c r="C95" s="37">
        <v>551891</v>
      </c>
      <c r="D95" s="37">
        <v>551891</v>
      </c>
      <c r="E95" s="37">
        <v>551891</v>
      </c>
      <c r="F95" s="24">
        <f t="shared" si="17"/>
        <v>100</v>
      </c>
    </row>
    <row r="96" spans="1:6" ht="26.4" x14ac:dyDescent="0.25">
      <c r="A96" s="14" t="s">
        <v>197</v>
      </c>
      <c r="B96" s="19"/>
      <c r="C96" s="37">
        <v>67407.41</v>
      </c>
      <c r="D96" s="37">
        <v>67407.41</v>
      </c>
      <c r="E96" s="37">
        <v>67407.41</v>
      </c>
      <c r="F96" s="24">
        <f t="shared" si="17"/>
        <v>100</v>
      </c>
    </row>
    <row r="97" spans="1:6" ht="26.4" x14ac:dyDescent="0.25">
      <c r="A97" s="14" t="s">
        <v>198</v>
      </c>
      <c r="B97" s="19"/>
      <c r="C97" s="37">
        <v>2111108.14</v>
      </c>
      <c r="D97" s="37">
        <v>2111108.14</v>
      </c>
      <c r="E97" s="37">
        <v>2111108.14</v>
      </c>
      <c r="F97" s="24">
        <f t="shared" si="17"/>
        <v>100</v>
      </c>
    </row>
    <row r="98" spans="1:6" x14ac:dyDescent="0.25">
      <c r="A98" s="32" t="s">
        <v>68</v>
      </c>
      <c r="B98" s="26" t="s">
        <v>49</v>
      </c>
      <c r="C98" s="37">
        <f>C99+C109+C111+C112+C113+C114+C118</f>
        <v>292261686.69999999</v>
      </c>
      <c r="D98" s="37">
        <f t="shared" ref="D98:E98" si="18">D99+D109+D111+D112+D113+D114+D118</f>
        <v>292159882.81999999</v>
      </c>
      <c r="E98" s="37">
        <f t="shared" si="18"/>
        <v>285371341.12</v>
      </c>
      <c r="F98" s="24">
        <f t="shared" si="17"/>
        <v>97.676429209077128</v>
      </c>
    </row>
    <row r="99" spans="1:6" ht="26.4" x14ac:dyDescent="0.25">
      <c r="A99" s="32" t="s">
        <v>86</v>
      </c>
      <c r="B99" s="19" t="s">
        <v>87</v>
      </c>
      <c r="C99" s="37">
        <f>C101+C102+C103+C104+C105+C106+C107+C108</f>
        <v>40593371.32</v>
      </c>
      <c r="D99" s="37">
        <f t="shared" ref="D99:E99" si="19">D101+D102+D103+D104+D105+D106+D107+D108</f>
        <v>40491567.439999998</v>
      </c>
      <c r="E99" s="37">
        <f t="shared" si="19"/>
        <v>33703025.740000002</v>
      </c>
      <c r="F99" s="24">
        <f t="shared" si="17"/>
        <v>83.234677911495552</v>
      </c>
    </row>
    <row r="100" spans="1:6" ht="26.4" hidden="1" x14ac:dyDescent="0.25">
      <c r="A100" s="1" t="s">
        <v>24</v>
      </c>
      <c r="B100" s="19"/>
      <c r="C100" s="37">
        <v>0</v>
      </c>
      <c r="D100" s="37"/>
      <c r="E100" s="37"/>
      <c r="F100" s="24" t="e">
        <f t="shared" si="17"/>
        <v>#DIV/0!</v>
      </c>
    </row>
    <row r="101" spans="1:6" ht="21.75" customHeight="1" x14ac:dyDescent="0.25">
      <c r="A101" s="1" t="s">
        <v>108</v>
      </c>
      <c r="B101" s="19"/>
      <c r="C101" s="35">
        <v>550096.53</v>
      </c>
      <c r="D101" s="35">
        <v>550096.53</v>
      </c>
      <c r="E101" s="35">
        <v>550096.53</v>
      </c>
      <c r="F101" s="25">
        <f t="shared" si="17"/>
        <v>100</v>
      </c>
    </row>
    <row r="102" spans="1:6" ht="39.6" x14ac:dyDescent="0.25">
      <c r="A102" s="1" t="s">
        <v>110</v>
      </c>
      <c r="B102" s="19"/>
      <c r="C102" s="35">
        <v>42000</v>
      </c>
      <c r="D102" s="35">
        <v>42000</v>
      </c>
      <c r="E102" s="35">
        <v>42000</v>
      </c>
      <c r="F102" s="25">
        <f t="shared" si="17"/>
        <v>100</v>
      </c>
    </row>
    <row r="103" spans="1:6" ht="26.4" x14ac:dyDescent="0.25">
      <c r="A103" s="1" t="s">
        <v>29</v>
      </c>
      <c r="B103" s="19"/>
      <c r="C103" s="35">
        <v>71379.360000000001</v>
      </c>
      <c r="D103" s="35">
        <v>56637.36</v>
      </c>
      <c r="E103" s="35">
        <v>56637.36</v>
      </c>
      <c r="F103" s="25">
        <f t="shared" si="17"/>
        <v>100</v>
      </c>
    </row>
    <row r="104" spans="1:6" ht="26.4" x14ac:dyDescent="0.25">
      <c r="A104" s="1" t="s">
        <v>112</v>
      </c>
      <c r="B104" s="19"/>
      <c r="C104" s="35">
        <v>35000</v>
      </c>
      <c r="D104" s="35">
        <v>35000</v>
      </c>
      <c r="E104" s="35">
        <v>35000</v>
      </c>
      <c r="F104" s="25">
        <f t="shared" si="17"/>
        <v>100</v>
      </c>
    </row>
    <row r="105" spans="1:6" ht="39.6" x14ac:dyDescent="0.25">
      <c r="A105" s="1" t="s">
        <v>113</v>
      </c>
      <c r="B105" s="19"/>
      <c r="C105" s="35">
        <v>1517921.2000000002</v>
      </c>
      <c r="D105" s="35">
        <v>1430859.3200000003</v>
      </c>
      <c r="E105" s="35">
        <v>1430859.3200000003</v>
      </c>
      <c r="F105" s="25">
        <f t="shared" si="17"/>
        <v>100</v>
      </c>
    </row>
    <row r="106" spans="1:6" ht="66" x14ac:dyDescent="0.25">
      <c r="A106" s="1" t="s">
        <v>115</v>
      </c>
      <c r="B106" s="19"/>
      <c r="C106" s="35">
        <v>12940174.23</v>
      </c>
      <c r="D106" s="35">
        <v>12940174.23</v>
      </c>
      <c r="E106" s="35">
        <v>12940174.23</v>
      </c>
      <c r="F106" s="25">
        <f t="shared" si="17"/>
        <v>100</v>
      </c>
    </row>
    <row r="107" spans="1:6" ht="65.25" customHeight="1" x14ac:dyDescent="0.25">
      <c r="A107" s="1" t="s">
        <v>71</v>
      </c>
      <c r="B107" s="19"/>
      <c r="C107" s="35">
        <v>25000000</v>
      </c>
      <c r="D107" s="35">
        <v>25000000</v>
      </c>
      <c r="E107" s="35">
        <v>18211458.300000001</v>
      </c>
      <c r="F107" s="25">
        <f t="shared" si="17"/>
        <v>72.845833200000001</v>
      </c>
    </row>
    <row r="108" spans="1:6" ht="52.8" x14ac:dyDescent="0.25">
      <c r="A108" s="1" t="s">
        <v>162</v>
      </c>
      <c r="B108" s="19"/>
      <c r="C108" s="35">
        <v>436800</v>
      </c>
      <c r="D108" s="35">
        <v>436800</v>
      </c>
      <c r="E108" s="35">
        <v>436800</v>
      </c>
      <c r="F108" s="25">
        <f t="shared" si="17"/>
        <v>100</v>
      </c>
    </row>
    <row r="109" spans="1:6" ht="51.75" customHeight="1" x14ac:dyDescent="0.25">
      <c r="A109" s="7" t="s">
        <v>88</v>
      </c>
      <c r="B109" s="19" t="s">
        <v>89</v>
      </c>
      <c r="C109" s="37">
        <v>2301913.4299999997</v>
      </c>
      <c r="D109" s="37">
        <v>2301913.4299999997</v>
      </c>
      <c r="E109" s="37">
        <v>2301913.4300000002</v>
      </c>
      <c r="F109" s="24">
        <f t="shared" si="17"/>
        <v>100.00000000000003</v>
      </c>
    </row>
    <row r="110" spans="1:6" ht="39.6" hidden="1" x14ac:dyDescent="0.25">
      <c r="A110" s="46" t="s">
        <v>90</v>
      </c>
      <c r="B110" s="19" t="s">
        <v>91</v>
      </c>
      <c r="C110" s="41">
        <v>0</v>
      </c>
      <c r="D110" s="41"/>
      <c r="E110" s="41"/>
      <c r="F110" s="71" t="e">
        <f t="shared" si="17"/>
        <v>#DIV/0!</v>
      </c>
    </row>
    <row r="111" spans="1:6" ht="37.5" customHeight="1" x14ac:dyDescent="0.25">
      <c r="A111" s="49" t="s">
        <v>92</v>
      </c>
      <c r="B111" s="19" t="s">
        <v>93</v>
      </c>
      <c r="C111" s="48">
        <v>633227.19999999995</v>
      </c>
      <c r="D111" s="48">
        <v>633227.19999999995</v>
      </c>
      <c r="E111" s="48">
        <v>633227.19999999995</v>
      </c>
      <c r="F111" s="72">
        <f t="shared" si="17"/>
        <v>100</v>
      </c>
    </row>
    <row r="112" spans="1:6" ht="37.5" customHeight="1" x14ac:dyDescent="0.25">
      <c r="A112" s="32" t="s">
        <v>94</v>
      </c>
      <c r="B112" s="19" t="s">
        <v>95</v>
      </c>
      <c r="C112" s="37">
        <v>4077.92</v>
      </c>
      <c r="D112" s="37">
        <v>4077.92</v>
      </c>
      <c r="E112" s="37">
        <v>4077.92</v>
      </c>
      <c r="F112" s="24">
        <f t="shared" si="17"/>
        <v>100</v>
      </c>
    </row>
    <row r="113" spans="1:6" ht="39.6" x14ac:dyDescent="0.25">
      <c r="A113" s="32" t="s">
        <v>96</v>
      </c>
      <c r="B113" s="19" t="s">
        <v>97</v>
      </c>
      <c r="C113" s="37">
        <v>12698435</v>
      </c>
      <c r="D113" s="37">
        <v>12698435</v>
      </c>
      <c r="E113" s="37">
        <v>12698435</v>
      </c>
      <c r="F113" s="24">
        <f t="shared" si="17"/>
        <v>100</v>
      </c>
    </row>
    <row r="114" spans="1:6" x14ac:dyDescent="0.25">
      <c r="A114" s="32" t="s">
        <v>98</v>
      </c>
      <c r="B114" s="33" t="s">
        <v>99</v>
      </c>
      <c r="C114" s="37">
        <f>C115+C116+C117</f>
        <v>6156061.8300000001</v>
      </c>
      <c r="D114" s="37">
        <f t="shared" ref="D114:E114" si="20">D115+D116+D117</f>
        <v>6156061.8300000001</v>
      </c>
      <c r="E114" s="37">
        <f t="shared" si="20"/>
        <v>6156061.8300000001</v>
      </c>
      <c r="F114" s="24">
        <f t="shared" si="17"/>
        <v>100</v>
      </c>
    </row>
    <row r="115" spans="1:6" ht="26.4" hidden="1" x14ac:dyDescent="0.25">
      <c r="A115" s="34" t="s">
        <v>117</v>
      </c>
      <c r="B115" s="33"/>
      <c r="C115" s="37">
        <v>2200386.12</v>
      </c>
      <c r="D115" s="37">
        <v>2200386.12</v>
      </c>
      <c r="E115" s="37">
        <v>2200386.12</v>
      </c>
      <c r="F115" s="24">
        <f t="shared" si="17"/>
        <v>100</v>
      </c>
    </row>
    <row r="116" spans="1:6" ht="26.4" hidden="1" x14ac:dyDescent="0.25">
      <c r="A116" s="34" t="s">
        <v>25</v>
      </c>
      <c r="B116" s="33"/>
      <c r="C116" s="37">
        <v>2750482.65</v>
      </c>
      <c r="D116" s="37">
        <v>2750482.65</v>
      </c>
      <c r="E116" s="37">
        <v>2750482.65</v>
      </c>
      <c r="F116" s="24">
        <f t="shared" si="17"/>
        <v>100</v>
      </c>
    </row>
    <row r="117" spans="1:6" ht="26.4" hidden="1" x14ac:dyDescent="0.25">
      <c r="A117" s="79" t="s">
        <v>116</v>
      </c>
      <c r="B117" s="33"/>
      <c r="C117" s="37">
        <v>1205193.06</v>
      </c>
      <c r="D117" s="37">
        <v>1205193.06</v>
      </c>
      <c r="E117" s="37">
        <v>1205193.06</v>
      </c>
      <c r="F117" s="24">
        <f t="shared" si="17"/>
        <v>100</v>
      </c>
    </row>
    <row r="118" spans="1:6" x14ac:dyDescent="0.25">
      <c r="A118" s="12" t="s">
        <v>19</v>
      </c>
      <c r="B118" s="26" t="s">
        <v>50</v>
      </c>
      <c r="C118" s="37">
        <f>C119</f>
        <v>229874600</v>
      </c>
      <c r="D118" s="37">
        <f t="shared" ref="D118:E119" si="21">D119</f>
        <v>229874600</v>
      </c>
      <c r="E118" s="37">
        <f t="shared" si="21"/>
        <v>229874600</v>
      </c>
      <c r="F118" s="24">
        <f t="shared" si="17"/>
        <v>100</v>
      </c>
    </row>
    <row r="119" spans="1:6" x14ac:dyDescent="0.25">
      <c r="A119" s="7" t="s">
        <v>100</v>
      </c>
      <c r="B119" s="19" t="s">
        <v>101</v>
      </c>
      <c r="C119" s="37">
        <f>C120</f>
        <v>229874600</v>
      </c>
      <c r="D119" s="37">
        <f t="shared" si="21"/>
        <v>229874600</v>
      </c>
      <c r="E119" s="37">
        <f t="shared" si="21"/>
        <v>229874600</v>
      </c>
      <c r="F119" s="24">
        <f t="shared" si="17"/>
        <v>100</v>
      </c>
    </row>
    <row r="120" spans="1:6" x14ac:dyDescent="0.25">
      <c r="A120" s="1" t="s">
        <v>111</v>
      </c>
      <c r="B120" s="19"/>
      <c r="C120" s="35">
        <v>229874600</v>
      </c>
      <c r="D120" s="35">
        <v>229874600</v>
      </c>
      <c r="E120" s="35">
        <v>229874600</v>
      </c>
      <c r="F120" s="25">
        <f t="shared" si="17"/>
        <v>100</v>
      </c>
    </row>
    <row r="121" spans="1:6" x14ac:dyDescent="0.25">
      <c r="A121" s="7" t="s">
        <v>23</v>
      </c>
      <c r="B121" s="19" t="s">
        <v>51</v>
      </c>
      <c r="C121" s="37">
        <f>C122+C123</f>
        <v>205204752.34999999</v>
      </c>
      <c r="D121" s="37">
        <f t="shared" ref="D121:E121" si="22">D122+D123</f>
        <v>205231982.34999999</v>
      </c>
      <c r="E121" s="37">
        <f t="shared" si="22"/>
        <v>201449720.73999998</v>
      </c>
      <c r="F121" s="24">
        <f t="shared" si="17"/>
        <v>98.15707982416221</v>
      </c>
    </row>
    <row r="122" spans="1:6" ht="52.8" x14ac:dyDescent="0.25">
      <c r="A122" s="7" t="s">
        <v>192</v>
      </c>
      <c r="B122" s="19" t="s">
        <v>191</v>
      </c>
      <c r="C122" s="37">
        <v>270326.45</v>
      </c>
      <c r="D122" s="37">
        <v>270326.45</v>
      </c>
      <c r="E122" s="37">
        <v>270326.45</v>
      </c>
      <c r="F122" s="24">
        <f t="shared" si="17"/>
        <v>100</v>
      </c>
    </row>
    <row r="123" spans="1:6" ht="26.4" x14ac:dyDescent="0.25">
      <c r="A123" s="7" t="s">
        <v>102</v>
      </c>
      <c r="B123" s="19" t="s">
        <v>103</v>
      </c>
      <c r="C123" s="37">
        <f>+C124+C125+C126+C127+C128+C129+C130+C131+C132+C133+C134+C135+C136+C137+C138</f>
        <v>204934425.90000001</v>
      </c>
      <c r="D123" s="37">
        <f t="shared" ref="D123:E123" si="23">+D124+D125+D126+D127+D128+D129+D130+D131+D132+D133+D134+D135+D136+D137+D138</f>
        <v>204961655.90000001</v>
      </c>
      <c r="E123" s="37">
        <f t="shared" si="23"/>
        <v>201179394.28999999</v>
      </c>
      <c r="F123" s="24">
        <f t="shared" si="17"/>
        <v>98.154649174065327</v>
      </c>
    </row>
    <row r="124" spans="1:6" ht="26.4" x14ac:dyDescent="0.25">
      <c r="A124" s="1" t="s">
        <v>204</v>
      </c>
      <c r="B124" s="39"/>
      <c r="C124" s="37">
        <v>1728587.3</v>
      </c>
      <c r="D124" s="37">
        <v>1728587.3</v>
      </c>
      <c r="E124" s="37">
        <v>1728587.3</v>
      </c>
      <c r="F124" s="24">
        <f t="shared" si="17"/>
        <v>100</v>
      </c>
    </row>
    <row r="125" spans="1:6" ht="26.4" x14ac:dyDescent="0.25">
      <c r="A125" s="79" t="s">
        <v>107</v>
      </c>
      <c r="B125" s="39"/>
      <c r="C125" s="37">
        <v>39054000</v>
      </c>
      <c r="D125" s="37">
        <v>39054000</v>
      </c>
      <c r="E125" s="37">
        <v>39054000</v>
      </c>
      <c r="F125" s="24">
        <f t="shared" si="17"/>
        <v>100</v>
      </c>
    </row>
    <row r="126" spans="1:6" ht="26.4" x14ac:dyDescent="0.25">
      <c r="A126" s="79" t="s">
        <v>131</v>
      </c>
      <c r="B126" s="39"/>
      <c r="C126" s="37">
        <v>3349150.85</v>
      </c>
      <c r="D126" s="37">
        <v>3349150.85</v>
      </c>
      <c r="E126" s="37">
        <v>3349141.24</v>
      </c>
      <c r="F126" s="24">
        <f t="shared" si="17"/>
        <v>99.999713061595898</v>
      </c>
    </row>
    <row r="127" spans="1:6" ht="26.4" x14ac:dyDescent="0.25">
      <c r="A127" s="79" t="s">
        <v>135</v>
      </c>
      <c r="B127" s="39"/>
      <c r="C127" s="37">
        <v>19357101.060000002</v>
      </c>
      <c r="D127" s="37">
        <v>19357101.060000002</v>
      </c>
      <c r="E127" s="37">
        <v>19357101.060000002</v>
      </c>
      <c r="F127" s="24">
        <f t="shared" si="17"/>
        <v>100</v>
      </c>
    </row>
    <row r="128" spans="1:6" ht="277.5" customHeight="1" x14ac:dyDescent="0.25">
      <c r="A128" s="79" t="s">
        <v>142</v>
      </c>
      <c r="B128" s="39"/>
      <c r="C128" s="37">
        <v>158249</v>
      </c>
      <c r="D128" s="37">
        <v>185479</v>
      </c>
      <c r="E128" s="37">
        <v>185479</v>
      </c>
      <c r="F128" s="24">
        <f t="shared" si="17"/>
        <v>100</v>
      </c>
    </row>
    <row r="129" spans="1:6" ht="26.4" x14ac:dyDescent="0.25">
      <c r="A129" s="79" t="s">
        <v>148</v>
      </c>
      <c r="B129" s="39"/>
      <c r="C129" s="37">
        <v>500000</v>
      </c>
      <c r="D129" s="37">
        <v>500000</v>
      </c>
      <c r="E129" s="37">
        <v>500000</v>
      </c>
      <c r="F129" s="24">
        <f t="shared" si="17"/>
        <v>100</v>
      </c>
    </row>
    <row r="130" spans="1:6" x14ac:dyDescent="0.25">
      <c r="A130" s="79" t="s">
        <v>153</v>
      </c>
      <c r="B130" s="39"/>
      <c r="C130" s="37">
        <v>31440810</v>
      </c>
      <c r="D130" s="37">
        <v>31440810</v>
      </c>
      <c r="E130" s="37">
        <v>31440810</v>
      </c>
      <c r="F130" s="24">
        <f t="shared" si="17"/>
        <v>100</v>
      </c>
    </row>
    <row r="131" spans="1:6" x14ac:dyDescent="0.25">
      <c r="A131" s="1" t="s">
        <v>158</v>
      </c>
      <c r="B131" s="19"/>
      <c r="C131" s="37">
        <v>3437500</v>
      </c>
      <c r="D131" s="37">
        <v>3437500</v>
      </c>
      <c r="E131" s="37">
        <v>3437500</v>
      </c>
      <c r="F131" s="24">
        <f t="shared" si="17"/>
        <v>100</v>
      </c>
    </row>
    <row r="132" spans="1:6" x14ac:dyDescent="0.25">
      <c r="A132" s="1" t="s">
        <v>159</v>
      </c>
      <c r="B132" s="19"/>
      <c r="C132" s="37">
        <v>6000000</v>
      </c>
      <c r="D132" s="37">
        <v>6000000</v>
      </c>
      <c r="E132" s="37">
        <v>6000000</v>
      </c>
      <c r="F132" s="24">
        <f t="shared" si="17"/>
        <v>100</v>
      </c>
    </row>
    <row r="133" spans="1:6" ht="38.25" customHeight="1" x14ac:dyDescent="0.25">
      <c r="A133" s="1" t="s">
        <v>160</v>
      </c>
      <c r="B133" s="19"/>
      <c r="C133" s="37">
        <v>3782252</v>
      </c>
      <c r="D133" s="37">
        <v>3782252</v>
      </c>
      <c r="E133" s="37"/>
      <c r="F133" s="24">
        <f t="shared" si="17"/>
        <v>0</v>
      </c>
    </row>
    <row r="134" spans="1:6" ht="26.4" x14ac:dyDescent="0.25">
      <c r="A134" s="1" t="s">
        <v>161</v>
      </c>
      <c r="B134" s="19"/>
      <c r="C134" s="37">
        <v>71780530</v>
      </c>
      <c r="D134" s="37">
        <v>71780530</v>
      </c>
      <c r="E134" s="37">
        <v>71780530</v>
      </c>
      <c r="F134" s="24">
        <f t="shared" si="17"/>
        <v>100</v>
      </c>
    </row>
    <row r="135" spans="1:6" x14ac:dyDescent="0.25">
      <c r="A135" s="1" t="s">
        <v>168</v>
      </c>
      <c r="B135" s="19"/>
      <c r="C135" s="37">
        <v>19983022</v>
      </c>
      <c r="D135" s="37">
        <v>19983022</v>
      </c>
      <c r="E135" s="37">
        <v>19983022</v>
      </c>
      <c r="F135" s="24">
        <f t="shared" si="17"/>
        <v>100</v>
      </c>
    </row>
    <row r="136" spans="1:6" ht="52.8" x14ac:dyDescent="0.25">
      <c r="A136" s="1" t="s">
        <v>194</v>
      </c>
      <c r="B136" s="19"/>
      <c r="C136" s="37">
        <v>3744228</v>
      </c>
      <c r="D136" s="37">
        <v>3744228</v>
      </c>
      <c r="E136" s="37">
        <v>3744228</v>
      </c>
      <c r="F136" s="24">
        <f t="shared" si="17"/>
        <v>100</v>
      </c>
    </row>
    <row r="137" spans="1:6" ht="39.6" x14ac:dyDescent="0.25">
      <c r="A137" s="1" t="s">
        <v>195</v>
      </c>
      <c r="B137" s="19"/>
      <c r="C137" s="37">
        <v>299384.84000000003</v>
      </c>
      <c r="D137" s="37">
        <v>299384.84000000003</v>
      </c>
      <c r="E137" s="37">
        <v>299384.84000000003</v>
      </c>
      <c r="F137" s="24">
        <f t="shared" si="17"/>
        <v>100</v>
      </c>
    </row>
    <row r="138" spans="1:6" ht="52.8" x14ac:dyDescent="0.25">
      <c r="A138" s="1" t="s">
        <v>196</v>
      </c>
      <c r="B138" s="19"/>
      <c r="C138" s="37">
        <v>319610.84999999998</v>
      </c>
      <c r="D138" s="37">
        <v>319610.84999999998</v>
      </c>
      <c r="E138" s="37">
        <v>319610.84999999998</v>
      </c>
      <c r="F138" s="24">
        <f t="shared" si="17"/>
        <v>100</v>
      </c>
    </row>
    <row r="139" spans="1:6" x14ac:dyDescent="0.25">
      <c r="A139" s="7" t="s">
        <v>144</v>
      </c>
      <c r="B139" s="50" t="s">
        <v>145</v>
      </c>
      <c r="C139" s="37">
        <f>C140</f>
        <v>7031578</v>
      </c>
      <c r="D139" s="37">
        <f t="shared" ref="D139:E139" si="24">D140</f>
        <v>7031578</v>
      </c>
      <c r="E139" s="37">
        <f t="shared" si="24"/>
        <v>7031578</v>
      </c>
      <c r="F139" s="24">
        <f t="shared" si="17"/>
        <v>100</v>
      </c>
    </row>
    <row r="140" spans="1:6" x14ac:dyDescent="0.25">
      <c r="A140" s="80" t="s">
        <v>147</v>
      </c>
      <c r="B140" s="39" t="s">
        <v>146</v>
      </c>
      <c r="C140" s="37">
        <v>7031578</v>
      </c>
      <c r="D140" s="37">
        <v>7031578</v>
      </c>
      <c r="E140" s="37">
        <v>7031578</v>
      </c>
      <c r="F140" s="24">
        <f t="shared" si="17"/>
        <v>100</v>
      </c>
    </row>
    <row r="141" spans="1:6" ht="24.75" customHeight="1" x14ac:dyDescent="0.25">
      <c r="A141" s="7" t="s">
        <v>138</v>
      </c>
      <c r="B141" s="50" t="s">
        <v>139</v>
      </c>
      <c r="C141" s="37">
        <f>C142</f>
        <v>-1549320</v>
      </c>
      <c r="D141" s="37">
        <f t="shared" ref="D141:E141" si="25">D142</f>
        <v>-1549320</v>
      </c>
      <c r="E141" s="37">
        <f t="shared" si="25"/>
        <v>-1549320</v>
      </c>
      <c r="F141" s="24">
        <f t="shared" ref="F141:F144" si="26">E141/D141*100</f>
        <v>100</v>
      </c>
    </row>
    <row r="142" spans="1:6" ht="38.25" customHeight="1" x14ac:dyDescent="0.25">
      <c r="A142" s="7" t="s">
        <v>141</v>
      </c>
      <c r="B142" s="51" t="s">
        <v>140</v>
      </c>
      <c r="C142" s="37">
        <v>-1549320</v>
      </c>
      <c r="D142" s="37">
        <v>-1549320</v>
      </c>
      <c r="E142" s="37">
        <v>-1549320</v>
      </c>
      <c r="F142" s="24">
        <f t="shared" si="26"/>
        <v>100</v>
      </c>
    </row>
    <row r="143" spans="1:6" x14ac:dyDescent="0.25">
      <c r="A143" s="81"/>
      <c r="B143" s="19"/>
      <c r="C143" s="24"/>
      <c r="D143" s="24"/>
      <c r="E143" s="24"/>
      <c r="F143" s="24"/>
    </row>
    <row r="144" spans="1:6" ht="14.1" customHeight="1" x14ac:dyDescent="0.25">
      <c r="A144" s="9" t="s">
        <v>17</v>
      </c>
      <c r="B144" s="23"/>
      <c r="C144" s="38">
        <f>C11+C59</f>
        <v>1187973939.78</v>
      </c>
      <c r="D144" s="38">
        <f>D11+D59</f>
        <v>1187518389.8099999</v>
      </c>
      <c r="E144" s="38">
        <f>E11+E59</f>
        <v>1189868269.24</v>
      </c>
      <c r="F144" s="73">
        <f t="shared" si="26"/>
        <v>100.19788151915492</v>
      </c>
    </row>
    <row r="145" spans="1:3" x14ac:dyDescent="0.25">
      <c r="A145" s="10"/>
      <c r="B145" s="11"/>
      <c r="C145" s="57"/>
    </row>
  </sheetData>
  <mergeCells count="1">
    <mergeCell ref="A6:F6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58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Семакова</cp:lastModifiedBy>
  <cp:lastPrinted>2024-04-15T09:44:34Z</cp:lastPrinted>
  <dcterms:created xsi:type="dcterms:W3CDTF">2004-09-13T07:20:24Z</dcterms:created>
  <dcterms:modified xsi:type="dcterms:W3CDTF">2024-04-15T09:44:36Z</dcterms:modified>
</cp:coreProperties>
</file>