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390" yWindow="15" windowWidth="20730" windowHeight="11760"/>
  </bookViews>
  <sheets>
    <sheet name="2024_реш" sheetId="1" r:id="rId1"/>
  </sheets>
  <externalReferences>
    <externalReference r:id="rId2"/>
  </externalReferences>
  <definedNames>
    <definedName name="_xlnm.Print_Area" localSheetId="0">'2024_реш'!$A$1:$E$94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"/>
  <c r="C88" s="1"/>
  <c r="E89" l="1"/>
  <c r="E88" s="1"/>
  <c r="D89"/>
  <c r="D88" s="1"/>
  <c r="E86"/>
  <c r="E85" s="1"/>
  <c r="D86"/>
  <c r="D85" s="1"/>
  <c r="C86"/>
  <c r="C85" s="1"/>
  <c r="E81"/>
  <c r="D81"/>
  <c r="C81"/>
  <c r="C76"/>
  <c r="C69" s="1"/>
  <c r="E69"/>
  <c r="D69"/>
  <c r="E60"/>
  <c r="E59" s="1"/>
  <c r="D60"/>
  <c r="D59" s="1"/>
  <c r="C60"/>
  <c r="C59" s="1"/>
  <c r="E57"/>
  <c r="D57"/>
  <c r="C57"/>
  <c r="E52"/>
  <c r="D52"/>
  <c r="C52"/>
  <c r="E46"/>
  <c r="D46"/>
  <c r="C46"/>
  <c r="E45"/>
  <c r="D45"/>
  <c r="C45"/>
  <c r="E44"/>
  <c r="D44"/>
  <c r="C44"/>
  <c r="E43"/>
  <c r="D43"/>
  <c r="C43"/>
  <c r="E42"/>
  <c r="D42"/>
  <c r="C42"/>
  <c r="E40"/>
  <c r="D40"/>
  <c r="C40"/>
  <c r="E39"/>
  <c r="D39"/>
  <c r="C39"/>
  <c r="C38" s="1"/>
  <c r="E37"/>
  <c r="D37"/>
  <c r="C37"/>
  <c r="E36"/>
  <c r="D36"/>
  <c r="C36"/>
  <c r="E34"/>
  <c r="E33" s="1"/>
  <c r="D34"/>
  <c r="D33" s="1"/>
  <c r="C34"/>
  <c r="C33" s="1"/>
  <c r="E32"/>
  <c r="D32"/>
  <c r="C32"/>
  <c r="E31"/>
  <c r="D31"/>
  <c r="C31"/>
  <c r="E29"/>
  <c r="D29"/>
  <c r="C29"/>
  <c r="E28"/>
  <c r="D28"/>
  <c r="C28"/>
  <c r="E27"/>
  <c r="D27"/>
  <c r="C27"/>
  <c r="E25"/>
  <c r="D25"/>
  <c r="C25"/>
  <c r="E24"/>
  <c r="D24"/>
  <c r="C24"/>
  <c r="E23"/>
  <c r="D23"/>
  <c r="C23"/>
  <c r="E21"/>
  <c r="D21"/>
  <c r="C21"/>
  <c r="E20"/>
  <c r="D20"/>
  <c r="C20"/>
  <c r="E19"/>
  <c r="D19"/>
  <c r="C19"/>
  <c r="E18"/>
  <c r="D18"/>
  <c r="C18"/>
  <c r="E16"/>
  <c r="E15" s="1"/>
  <c r="D16"/>
  <c r="D15" s="1"/>
  <c r="C16"/>
  <c r="C15" s="1"/>
  <c r="E14"/>
  <c r="E13" s="1"/>
  <c r="D14"/>
  <c r="D13" s="1"/>
  <c r="C14"/>
  <c r="C13" s="1"/>
  <c r="E38" l="1"/>
  <c r="D68"/>
  <c r="D35"/>
  <c r="E68"/>
  <c r="C30"/>
  <c r="C26"/>
  <c r="C22"/>
  <c r="D22"/>
  <c r="E30"/>
  <c r="E55"/>
  <c r="E17"/>
  <c r="E41"/>
  <c r="E22"/>
  <c r="C17"/>
  <c r="D17"/>
  <c r="C35"/>
  <c r="D55"/>
  <c r="E26"/>
  <c r="E35"/>
  <c r="C41"/>
  <c r="D41"/>
  <c r="C55"/>
  <c r="D30"/>
  <c r="D38"/>
  <c r="C68"/>
  <c r="D26"/>
  <c r="D50" l="1"/>
  <c r="D48" s="1"/>
  <c r="E50"/>
  <c r="E48" s="1"/>
  <c r="E12"/>
  <c r="E93" s="1"/>
  <c r="D12"/>
  <c r="D93" s="1"/>
  <c r="C12"/>
  <c r="C50"/>
  <c r="C48" s="1"/>
  <c r="C93" l="1"/>
</calcChain>
</file>

<file path=xl/sharedStrings.xml><?xml version="1.0" encoding="utf-8"?>
<sst xmlns="http://schemas.openxmlformats.org/spreadsheetml/2006/main" count="144" uniqueCount="144">
  <si>
    <t>Приложение № 1</t>
  </si>
  <si>
    <t>к решению Собрания депутатов</t>
  </si>
  <si>
    <t>Мезенского муниципального округа</t>
  </si>
  <si>
    <t>Прогнозируемое поступление доходов бюджета муниципального округа на 2024 год и на плановый период 2025 и 2026 годов</t>
  </si>
  <si>
    <t>Наименование доходов</t>
  </si>
  <si>
    <t>Код бюджетной классификации Российской Федерации</t>
  </si>
  <si>
    <t>Сумма, рублей</t>
  </si>
  <si>
    <t>2024 год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</si>
  <si>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</si>
  <si>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</si>
  <si>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</si>
  <si>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</si>
  <si>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</si>
  <si>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</si>
  <si>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</si>
  <si>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1 01 02000 00 0000 000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</si>
  <si>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</si>
  <si>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</si>
  <si>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</si>
  <si>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1 03 02000 00 0000 000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</si>
  <si>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</si>
  <si>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</si>
  <si>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</si>
  <si>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1 05 01000 00 0000 000</t>
  </si>
  <si>
    <t>Единый налог на вмененный доход для отдельных видов деятельности</t>
  </si>
  <si>
    <t>1 05 02000 02 0000 110</t>
  </si>
  <si>
    <t>Единый сельскохозяйственный налог</t>
  </si>
  <si>
    <t>1 05 03000 00 0000 000</t>
  </si>
  <si>
    <t>Налог, взимаемый в связи с применением патентной системы налогообложения</t>
  </si>
  <si>
    <t>1 05 04000 00 0000 000</t>
  </si>
  <si>
    <t>НАЛОГИ НА ИМУЩЕСТВО</t>
  </si>
  <si>
    <t>1 06 00000 00 0000 000</t>
  </si>
  <si>
    <t>Налог на имущество физических лиц</t>
  </si>
  <si>
    <t>1 06 01000 00 0000 000</t>
  </si>
  <si>
    <t>Транспортный налог</t>
  </si>
  <si>
    <t>1 06 04000 00 0000 000</t>
  </si>
  <si>
    <t>Земельный налог</t>
  </si>
  <si>
    <t>1 06 06000 00 0000 000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</si>
  <si>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</si>
  <si>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</si>
  <si>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</si>
  <si>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1 08 03000 00 0000 000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</si>
  <si>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</si>
  <si>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1 08 04000 00 0000 000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</si>
  <si>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</si>
  <si>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</si>
  <si>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</si>
  <si>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</si>
  <si>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</si>
  <si>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</si>
  <si>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</si>
  <si>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1 11 09000 00 0000 000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</si>
  <si>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</si>
  <si>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</si>
  <si>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</si>
  <si>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1 12 01000 00 0000 000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</si>
  <si>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</si>
  <si>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</si>
  <si>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</si>
  <si>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1 13 01000 00 0000 000</t>
  </si>
  <si>
    <t>Доходы от компенсации затрат государства</t>
  </si>
  <si>
    <t>1 13 02000 00 0000 000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</si>
  <si>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</si>
  <si>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</si>
  <si>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</si>
  <si>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</si>
  <si>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</si>
  <si>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1 14 06000 00 0000 000</t>
  </si>
  <si>
    <t>ШТРАФЫ, САНКЦИИ, ВОЗМЕЩЕНИЕ УЩЕРБА</t>
  </si>
  <si>
    <t>1 16 00000 00 0000 000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</si>
  <si>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</si>
  <si>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</si>
  <si>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</si>
  <si>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1 16 02000 02 0000 000</t>
  </si>
  <si>
    <t>Платежи в целях возмещения причиненного ущерба (убытков)</t>
  </si>
  <si>
    <t>1 16 10000 00 0000 140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</si>
  <si>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</si>
  <si>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1 16 07090 14 0000 140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</si>
  <si>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</si>
  <si>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</si>
  <si>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</si>
  <si>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</si>
  <si>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</si>
  <si>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</si>
  <si>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</si>
  <si>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</si>
  <si>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</si>
  <si>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</si>
  <si>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</si>
  <si>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</si>
  <si>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</si>
  <si>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</si>
  <si>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</si>
  <si>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</si>
  <si>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</si>
  <si>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</si>
  <si>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</si>
  <si>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</si>
  <si>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</si>
  <si>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на укрепление материально-технической базы пищеблоков и столовых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</si>
  <si>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 xml:space="preserve">на комплектование книжных фондов библиотек муниципальных образований Архангельской области и подписку на периодическую печать </t>
  </si>
  <si>
    <t>на укрепление материально-технической базы муниципальных дошкольных образовательных организаций</t>
  </si>
  <si>
    <t>на обеспечение условий для развития кадрового потенциала муниципальных образовательных организаций в Архангельской области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</si>
  <si>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</si>
  <si>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</si>
  <si>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</si>
  <si>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</si>
  <si>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</si>
  <si>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</si>
  <si>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</si>
  <si>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</si>
  <si>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</si>
  <si>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</si>
  <si>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</si>
  <si>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на предоставление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</si>
  <si>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</si>
  <si>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</si>
  <si>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</si>
  <si>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</si>
  <si>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</si>
  <si>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</si>
  <si>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</si>
  <si>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</si>
  <si>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</si>
  <si>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</si>
  <si>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из нее: на осуществление государственных полномочий по созданию комиссий по делам несовершеннолетних и защите их прав</t>
  </si>
  <si>
    <t>на осуществление государственных полномочий по организации и осуществлению деятельности по опеке и попечительству</t>
  </si>
  <si>
    <t>на осуществление государственных полномочий в сфере административных правонарушений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</si>
  <si>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</si>
  <si>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</si>
  <si>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</si>
  <si>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</si>
  <si>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</si>
  <si>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</si>
  <si>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</si>
  <si>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</si>
  <si>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</si>
  <si>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</si>
  <si>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на реализацию мероприятий по социально-экономическому развитию муниципальных округов</t>
  </si>
  <si>
    <t>ВСЕГО ДОХОДОВ</t>
  </si>
  <si>
    <t>из них: на поддержку территориального общественного самоуправления в Архангельской области</t>
  </si>
  <si>
    <t>Субсидии бюджетам муниципальных округов на поддержку отрасли культуры</t>
  </si>
  <si>
    <t>на софинансирование расходов по созданию условий для обеспечения  жителей муниципальных  округов услугами торговли</t>
  </si>
  <si>
    <t>от 13  декабря 2023 года № 180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</si>
</sst>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_-* #,##0.00_р_._-;\-* #,##0.00_р_._-;_-* &quot;-&quot;??_р_._-;_-@_-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  <font>
      <b/>
      <sz val="9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1" fillId="0" borderId="0"/>
  </cellStyleXfs>
  <cellXfs count="59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2" fillId="0" borderId="4" xfId="0" applyFont="1" applyBorder="1"/>
    <xf numFmtId="49" fontId="2" fillId="0" borderId="4" xfId="0" applyNumberFormat="1" applyFont="1" applyBorder="1" applyAlignment="1">
      <alignment horizontal="center"/>
    </xf>
    <xf numFmtId="164" fontId="0" fillId="0" borderId="4" xfId="0" applyNumberFormat="1" applyBorder="1"/>
    <xf numFmtId="0" fontId="7" fillId="0" borderId="5" xfId="0" applyFont="1" applyBorder="1" applyAlignment="1">
      <alignment vertical="center" wrapText="1"/>
    </xf>
    <xf numFmtId="49" fontId="7" fillId="0" borderId="5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/>
    </xf>
    <xf numFmtId="4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left" wrapText="1" indent="1"/>
    </xf>
    <xf numFmtId="49" fontId="0" fillId="0" borderId="5" xfId="0" applyNumberFormat="1" applyBorder="1" applyAlignment="1">
      <alignment horizontal="center"/>
    </xf>
    <xf numFmtId="3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horizontal="left" vertical="center" wrapText="1" indent="1"/>
    </xf>
    <xf numFmtId="49" fontId="0" fillId="0" borderId="5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left" vertical="center" wrapText="1" indent="1"/>
    </xf>
    <xf numFmtId="49" fontId="10" fillId="0" borderId="5" xfId="0" applyNumberFormat="1" applyFont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/>
    </xf>
    <xf numFmtId="0" fontId="0" fillId="0" borderId="5" xfId="0" applyBorder="1"/>
    <xf numFmtId="4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vertical="center" wrapText="1"/>
    </xf>
    <xf numFmtId="2" fontId="10" fillId="3" borderId="5" xfId="2" applyNumberFormat="1" applyFont="1" applyFill="1" applyBorder="1" applyAlignment="1">
      <alignment horizontal="left" vertical="center" wrapText="1" indent="1"/>
    </xf>
    <xf numFmtId="2" fontId="10" fillId="3" borderId="5" xfId="2" applyNumberFormat="1" applyFont="1" applyFill="1" applyBorder="1" applyAlignment="1">
      <alignment horizontal="center" vertical="center"/>
    </xf>
    <xf numFmtId="3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12" fillId="0" borderId="5" xfId="0" applyFont="1" applyBorder="1" applyAlignment="1">
      <alignment horizontal="left" wrapText="1" indent="3"/>
    </xf>
    <xf numFmtId="0" fontId="0" fillId="0" borderId="5" xfId="0" applyBorder="1" applyAlignment="1">
      <alignment horizontal="left" vertical="top" wrapText="1" indent="1"/>
    </xf>
    <xf numFmtId="0" fontId="0" fillId="0" borderId="5" xfId="0" quotePrefix="1" applyBorder="1" applyAlignment="1">
      <alignment horizontal="left" vertical="center" wrapText="1" indent="1"/>
    </xf>
    <xf numFmtId="4" fontId="1" fillId="0" borderId="5" xfId="1" applyNumberFormat="1" applyFont="1" applyFill="1" applyBorder="1" applyAlignment="1">
      <alignment horizontal="right"/>
    </xf>
    <xf numFmtId="49" fontId="2" fillId="0" borderId="5" xfId="0" applyNumberFormat="1" applyFont="1" applyBorder="1" applyAlignment="1">
      <alignment horizontal="center" wrapText="1"/>
    </xf>
    <xf numFmtId="0" fontId="12" fillId="0" borderId="5" xfId="0" applyFont="1" applyBorder="1" applyAlignment="1">
      <alignment horizontal="left" wrapText="1" indent="2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right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1;&#1102;&#1076;&#1078;&#1077;&#1090;%20&#1085;&#1072;%202024%20&#1075;&#1086;&#1076;\2023.11.01_&#1048;&#1089;&#1087;&#1086;&#1083;&#1085;&#1077;&#1085;&#1080;&#1077;%20&#1087;&#1086;%20&#1076;&#1086;&#1093;&#1086;&#1076;&#1072;&#1084;%20&#1086;&#1082;&#1088;&#1091;&#1075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24-24_пр.ненал"/>
      <sheetName val="ПРОГН24-26_1 13.."/>
      <sheetName val="ПРОГН24-26_штрафы"/>
      <sheetName val="ПРОГНОЗ 24-26"/>
      <sheetName val="кв.отчет"/>
      <sheetName val="ОКРУГ"/>
      <sheetName val="ИФНС_ежекв."/>
      <sheetName val="КП_доходы"/>
      <sheetName val="КП_штрафы"/>
      <sheetName val="КП_024"/>
      <sheetName val="КП_029"/>
      <sheetName val="КП_045"/>
      <sheetName val="КП_048"/>
      <sheetName val="КП_104"/>
      <sheetName val="КП_182"/>
      <sheetName val="КП_301"/>
      <sheetName val="КП_435"/>
      <sheetName val="2024_реш"/>
      <sheetName val="2022"/>
      <sheetName val="РИД_в бюджет"/>
      <sheetName val="ФАКТ доходы"/>
      <sheetName val="факт штрафы"/>
      <sheetName val="В Минфин_КП"/>
      <sheetName val="В Минфин_факт"/>
      <sheetName val="Лист2"/>
      <sheetName val="ОжидаемоеЭБ (2)"/>
      <sheetName val="ОжидаемоеЭБ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9">
          <cell r="BI9">
            <v>198246600</v>
          </cell>
          <cell r="BJ9">
            <v>205202000</v>
          </cell>
          <cell r="BK9">
            <v>207143000</v>
          </cell>
        </row>
        <row r="12">
          <cell r="BI12">
            <v>18925493</v>
          </cell>
          <cell r="BJ12">
            <v>19350300</v>
          </cell>
          <cell r="BK12">
            <v>19837000</v>
          </cell>
        </row>
        <row r="15">
          <cell r="BI15">
            <v>3786000</v>
          </cell>
          <cell r="BJ15">
            <v>3980600</v>
          </cell>
          <cell r="BK15">
            <v>4185200</v>
          </cell>
        </row>
        <row r="18">
          <cell r="BI18">
            <v>27002200</v>
          </cell>
          <cell r="BJ18">
            <v>28390100</v>
          </cell>
          <cell r="BK18">
            <v>29849400</v>
          </cell>
        </row>
        <row r="21">
          <cell r="BI21">
            <v>0</v>
          </cell>
          <cell r="BJ21">
            <v>0</v>
          </cell>
          <cell r="BK21">
            <v>0</v>
          </cell>
        </row>
        <row r="22">
          <cell r="BI22">
            <v>1352000</v>
          </cell>
          <cell r="BJ22">
            <v>1421500</v>
          </cell>
          <cell r="BK22">
            <v>1494600</v>
          </cell>
        </row>
        <row r="23">
          <cell r="BI23">
            <v>2064000</v>
          </cell>
          <cell r="BJ23">
            <v>2088000</v>
          </cell>
          <cell r="BK23">
            <v>2113000</v>
          </cell>
        </row>
        <row r="24">
          <cell r="BI24">
            <v>7676066</v>
          </cell>
          <cell r="BJ24">
            <v>7568000</v>
          </cell>
          <cell r="BK24">
            <v>7581000</v>
          </cell>
        </row>
        <row r="25">
          <cell r="BI25">
            <v>1424000</v>
          </cell>
          <cell r="BJ25">
            <v>1506000</v>
          </cell>
          <cell r="BK25">
            <v>1578000</v>
          </cell>
        </row>
        <row r="27">
          <cell r="BI27">
            <v>550000</v>
          </cell>
          <cell r="BJ27">
            <v>550000</v>
          </cell>
          <cell r="BK27">
            <v>550000</v>
          </cell>
        </row>
        <row r="28">
          <cell r="BI28">
            <v>735000</v>
          </cell>
          <cell r="BJ28">
            <v>735000</v>
          </cell>
          <cell r="BK28">
            <v>735000</v>
          </cell>
        </row>
        <row r="29">
          <cell r="BI29">
            <v>33000</v>
          </cell>
          <cell r="BJ29">
            <v>40000</v>
          </cell>
          <cell r="BK29">
            <v>40000</v>
          </cell>
        </row>
        <row r="32">
          <cell r="BI32">
            <v>2100000</v>
          </cell>
          <cell r="BJ32">
            <v>2100000</v>
          </cell>
          <cell r="BK32">
            <v>2100000</v>
          </cell>
        </row>
        <row r="33">
          <cell r="BI33">
            <v>250000</v>
          </cell>
          <cell r="BJ33">
            <v>100000</v>
          </cell>
          <cell r="BK33">
            <v>100000</v>
          </cell>
        </row>
        <row r="34">
          <cell r="BI34">
            <v>282000</v>
          </cell>
          <cell r="BJ34">
            <v>282000</v>
          </cell>
          <cell r="BK34">
            <v>282000</v>
          </cell>
        </row>
        <row r="35">
          <cell r="BI35">
            <v>615000</v>
          </cell>
          <cell r="BJ35">
            <v>650000</v>
          </cell>
          <cell r="BK35">
            <v>650000</v>
          </cell>
        </row>
        <row r="36">
          <cell r="BI36">
            <v>0</v>
          </cell>
          <cell r="BJ36">
            <v>0</v>
          </cell>
          <cell r="BK36">
            <v>0</v>
          </cell>
        </row>
        <row r="37">
          <cell r="BI37">
            <v>4590000</v>
          </cell>
          <cell r="BJ37">
            <v>4500000</v>
          </cell>
          <cell r="BK37">
            <v>4100000</v>
          </cell>
        </row>
        <row r="40">
          <cell r="BI40">
            <v>10474532</v>
          </cell>
          <cell r="BJ40">
            <v>10975200</v>
          </cell>
          <cell r="BK40">
            <v>10975200</v>
          </cell>
        </row>
        <row r="42">
          <cell r="BI42">
            <v>961700</v>
          </cell>
          <cell r="BJ42">
            <v>972400</v>
          </cell>
          <cell r="BK42">
            <v>1010100</v>
          </cell>
        </row>
        <row r="43">
          <cell r="BI43">
            <v>1652300</v>
          </cell>
          <cell r="BJ43">
            <v>1693800</v>
          </cell>
          <cell r="BK43">
            <v>1736800</v>
          </cell>
        </row>
        <row r="44">
          <cell r="BI44">
            <v>0</v>
          </cell>
          <cell r="BJ44">
            <v>0</v>
          </cell>
          <cell r="BK44">
            <v>0</v>
          </cell>
        </row>
        <row r="45">
          <cell r="BI45">
            <v>150000</v>
          </cell>
          <cell r="BJ45">
            <v>150000</v>
          </cell>
          <cell r="BK45">
            <v>150000</v>
          </cell>
        </row>
        <row r="46">
          <cell r="BI46">
            <v>225000</v>
          </cell>
          <cell r="BJ46">
            <v>235000</v>
          </cell>
          <cell r="BK46">
            <v>235000</v>
          </cell>
        </row>
        <row r="48">
          <cell r="BI48">
            <v>252850</v>
          </cell>
          <cell r="BJ48">
            <v>271400</v>
          </cell>
          <cell r="BK48">
            <v>271400</v>
          </cell>
        </row>
        <row r="50">
          <cell r="BI50">
            <v>10000</v>
          </cell>
          <cell r="BJ50">
            <v>10000</v>
          </cell>
          <cell r="BK50">
            <v>10000</v>
          </cell>
        </row>
        <row r="51">
          <cell r="BI51">
            <v>0</v>
          </cell>
          <cell r="BJ51">
            <v>0</v>
          </cell>
          <cell r="BK51">
            <v>0</v>
          </cell>
        </row>
        <row r="52">
          <cell r="BI52">
            <v>1132150</v>
          </cell>
          <cell r="BJ52">
            <v>290700</v>
          </cell>
          <cell r="BK52">
            <v>704300</v>
          </cell>
        </row>
        <row r="53">
          <cell r="BI53">
            <v>0</v>
          </cell>
          <cell r="BJ53">
            <v>180800</v>
          </cell>
          <cell r="BK53">
            <v>179800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tabSelected="1" view="pageBreakPreview" topLeftCell="A79" zoomScale="80" zoomScaleNormal="100" zoomScaleSheetLayoutView="80" workbookViewId="0">
      <selection activeCell="H91" sqref="H91"/>
    </sheetView>
  </sheetViews>
  <sheetFormatPr defaultRowHeight="12.75"/>
  <cols>
    <col min="1" max="1" width="76.85546875" customWidth="1"/>
    <col min="2" max="2" width="23" customWidth="1"/>
    <col min="3" max="3" width="16.7109375" customWidth="1"/>
    <col min="4" max="4" width="17" customWidth="1"/>
    <col min="5" max="5" width="16.42578125" customWidth="1"/>
  </cols>
  <sheetData>
    <row r="1" spans="1:5">
      <c r="B1" s="1"/>
      <c r="E1" s="2" t="s">
        <v>0</v>
      </c>
    </row>
    <row r="2" spans="1:5">
      <c r="B2" s="1"/>
      <c r="E2" s="3" t="s">
        <v>1</v>
      </c>
    </row>
    <row r="3" spans="1:5">
      <c r="B3" s="1"/>
      <c r="E3" s="3" t="s">
        <v>2</v>
      </c>
    </row>
    <row r="4" spans="1:5">
      <c r="B4" s="1"/>
      <c r="E4" s="2" t="s">
        <v>143</v>
      </c>
    </row>
    <row r="5" spans="1:5">
      <c r="B5" s="1"/>
      <c r="C5" s="4"/>
    </row>
    <row r="6" spans="1:5" ht="18" customHeight="1">
      <c r="A6" s="53" t="s">
        <v>3</v>
      </c>
      <c r="B6" s="54"/>
      <c r="C6" s="54"/>
      <c r="D6" s="54"/>
      <c r="E6" s="54"/>
    </row>
    <row r="7" spans="1:5" ht="13.5" customHeight="1">
      <c r="A7" s="5"/>
      <c r="B7" s="6"/>
      <c r="E7" s="7"/>
    </row>
    <row r="8" spans="1:5" ht="41.25" customHeight="1">
      <c r="A8" s="55" t="s">
        <v>4</v>
      </c>
      <c r="B8" s="55" t="s">
        <v>5</v>
      </c>
      <c r="C8" s="57" t="s">
        <v>6</v>
      </c>
      <c r="D8" s="56"/>
      <c r="E8" s="56"/>
    </row>
    <row r="9" spans="1:5" ht="24" customHeight="1">
      <c r="A9" s="56"/>
      <c r="B9" s="56"/>
      <c r="C9" s="8" t="s">
        <v>7</v>
      </c>
      <c r="D9" s="8" t="s">
        <v>8</v>
      </c>
      <c r="E9" s="8" t="s">
        <v>9</v>
      </c>
    </row>
    <row r="10" spans="1:5" ht="9.9499999999999993" customHeight="1">
      <c r="A10" s="9">
        <v>1</v>
      </c>
      <c r="B10" s="9">
        <v>2</v>
      </c>
      <c r="C10" s="9">
        <v>3</v>
      </c>
      <c r="D10" s="9">
        <v>4</v>
      </c>
      <c r="E10" s="9">
        <v>5</v>
      </c>
    </row>
    <row r="11" spans="1:5">
      <c r="A11" s="10"/>
      <c r="B11" s="11"/>
      <c r="C11" s="12"/>
      <c r="D11" s="12"/>
      <c r="E11" s="12"/>
    </row>
    <row r="12" spans="1:5" ht="18" customHeight="1">
      <c r="A12" s="13" t="s">
        <v>10</v>
      </c>
      <c r="B12" s="14" t="s">
        <v>11</v>
      </c>
      <c r="C12" s="15">
        <f>C13+C15+C17+C22+C26+C30+C35+C33+C38+C41</f>
        <v>284489891</v>
      </c>
      <c r="D12" s="15">
        <f>D13+D15+D17+D22+D26+D30+D35+D33+D38+D41</f>
        <v>293242800</v>
      </c>
      <c r="E12" s="15">
        <f>E13+E15+E17+E22+E26+E30+E35+E33+E38+E41</f>
        <v>297610800</v>
      </c>
    </row>
    <row r="13" spans="1:5" ht="18.75" customHeight="1">
      <c r="A13" s="16" t="s">
        <v>12</v>
      </c>
      <c r="B13" s="17" t="s">
        <v>13</v>
      </c>
      <c r="C13" s="18">
        <f>C14</f>
        <v>198246600</v>
      </c>
      <c r="D13" s="18">
        <f t="shared" ref="D13:E13" si="0">D14</f>
        <v>205202000</v>
      </c>
      <c r="E13" s="18">
        <f t="shared" si="0"/>
        <v>207143000</v>
      </c>
    </row>
    <row r="14" spans="1:5">
      <c r="A14" s="19" t="s">
        <v>14</v>
      </c>
      <c r="B14" s="17" t="s">
        <v>15</v>
      </c>
      <c r="C14" s="18">
        <f>'[1]2022'!BI9</f>
        <v>198246600</v>
      </c>
      <c r="D14" s="18">
        <f>'[1]2022'!BJ9</f>
        <v>205202000</v>
      </c>
      <c r="E14" s="18">
        <f>'[1]2022'!BK9</f>
        <v>207143000</v>
      </c>
    </row>
    <row r="15" spans="1:5" ht="29.25" customHeight="1">
      <c r="A15" s="20" t="s">
        <v>16</v>
      </c>
      <c r="B15" s="17" t="s">
        <v>17</v>
      </c>
      <c r="C15" s="18">
        <f>C16</f>
        <v>18925493</v>
      </c>
      <c r="D15" s="18">
        <f t="shared" ref="D15:E15" si="1">D16</f>
        <v>19350300</v>
      </c>
      <c r="E15" s="18">
        <f t="shared" si="1"/>
        <v>19837000</v>
      </c>
    </row>
    <row r="16" spans="1:5" ht="25.5">
      <c r="A16" s="19" t="s">
        <v>18</v>
      </c>
      <c r="B16" s="17" t="s">
        <v>19</v>
      </c>
      <c r="C16" s="18">
        <f>'[1]2022'!BI12</f>
        <v>18925493</v>
      </c>
      <c r="D16" s="18">
        <f>'[1]2022'!BJ12</f>
        <v>19350300</v>
      </c>
      <c r="E16" s="18">
        <f>'[1]2022'!BK12</f>
        <v>19837000</v>
      </c>
    </row>
    <row r="17" spans="1:5" ht="18.75" customHeight="1">
      <c r="A17" s="20" t="s">
        <v>20</v>
      </c>
      <c r="B17" s="17" t="s">
        <v>21</v>
      </c>
      <c r="C17" s="18">
        <f>SUM(C18:C21)</f>
        <v>32140200</v>
      </c>
      <c r="D17" s="18">
        <f t="shared" ref="D17:E17" si="2">SUM(D18:D21)</f>
        <v>33792200</v>
      </c>
      <c r="E17" s="18">
        <f t="shared" si="2"/>
        <v>35529200</v>
      </c>
    </row>
    <row r="18" spans="1:5">
      <c r="A18" s="19" t="s">
        <v>22</v>
      </c>
      <c r="B18" s="17" t="s">
        <v>23</v>
      </c>
      <c r="C18" s="18">
        <f>'[1]2022'!BI15</f>
        <v>3786000</v>
      </c>
      <c r="D18" s="18">
        <f>'[1]2022'!BJ15</f>
        <v>3980600</v>
      </c>
      <c r="E18" s="18">
        <f>'[1]2022'!BK15</f>
        <v>4185200</v>
      </c>
    </row>
    <row r="19" spans="1:5" hidden="1">
      <c r="A19" s="19" t="s">
        <v>24</v>
      </c>
      <c r="B19" s="17" t="s">
        <v>25</v>
      </c>
      <c r="C19" s="18">
        <f>'[1]2022'!BI21</f>
        <v>0</v>
      </c>
      <c r="D19" s="18">
        <f>'[1]2022'!BJ21</f>
        <v>0</v>
      </c>
      <c r="E19" s="18">
        <f>'[1]2022'!BK21</f>
        <v>0</v>
      </c>
    </row>
    <row r="20" spans="1:5">
      <c r="A20" s="19" t="s">
        <v>26</v>
      </c>
      <c r="B20" s="17" t="s">
        <v>27</v>
      </c>
      <c r="C20" s="18">
        <f>'[1]2022'!BI18</f>
        <v>27002200</v>
      </c>
      <c r="D20" s="18">
        <f>'[1]2022'!BJ18</f>
        <v>28390100</v>
      </c>
      <c r="E20" s="18">
        <f>'[1]2022'!BK18</f>
        <v>29849400</v>
      </c>
    </row>
    <row r="21" spans="1:5">
      <c r="A21" s="19" t="s">
        <v>28</v>
      </c>
      <c r="B21" s="17" t="s">
        <v>29</v>
      </c>
      <c r="C21" s="18">
        <f>'[1]2022'!BI22</f>
        <v>1352000</v>
      </c>
      <c r="D21" s="18">
        <f>'[1]2022'!BJ22</f>
        <v>1421500</v>
      </c>
      <c r="E21" s="18">
        <f>'[1]2022'!BK22</f>
        <v>1494600</v>
      </c>
    </row>
    <row r="22" spans="1:5" ht="18.75" customHeight="1">
      <c r="A22" s="20" t="s">
        <v>30</v>
      </c>
      <c r="B22" s="17" t="s">
        <v>31</v>
      </c>
      <c r="C22" s="18">
        <f>SUM(C23:C25)</f>
        <v>11164066</v>
      </c>
      <c r="D22" s="18">
        <f t="shared" ref="D22:E22" si="3">SUM(D23:D25)</f>
        <v>11162000</v>
      </c>
      <c r="E22" s="18">
        <f t="shared" si="3"/>
        <v>11272000</v>
      </c>
    </row>
    <row r="23" spans="1:5">
      <c r="A23" s="19" t="s">
        <v>32</v>
      </c>
      <c r="B23" s="17" t="s">
        <v>33</v>
      </c>
      <c r="C23" s="18">
        <f>'[1]2022'!BI23</f>
        <v>2064000</v>
      </c>
      <c r="D23" s="18">
        <f>'[1]2022'!BJ23</f>
        <v>2088000</v>
      </c>
      <c r="E23" s="18">
        <f>'[1]2022'!BK23</f>
        <v>2113000</v>
      </c>
    </row>
    <row r="24" spans="1:5">
      <c r="A24" s="19" t="s">
        <v>34</v>
      </c>
      <c r="B24" s="17" t="s">
        <v>35</v>
      </c>
      <c r="C24" s="18">
        <f>'[1]2022'!BI24</f>
        <v>7676066</v>
      </c>
      <c r="D24" s="18">
        <f>'[1]2022'!BJ24</f>
        <v>7568000</v>
      </c>
      <c r="E24" s="18">
        <f>'[1]2022'!BK24</f>
        <v>7581000</v>
      </c>
    </row>
    <row r="25" spans="1:5">
      <c r="A25" s="19" t="s">
        <v>36</v>
      </c>
      <c r="B25" s="17" t="s">
        <v>37</v>
      </c>
      <c r="C25" s="18">
        <f>'[1]2022'!BI25</f>
        <v>1424000</v>
      </c>
      <c r="D25" s="18">
        <f>'[1]2022'!BJ25</f>
        <v>1506000</v>
      </c>
      <c r="E25" s="18">
        <f>'[1]2022'!BK25</f>
        <v>1578000</v>
      </c>
    </row>
    <row r="26" spans="1:5" ht="18.75" customHeight="1">
      <c r="A26" s="20" t="s">
        <v>38</v>
      </c>
      <c r="B26" s="17" t="s">
        <v>39</v>
      </c>
      <c r="C26" s="18">
        <f>SUM(C27:C29)</f>
        <v>1318000</v>
      </c>
      <c r="D26" s="18">
        <f t="shared" ref="D26:E26" si="4">SUM(D27:D29)</f>
        <v>1325000</v>
      </c>
      <c r="E26" s="18">
        <f t="shared" si="4"/>
        <v>1325000</v>
      </c>
    </row>
    <row r="27" spans="1:5" ht="25.5">
      <c r="A27" s="19" t="s">
        <v>40</v>
      </c>
      <c r="B27" s="17" t="s">
        <v>41</v>
      </c>
      <c r="C27" s="21">
        <f>'[1]2022'!BI27</f>
        <v>550000</v>
      </c>
      <c r="D27" s="21">
        <f>'[1]2022'!BJ27</f>
        <v>550000</v>
      </c>
      <c r="E27" s="21">
        <f>'[1]2022'!BK27</f>
        <v>550000</v>
      </c>
    </row>
    <row r="28" spans="1:5" ht="31.5" customHeight="1">
      <c r="A28" s="19" t="s">
        <v>42</v>
      </c>
      <c r="B28" s="17" t="s">
        <v>43</v>
      </c>
      <c r="C28" s="21">
        <f>'[1]2022'!BI28</f>
        <v>735000</v>
      </c>
      <c r="D28" s="21">
        <f>'[1]2022'!BJ28</f>
        <v>735000</v>
      </c>
      <c r="E28" s="21">
        <f>'[1]2022'!BK28</f>
        <v>735000</v>
      </c>
    </row>
    <row r="29" spans="1:5" ht="25.5">
      <c r="A29" s="22" t="s">
        <v>44</v>
      </c>
      <c r="B29" s="23" t="s">
        <v>45</v>
      </c>
      <c r="C29" s="21">
        <f>'[1]2022'!BI29</f>
        <v>33000</v>
      </c>
      <c r="D29" s="21">
        <f>'[1]2022'!BJ29</f>
        <v>40000</v>
      </c>
      <c r="E29" s="21">
        <f>'[1]2022'!BK29</f>
        <v>40000</v>
      </c>
    </row>
    <row r="30" spans="1:5" ht="25.5">
      <c r="A30" s="16" t="s">
        <v>46</v>
      </c>
      <c r="B30" s="17" t="s">
        <v>47</v>
      </c>
      <c r="C30" s="18">
        <f>SUM(C31:C32)</f>
        <v>7837000</v>
      </c>
      <c r="D30" s="18">
        <f t="shared" ref="D30:E30" si="5">SUM(D31:D32)</f>
        <v>7632000</v>
      </c>
      <c r="E30" s="18">
        <f t="shared" si="5"/>
        <v>7232000</v>
      </c>
    </row>
    <row r="31" spans="1:5" ht="51">
      <c r="A31" s="19" t="s">
        <v>48</v>
      </c>
      <c r="B31" s="23" t="s">
        <v>49</v>
      </c>
      <c r="C31" s="24">
        <f>SUM('[1]2022'!BI32,'[1]2022'!BI33,'[1]2022'!BI34,'[1]2022'!BI35,'[1]2022'!BI36)</f>
        <v>3247000</v>
      </c>
      <c r="D31" s="24">
        <f>SUM('[1]2022'!BJ32,'[1]2022'!BJ33,'[1]2022'!BJ34,'[1]2022'!BJ35,'[1]2022'!BJ36)</f>
        <v>3132000</v>
      </c>
      <c r="E31" s="24">
        <f>SUM('[1]2022'!BK32,'[1]2022'!BK33,'[1]2022'!BK34,'[1]2022'!BK35,'[1]2022'!BK36)</f>
        <v>3132000</v>
      </c>
    </row>
    <row r="32" spans="1:5" ht="51">
      <c r="A32" s="19" t="s">
        <v>50</v>
      </c>
      <c r="B32" s="17" t="s">
        <v>51</v>
      </c>
      <c r="C32" s="24">
        <f>SUM('[1]2022'!BI37)</f>
        <v>4590000</v>
      </c>
      <c r="D32" s="24">
        <f>SUM('[1]2022'!BJ37)</f>
        <v>4500000</v>
      </c>
      <c r="E32" s="24">
        <f>SUM('[1]2022'!BK37)</f>
        <v>4100000</v>
      </c>
    </row>
    <row r="33" spans="1:5" ht="18.75" customHeight="1">
      <c r="A33" s="20" t="s">
        <v>52</v>
      </c>
      <c r="B33" s="17" t="s">
        <v>53</v>
      </c>
      <c r="C33" s="18">
        <f>SUM(C34:C34)</f>
        <v>10474532</v>
      </c>
      <c r="D33" s="18">
        <f t="shared" ref="D33:E33" si="6">SUM(D34:D34)</f>
        <v>10975200</v>
      </c>
      <c r="E33" s="18">
        <f t="shared" si="6"/>
        <v>10975200</v>
      </c>
    </row>
    <row r="34" spans="1:5">
      <c r="A34" s="25" t="s">
        <v>54</v>
      </c>
      <c r="B34" s="17" t="s">
        <v>55</v>
      </c>
      <c r="C34" s="21">
        <f>'[1]2022'!BI40</f>
        <v>10474532</v>
      </c>
      <c r="D34" s="21">
        <f>'[1]2022'!BJ40</f>
        <v>10975200</v>
      </c>
      <c r="E34" s="21">
        <f>'[1]2022'!BK40</f>
        <v>10975200</v>
      </c>
    </row>
    <row r="35" spans="1:5" ht="18.75" customHeight="1">
      <c r="A35" s="20" t="s">
        <v>56</v>
      </c>
      <c r="B35" s="17" t="s">
        <v>57</v>
      </c>
      <c r="C35" s="18">
        <f>SUM(C36:C37)</f>
        <v>2614000</v>
      </c>
      <c r="D35" s="18">
        <f t="shared" ref="D35:E35" si="7">SUM(D36:D37)</f>
        <v>2666200</v>
      </c>
      <c r="E35" s="18">
        <f t="shared" si="7"/>
        <v>2746900</v>
      </c>
    </row>
    <row r="36" spans="1:5">
      <c r="A36" s="19" t="s">
        <v>58</v>
      </c>
      <c r="B36" s="17" t="s">
        <v>59</v>
      </c>
      <c r="C36" s="18">
        <f>'[1]2022'!BI42</f>
        <v>961700</v>
      </c>
      <c r="D36" s="18">
        <f>'[1]2022'!BJ42</f>
        <v>972400</v>
      </c>
      <c r="E36" s="18">
        <f>'[1]2022'!BK42</f>
        <v>1010100</v>
      </c>
    </row>
    <row r="37" spans="1:5">
      <c r="A37" s="26" t="s">
        <v>60</v>
      </c>
      <c r="B37" s="27" t="s">
        <v>61</v>
      </c>
      <c r="C37" s="18">
        <f>'[1]2022'!BI43+'[1]2022'!BI44</f>
        <v>1652300</v>
      </c>
      <c r="D37" s="18">
        <f>'[1]2022'!BJ43+'[1]2022'!BJ44</f>
        <v>1693800</v>
      </c>
      <c r="E37" s="18">
        <f>'[1]2022'!BK43+'[1]2022'!BK44</f>
        <v>1736800</v>
      </c>
    </row>
    <row r="38" spans="1:5" ht="18.75" customHeight="1">
      <c r="A38" s="28" t="s">
        <v>62</v>
      </c>
      <c r="B38" s="29" t="s">
        <v>63</v>
      </c>
      <c r="C38" s="18">
        <f>SUM(C39:C40)</f>
        <v>375000</v>
      </c>
      <c r="D38" s="18">
        <f t="shared" ref="D38:E38" si="8">SUM(D39:D40)</f>
        <v>385000</v>
      </c>
      <c r="E38" s="18">
        <f t="shared" si="8"/>
        <v>385000</v>
      </c>
    </row>
    <row r="39" spans="1:5" ht="51">
      <c r="A39" s="19" t="s">
        <v>64</v>
      </c>
      <c r="B39" s="23" t="s">
        <v>65</v>
      </c>
      <c r="C39" s="18">
        <f>'[1]2022'!BI45</f>
        <v>150000</v>
      </c>
      <c r="D39" s="18">
        <f>'[1]2022'!BJ45</f>
        <v>150000</v>
      </c>
      <c r="E39" s="18">
        <f>'[1]2022'!BK45</f>
        <v>150000</v>
      </c>
    </row>
    <row r="40" spans="1:5" ht="25.5">
      <c r="A40" s="19" t="s">
        <v>66</v>
      </c>
      <c r="B40" s="17" t="s">
        <v>67</v>
      </c>
      <c r="C40" s="18">
        <f>'[1]2022'!BI46</f>
        <v>225000</v>
      </c>
      <c r="D40" s="18">
        <f>'[1]2022'!BJ46</f>
        <v>235000</v>
      </c>
      <c r="E40" s="18">
        <f>'[1]2022'!BK46</f>
        <v>235000</v>
      </c>
    </row>
    <row r="41" spans="1:5" ht="18.75" customHeight="1">
      <c r="A41" s="20" t="s">
        <v>68</v>
      </c>
      <c r="B41" s="17" t="s">
        <v>69</v>
      </c>
      <c r="C41" s="18">
        <f>SUM(C42:C46)</f>
        <v>1395000</v>
      </c>
      <c r="D41" s="18">
        <f t="shared" ref="D41:E41" si="9">SUM(D42:D46)</f>
        <v>752900</v>
      </c>
      <c r="E41" s="18">
        <f t="shared" si="9"/>
        <v>1165500</v>
      </c>
    </row>
    <row r="42" spans="1:5">
      <c r="A42" s="30" t="s">
        <v>70</v>
      </c>
      <c r="B42" s="31" t="s">
        <v>71</v>
      </c>
      <c r="C42" s="18">
        <f>'[1]2022'!BI48</f>
        <v>252850</v>
      </c>
      <c r="D42" s="18">
        <f>'[1]2022'!BJ48</f>
        <v>271400</v>
      </c>
      <c r="E42" s="18">
        <f>'[1]2022'!BK48</f>
        <v>271400</v>
      </c>
    </row>
    <row r="43" spans="1:5" ht="24">
      <c r="A43" s="30" t="s">
        <v>72</v>
      </c>
      <c r="B43" s="32" t="s">
        <v>73</v>
      </c>
      <c r="C43" s="18">
        <f>'[1]2022'!BI50</f>
        <v>10000</v>
      </c>
      <c r="D43" s="18">
        <f>'[1]2022'!BJ50</f>
        <v>10000</v>
      </c>
      <c r="E43" s="18">
        <f>'[1]2022'!BK50</f>
        <v>10000</v>
      </c>
    </row>
    <row r="44" spans="1:5" hidden="1">
      <c r="A44" s="30" t="s">
        <v>74</v>
      </c>
      <c r="B44" s="32" t="s">
        <v>75</v>
      </c>
      <c r="C44" s="18">
        <f>'[1]2022'!BI51</f>
        <v>0</v>
      </c>
      <c r="D44" s="18">
        <f>'[1]2022'!BJ51</f>
        <v>0</v>
      </c>
      <c r="E44" s="18">
        <f>'[1]2022'!BK51</f>
        <v>0</v>
      </c>
    </row>
    <row r="45" spans="1:5" ht="48">
      <c r="A45" s="30" t="s">
        <v>76</v>
      </c>
      <c r="B45" s="32" t="s">
        <v>77</v>
      </c>
      <c r="C45" s="18">
        <f>'[1]2022'!BI52</f>
        <v>1132150</v>
      </c>
      <c r="D45" s="18">
        <f>'[1]2022'!BJ52</f>
        <v>290700</v>
      </c>
      <c r="E45" s="18">
        <f>'[1]2022'!BK52</f>
        <v>704300</v>
      </c>
    </row>
    <row r="46" spans="1:5">
      <c r="A46" s="30" t="s">
        <v>78</v>
      </c>
      <c r="B46" s="32" t="s">
        <v>79</v>
      </c>
      <c r="C46" s="18">
        <f>'[1]2022'!BI53</f>
        <v>0</v>
      </c>
      <c r="D46" s="18">
        <f>'[1]2022'!BJ53</f>
        <v>180800</v>
      </c>
      <c r="E46" s="18">
        <f>'[1]2022'!BK53</f>
        <v>179800</v>
      </c>
    </row>
    <row r="47" spans="1:5">
      <c r="A47" s="33"/>
      <c r="B47" s="33"/>
      <c r="C47" s="33"/>
      <c r="D47" s="33"/>
      <c r="E47" s="33"/>
    </row>
    <row r="48" spans="1:5">
      <c r="A48" s="13" t="s">
        <v>80</v>
      </c>
      <c r="B48" s="14" t="s">
        <v>81</v>
      </c>
      <c r="C48" s="15">
        <f>C50</f>
        <v>746312642.13999999</v>
      </c>
      <c r="D48" s="15">
        <f t="shared" ref="D48:E48" si="10">D50</f>
        <v>712036092.60000002</v>
      </c>
      <c r="E48" s="15">
        <f t="shared" si="10"/>
        <v>714669764.99000001</v>
      </c>
    </row>
    <row r="49" spans="1:5">
      <c r="A49" s="16"/>
      <c r="B49" s="17"/>
      <c r="C49" s="34"/>
      <c r="D49" s="34"/>
      <c r="E49" s="34"/>
    </row>
    <row r="50" spans="1:5" ht="25.5">
      <c r="A50" s="35" t="s">
        <v>82</v>
      </c>
      <c r="B50" s="23" t="s">
        <v>83</v>
      </c>
      <c r="C50" s="21">
        <f>C52+C55+C68+C88</f>
        <v>746312642.13999999</v>
      </c>
      <c r="D50" s="21">
        <f>D52+D55+D68+D88</f>
        <v>712036092.60000002</v>
      </c>
      <c r="E50" s="21">
        <f>E52+E55+E68+E88</f>
        <v>714669764.99000001</v>
      </c>
    </row>
    <row r="51" spans="1:5">
      <c r="A51" s="35"/>
      <c r="B51" s="23"/>
      <c r="C51" s="24"/>
      <c r="D51" s="24"/>
      <c r="E51" s="24"/>
    </row>
    <row r="52" spans="1:5">
      <c r="A52" s="36" t="s">
        <v>84</v>
      </c>
      <c r="B52" s="37" t="s">
        <v>85</v>
      </c>
      <c r="C52" s="21">
        <f>C53</f>
        <v>428900989.69999999</v>
      </c>
      <c r="D52" s="21">
        <f t="shared" ref="D52:E52" si="11">D53</f>
        <v>428900989.69999999</v>
      </c>
      <c r="E52" s="21">
        <f t="shared" si="11"/>
        <v>428900989.69999999</v>
      </c>
    </row>
    <row r="53" spans="1:5" ht="30" customHeight="1">
      <c r="A53" s="36" t="s">
        <v>86</v>
      </c>
      <c r="B53" s="37" t="s">
        <v>87</v>
      </c>
      <c r="C53" s="21">
        <v>428900989.69999999</v>
      </c>
      <c r="D53" s="21">
        <v>428900989.69999999</v>
      </c>
      <c r="E53" s="21">
        <v>428900989.69999999</v>
      </c>
    </row>
    <row r="54" spans="1:5">
      <c r="A54" s="16"/>
      <c r="B54" s="17"/>
      <c r="C54" s="38"/>
      <c r="D54" s="38"/>
      <c r="E54" s="38"/>
    </row>
    <row r="55" spans="1:5" ht="25.5">
      <c r="A55" s="39" t="s">
        <v>88</v>
      </c>
      <c r="B55" s="23" t="s">
        <v>89</v>
      </c>
      <c r="C55" s="18">
        <f>+C59+C56+C57</f>
        <v>6112998.4399999995</v>
      </c>
      <c r="D55" s="18">
        <f t="shared" ref="D55:E55" si="12">+D59+D56+D57</f>
        <v>5676919.8499999996</v>
      </c>
      <c r="E55" s="18">
        <f t="shared" si="12"/>
        <v>5300747.09</v>
      </c>
    </row>
    <row r="56" spans="1:5" ht="38.25">
      <c r="A56" s="39" t="s">
        <v>90</v>
      </c>
      <c r="B56" s="23" t="s">
        <v>91</v>
      </c>
      <c r="C56" s="18">
        <v>4719460.5199999996</v>
      </c>
      <c r="D56" s="18">
        <v>4368262.2</v>
      </c>
      <c r="E56" s="18">
        <v>4022007.82</v>
      </c>
    </row>
    <row r="57" spans="1:5" ht="30" customHeight="1">
      <c r="A57" s="39" t="s">
        <v>141</v>
      </c>
      <c r="B57" s="23" t="s">
        <v>92</v>
      </c>
      <c r="C57" s="18">
        <f>C58</f>
        <v>251461.98</v>
      </c>
      <c r="D57" s="18">
        <f t="shared" ref="D57:E57" si="13">D58</f>
        <v>251755.35</v>
      </c>
      <c r="E57" s="18">
        <f t="shared" si="13"/>
        <v>236015</v>
      </c>
    </row>
    <row r="58" spans="1:5" ht="38.25">
      <c r="A58" s="40" t="s">
        <v>93</v>
      </c>
      <c r="B58" s="23"/>
      <c r="C58" s="18">
        <v>251461.98</v>
      </c>
      <c r="D58" s="18">
        <v>251755.35</v>
      </c>
      <c r="E58" s="18">
        <v>236015</v>
      </c>
    </row>
    <row r="59" spans="1:5">
      <c r="A59" s="19" t="s">
        <v>94</v>
      </c>
      <c r="B59" s="17" t="s">
        <v>95</v>
      </c>
      <c r="C59" s="34">
        <f>SUM(C60)</f>
        <v>1142075.94</v>
      </c>
      <c r="D59" s="34">
        <f t="shared" ref="D59:E59" si="14">SUM(D60)</f>
        <v>1056902.3</v>
      </c>
      <c r="E59" s="34">
        <f t="shared" si="14"/>
        <v>1042724.27</v>
      </c>
    </row>
    <row r="60" spans="1:5">
      <c r="A60" s="41" t="s">
        <v>96</v>
      </c>
      <c r="B60" s="17" t="s">
        <v>97</v>
      </c>
      <c r="C60" s="34">
        <f>SUM(C61:C67)</f>
        <v>1142075.94</v>
      </c>
      <c r="D60" s="34">
        <f>SUM(D61:D67)</f>
        <v>1056902.3</v>
      </c>
      <c r="E60" s="34">
        <f>SUM(E61:E67)</f>
        <v>1042724.27</v>
      </c>
    </row>
    <row r="61" spans="1:5" ht="38.25">
      <c r="A61" s="42" t="s">
        <v>98</v>
      </c>
      <c r="B61" s="17"/>
      <c r="C61" s="34">
        <v>157548.56</v>
      </c>
      <c r="D61" s="34">
        <v>157299.92000000001</v>
      </c>
      <c r="E61" s="34">
        <v>143121.89000000001</v>
      </c>
    </row>
    <row r="62" spans="1:5" ht="25.5">
      <c r="A62" s="43" t="s">
        <v>142</v>
      </c>
      <c r="B62" s="17"/>
      <c r="C62" s="34">
        <v>127500</v>
      </c>
      <c r="D62" s="34">
        <v>116775</v>
      </c>
      <c r="E62" s="34">
        <v>116775</v>
      </c>
    </row>
    <row r="63" spans="1:5" ht="51" hidden="1">
      <c r="A63" s="42" t="s">
        <v>99</v>
      </c>
      <c r="B63" s="17"/>
      <c r="C63" s="34"/>
      <c r="D63" s="34"/>
      <c r="E63" s="34"/>
    </row>
    <row r="64" spans="1:5" ht="25.5">
      <c r="A64" s="43" t="s">
        <v>100</v>
      </c>
      <c r="B64" s="17"/>
      <c r="C64" s="34">
        <v>151027.38</v>
      </c>
      <c r="D64" s="34">
        <v>151027.38</v>
      </c>
      <c r="E64" s="34">
        <v>151027.38</v>
      </c>
    </row>
    <row r="65" spans="1:5" ht="25.5" hidden="1">
      <c r="A65" s="42" t="s">
        <v>101</v>
      </c>
      <c r="B65" s="17"/>
      <c r="C65" s="34"/>
      <c r="D65" s="34"/>
      <c r="E65" s="34"/>
    </row>
    <row r="66" spans="1:5" ht="29.25" hidden="1" customHeight="1">
      <c r="A66" s="42" t="s">
        <v>102</v>
      </c>
      <c r="B66" s="17"/>
      <c r="C66" s="34"/>
      <c r="D66" s="34"/>
      <c r="E66" s="34"/>
    </row>
    <row r="67" spans="1:5" ht="25.5">
      <c r="A67" s="42" t="s">
        <v>103</v>
      </c>
      <c r="B67" s="17"/>
      <c r="C67" s="18">
        <v>706000</v>
      </c>
      <c r="D67" s="18">
        <v>631800</v>
      </c>
      <c r="E67" s="18">
        <v>631800</v>
      </c>
    </row>
    <row r="68" spans="1:5" ht="25.5">
      <c r="A68" s="39" t="s">
        <v>104</v>
      </c>
      <c r="B68" s="23" t="s">
        <v>105</v>
      </c>
      <c r="C68" s="18">
        <f>C69+C77+C78+C79+C81+C85+C80</f>
        <v>270630351.23000002</v>
      </c>
      <c r="D68" s="18">
        <f>D69+D77+D78+D79+D81+D85+D80</f>
        <v>275882518.96000004</v>
      </c>
      <c r="E68" s="18">
        <f>E69+E77+E78+E79+E81+E85+E80</f>
        <v>278892364.11000001</v>
      </c>
    </row>
    <row r="69" spans="1:5" ht="25.5">
      <c r="A69" s="39" t="s">
        <v>106</v>
      </c>
      <c r="B69" s="17" t="s">
        <v>107</v>
      </c>
      <c r="C69" s="18">
        <f>SUM(C70:C76)</f>
        <v>13134245.870000001</v>
      </c>
      <c r="D69" s="18">
        <f>SUM(D70:D76)</f>
        <v>12629188.789999999</v>
      </c>
      <c r="E69" s="18">
        <f>SUM(E70:E76)</f>
        <v>12716586.25</v>
      </c>
    </row>
    <row r="70" spans="1:5" ht="21.75" customHeight="1">
      <c r="A70" s="41" t="s">
        <v>108</v>
      </c>
      <c r="B70" s="17"/>
      <c r="C70" s="34">
        <v>570678.98</v>
      </c>
      <c r="D70" s="34">
        <v>575935.77</v>
      </c>
      <c r="E70" s="34">
        <v>597173.19999999995</v>
      </c>
    </row>
    <row r="71" spans="1:5" ht="38.25">
      <c r="A71" s="41" t="s">
        <v>109</v>
      </c>
      <c r="B71" s="17"/>
      <c r="C71" s="34">
        <v>42000</v>
      </c>
      <c r="D71" s="34">
        <v>42000</v>
      </c>
      <c r="E71" s="34">
        <v>42000</v>
      </c>
    </row>
    <row r="72" spans="1:5" ht="25.5">
      <c r="A72" s="41" t="s">
        <v>110</v>
      </c>
      <c r="B72" s="17"/>
      <c r="C72" s="34">
        <v>88836</v>
      </c>
      <c r="D72" s="34">
        <v>73008</v>
      </c>
      <c r="E72" s="34">
        <v>73008</v>
      </c>
    </row>
    <row r="73" spans="1:5" ht="25.5">
      <c r="A73" s="41" t="s">
        <v>111</v>
      </c>
      <c r="B73" s="17"/>
      <c r="C73" s="34">
        <v>35000</v>
      </c>
      <c r="D73" s="34">
        <v>35000</v>
      </c>
      <c r="E73" s="34">
        <v>35000</v>
      </c>
    </row>
    <row r="74" spans="1:5" ht="38.25">
      <c r="A74" s="41" t="s">
        <v>112</v>
      </c>
      <c r="B74" s="17"/>
      <c r="C74" s="34">
        <v>1591048.72</v>
      </c>
      <c r="D74" s="34">
        <v>1654694.51</v>
      </c>
      <c r="E74" s="34">
        <v>1720859.08</v>
      </c>
    </row>
    <row r="75" spans="1:5" ht="54" customHeight="1">
      <c r="A75" s="41" t="s">
        <v>113</v>
      </c>
      <c r="B75" s="17"/>
      <c r="C75" s="34">
        <v>9726663.1699999999</v>
      </c>
      <c r="D75" s="34">
        <v>10248550.51</v>
      </c>
      <c r="E75" s="34">
        <v>10248545.970000001</v>
      </c>
    </row>
    <row r="76" spans="1:5" ht="65.25" customHeight="1">
      <c r="A76" s="41" t="s">
        <v>114</v>
      </c>
      <c r="B76" s="17"/>
      <c r="C76" s="34">
        <f>21600.38+1058418.62</f>
        <v>1080019</v>
      </c>
      <c r="D76" s="34"/>
      <c r="E76" s="34"/>
    </row>
    <row r="77" spans="1:5" ht="56.25" customHeight="1">
      <c r="A77" s="44" t="s">
        <v>115</v>
      </c>
      <c r="B77" s="17" t="s">
        <v>116</v>
      </c>
      <c r="C77" s="18">
        <v>2257519.7000000002</v>
      </c>
      <c r="D77" s="18">
        <v>2303520</v>
      </c>
      <c r="E77" s="18">
        <v>2259060</v>
      </c>
    </row>
    <row r="78" spans="1:5" ht="37.5" customHeight="1">
      <c r="A78" s="45" t="s">
        <v>117</v>
      </c>
      <c r="B78" s="17" t="s">
        <v>118</v>
      </c>
      <c r="C78" s="46">
        <v>705442.12</v>
      </c>
      <c r="D78" s="46">
        <v>732624.31</v>
      </c>
      <c r="E78" s="46">
        <v>763720.56</v>
      </c>
    </row>
    <row r="79" spans="1:5" ht="37.5" customHeight="1">
      <c r="A79" s="39" t="s">
        <v>119</v>
      </c>
      <c r="B79" s="17" t="s">
        <v>120</v>
      </c>
      <c r="C79" s="18">
        <v>759.71</v>
      </c>
      <c r="D79" s="18">
        <v>677.34</v>
      </c>
      <c r="E79" s="18">
        <v>677.05</v>
      </c>
    </row>
    <row r="80" spans="1:5" ht="81" customHeight="1">
      <c r="A80" s="39" t="s">
        <v>121</v>
      </c>
      <c r="B80" s="17" t="s">
        <v>122</v>
      </c>
      <c r="C80" s="18">
        <v>12408615</v>
      </c>
      <c r="D80" s="18">
        <v>12408615</v>
      </c>
      <c r="E80" s="18">
        <v>12408615</v>
      </c>
    </row>
    <row r="81" spans="1:5">
      <c r="A81" s="39" t="s">
        <v>123</v>
      </c>
      <c r="B81" s="47" t="s">
        <v>124</v>
      </c>
      <c r="C81" s="18">
        <f>C82+C83+C84</f>
        <v>6382468.8299999991</v>
      </c>
      <c r="D81" s="18">
        <f t="shared" ref="D81:E81" si="15">D82+D83+D84</f>
        <v>6440293.5200000005</v>
      </c>
      <c r="E81" s="18">
        <f t="shared" si="15"/>
        <v>6673905.25</v>
      </c>
    </row>
    <row r="82" spans="1:5" ht="25.5">
      <c r="A82" s="40" t="s">
        <v>125</v>
      </c>
      <c r="B82" s="47"/>
      <c r="C82" s="18">
        <v>2282715.94</v>
      </c>
      <c r="D82" s="18">
        <v>2303743.1</v>
      </c>
      <c r="E82" s="18">
        <v>2388692.8199999998</v>
      </c>
    </row>
    <row r="83" spans="1:5" ht="25.5">
      <c r="A83" s="40" t="s">
        <v>126</v>
      </c>
      <c r="B83" s="47"/>
      <c r="C83" s="18">
        <v>2853394.92</v>
      </c>
      <c r="D83" s="18">
        <v>2879678.87</v>
      </c>
      <c r="E83" s="18">
        <v>2985866.02</v>
      </c>
    </row>
    <row r="84" spans="1:5" ht="25.5">
      <c r="A84" s="48" t="s">
        <v>127</v>
      </c>
      <c r="B84" s="47"/>
      <c r="C84" s="18">
        <v>1246357.97</v>
      </c>
      <c r="D84" s="18">
        <v>1256871.55</v>
      </c>
      <c r="E84" s="18">
        <v>1299346.4099999999</v>
      </c>
    </row>
    <row r="85" spans="1:5">
      <c r="A85" s="26" t="s">
        <v>128</v>
      </c>
      <c r="B85" s="23" t="s">
        <v>129</v>
      </c>
      <c r="C85" s="18">
        <f>SUM(C86)</f>
        <v>235741300</v>
      </c>
      <c r="D85" s="18">
        <f t="shared" ref="D85:E85" si="16">SUM(D86)</f>
        <v>241367600</v>
      </c>
      <c r="E85" s="18">
        <f t="shared" si="16"/>
        <v>244069800</v>
      </c>
    </row>
    <row r="86" spans="1:5">
      <c r="A86" s="19" t="s">
        <v>130</v>
      </c>
      <c r="B86" s="17" t="s">
        <v>131</v>
      </c>
      <c r="C86" s="18">
        <f>SUM(C87:C87)</f>
        <v>235741300</v>
      </c>
      <c r="D86" s="18">
        <f>SUM(D87:D87)</f>
        <v>241367600</v>
      </c>
      <c r="E86" s="18">
        <f>SUM(E87:E87)</f>
        <v>244069800</v>
      </c>
    </row>
    <row r="87" spans="1:5">
      <c r="A87" s="41" t="s">
        <v>132</v>
      </c>
      <c r="B87" s="17"/>
      <c r="C87" s="34">
        <v>235741300</v>
      </c>
      <c r="D87" s="34">
        <v>241367600</v>
      </c>
      <c r="E87" s="34">
        <v>244069800</v>
      </c>
    </row>
    <row r="88" spans="1:5">
      <c r="A88" s="19" t="s">
        <v>133</v>
      </c>
      <c r="B88" s="17" t="s">
        <v>134</v>
      </c>
      <c r="C88" s="18">
        <f>+C89</f>
        <v>40668302.770000003</v>
      </c>
      <c r="D88" s="18">
        <f t="shared" ref="D88:E88" si="17">+D89</f>
        <v>1575664.09</v>
      </c>
      <c r="E88" s="18">
        <f t="shared" si="17"/>
        <v>1575664.09</v>
      </c>
    </row>
    <row r="89" spans="1:5" ht="25.5">
      <c r="A89" s="19" t="s">
        <v>135</v>
      </c>
      <c r="B89" s="17" t="s">
        <v>136</v>
      </c>
      <c r="C89" s="18">
        <f>SUM(C90:C92)</f>
        <v>40668302.770000003</v>
      </c>
      <c r="D89" s="18">
        <f>SUM(D90:D92)</f>
        <v>1575664.09</v>
      </c>
      <c r="E89" s="18">
        <f>SUM(E90:E92)</f>
        <v>1575664.09</v>
      </c>
    </row>
    <row r="90" spans="1:5" ht="25.5">
      <c r="A90" s="40" t="s">
        <v>140</v>
      </c>
      <c r="B90" s="17"/>
      <c r="C90" s="18">
        <v>1603575.06</v>
      </c>
      <c r="D90" s="18">
        <v>1575664.09</v>
      </c>
      <c r="E90" s="18">
        <v>1575664.09</v>
      </c>
    </row>
    <row r="91" spans="1:5" ht="63.75">
      <c r="A91" s="41" t="s">
        <v>137</v>
      </c>
      <c r="B91" s="17"/>
      <c r="C91" s="18">
        <v>10727.71</v>
      </c>
      <c r="D91" s="18"/>
      <c r="E91" s="18"/>
    </row>
    <row r="92" spans="1:5" ht="25.5">
      <c r="A92" s="48" t="s">
        <v>138</v>
      </c>
      <c r="B92" s="17"/>
      <c r="C92" s="18">
        <v>39054000</v>
      </c>
      <c r="D92" s="18"/>
      <c r="E92" s="18"/>
    </row>
    <row r="93" spans="1:5" ht="14.1" customHeight="1">
      <c r="A93" s="50" t="s">
        <v>139</v>
      </c>
      <c r="B93" s="51"/>
      <c r="C93" s="52">
        <f>C12+C48</f>
        <v>1030802533.14</v>
      </c>
      <c r="D93" s="58">
        <f>D12+D48</f>
        <v>1005278892.6</v>
      </c>
      <c r="E93" s="52">
        <f>E12+E48</f>
        <v>1012280564.99</v>
      </c>
    </row>
    <row r="94" spans="1:5">
      <c r="A94" s="1"/>
      <c r="B94" s="49"/>
    </row>
  </sheetData>
  <mergeCells count="4">
    <mergeCell ref="A6:E6"/>
    <mergeCell ref="A8:A9"/>
    <mergeCell ref="B8:B9"/>
    <mergeCell ref="C8:E8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2024_реш</vt:lpstr>
      <vt:lpstr>'2024_реш'!Область_печати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2023-12-28T07:41:49Z</cp:lastPrinted>
  <dcterms:created xsi:type="dcterms:W3CDTF">2023-11-15T15:25:28Z</dcterms:created>
  <dcterms:modified xsi:type="dcterms:W3CDTF">2023-12-28T07:41:53Z</dcterms:modified>
</cp:coreProperties>
</file>