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50" yWindow="15" windowWidth="28650" windowHeight="15585"/>
  </bookViews>
  <sheets>
    <sheet name="2023" sheetId="1" r:id="rId1"/>
  </sheets>
  <definedNames>
    <definedName name="_xlnm.Print_Titles" localSheetId="0">'2023'!$13:$14</definedName>
    <definedName name="_xlnm.Print_Area" localSheetId="0">'2023'!$A$1:$AD$145</definedName>
  </definedNames>
  <calcPr calcId="145621"/>
</workbook>
</file>

<file path=xl/calcChain.xml><?xml version="1.0" encoding="utf-8"?>
<calcChain xmlns="http://schemas.openxmlformats.org/spreadsheetml/2006/main">
  <c r="Y79" i="1" l="1"/>
  <c r="Z79" i="1"/>
  <c r="X79" i="1"/>
  <c r="AA98" i="1"/>
  <c r="AA124" i="1" l="1"/>
  <c r="AB124" i="1"/>
  <c r="AC124" i="1"/>
  <c r="Y123" i="1"/>
  <c r="Z123" i="1"/>
  <c r="X123" i="1"/>
  <c r="X108" i="1"/>
  <c r="U109" i="1"/>
  <c r="V109" i="1"/>
  <c r="W109" i="1"/>
  <c r="AC109" i="1" s="1"/>
  <c r="O109" i="1"/>
  <c r="P109" i="1"/>
  <c r="Q109" i="1"/>
  <c r="AA109" i="1"/>
  <c r="AB109" i="1"/>
  <c r="X51" i="1" l="1"/>
  <c r="Z142" i="1"/>
  <c r="Y142" i="1"/>
  <c r="X142" i="1"/>
  <c r="AC141" i="1"/>
  <c r="AB141" i="1"/>
  <c r="AA141" i="1"/>
  <c r="AA140" i="1" s="1"/>
  <c r="AC140" i="1"/>
  <c r="AB140" i="1"/>
  <c r="Z140" i="1"/>
  <c r="Y140" i="1"/>
  <c r="X140" i="1"/>
  <c r="AA139" i="1"/>
  <c r="Z125" i="1"/>
  <c r="Y125" i="1"/>
  <c r="X125" i="1"/>
  <c r="Z120" i="1"/>
  <c r="Y120" i="1"/>
  <c r="X120" i="1"/>
  <c r="Z119" i="1"/>
  <c r="Y119" i="1"/>
  <c r="X119" i="1"/>
  <c r="Z115" i="1"/>
  <c r="Y115" i="1"/>
  <c r="X115" i="1"/>
  <c r="Z100" i="1"/>
  <c r="Y100" i="1"/>
  <c r="X100" i="1"/>
  <c r="Y99" i="1"/>
  <c r="AC96" i="1"/>
  <c r="AB96" i="1"/>
  <c r="AC95" i="1"/>
  <c r="AB95" i="1"/>
  <c r="AC94" i="1"/>
  <c r="AB94" i="1"/>
  <c r="AC93" i="1"/>
  <c r="AB93" i="1"/>
  <c r="AA93" i="1"/>
  <c r="AC92" i="1"/>
  <c r="AB92" i="1"/>
  <c r="AA92" i="1"/>
  <c r="X78" i="1"/>
  <c r="X65" i="1" s="1"/>
  <c r="Z78" i="1"/>
  <c r="Y78" i="1"/>
  <c r="Y65" i="1" s="1"/>
  <c r="Z72" i="1"/>
  <c r="Y72" i="1"/>
  <c r="X72" i="1"/>
  <c r="Z65" i="1"/>
  <c r="Z51" i="1"/>
  <c r="Y51" i="1"/>
  <c r="Z50" i="1"/>
  <c r="Y50" i="1"/>
  <c r="X50" i="1"/>
  <c r="Z46" i="1"/>
  <c r="Y46" i="1"/>
  <c r="X46" i="1"/>
  <c r="Z43" i="1"/>
  <c r="Y43" i="1"/>
  <c r="X43" i="1"/>
  <c r="Z40" i="1"/>
  <c r="Y40" i="1"/>
  <c r="X40" i="1"/>
  <c r="Z38" i="1"/>
  <c r="Y38" i="1"/>
  <c r="X38" i="1"/>
  <c r="Z35" i="1"/>
  <c r="Y35" i="1"/>
  <c r="X35" i="1"/>
  <c r="Z31" i="1"/>
  <c r="Y31" i="1"/>
  <c r="X31" i="1"/>
  <c r="Z27" i="1"/>
  <c r="Y27" i="1"/>
  <c r="X27" i="1"/>
  <c r="Z23" i="1"/>
  <c r="Y23" i="1"/>
  <c r="X23" i="1"/>
  <c r="X17" i="1" s="1"/>
  <c r="AA17" i="1" s="1"/>
  <c r="Z21" i="1"/>
  <c r="Z17" i="1" s="1"/>
  <c r="Y21" i="1"/>
  <c r="X21" i="1"/>
  <c r="Z19" i="1"/>
  <c r="Y19" i="1"/>
  <c r="X19" i="1"/>
  <c r="Y17" i="1"/>
  <c r="Z99" i="1" l="1"/>
  <c r="X99" i="1"/>
  <c r="AC17" i="1"/>
  <c r="AB17" i="1"/>
  <c r="Z63" i="1"/>
  <c r="S79" i="1"/>
  <c r="T79" i="1"/>
  <c r="R79" i="1"/>
  <c r="U97" i="1"/>
  <c r="AA97" i="1" s="1"/>
  <c r="R125" i="1"/>
  <c r="Z61" i="1" l="1"/>
  <c r="Y63" i="1"/>
  <c r="X63" i="1"/>
  <c r="X61" i="1" s="1"/>
  <c r="R141" i="1"/>
  <c r="Y61" i="1" l="1"/>
  <c r="Z145" i="1"/>
  <c r="U52" i="1"/>
  <c r="AA52" i="1" s="1"/>
  <c r="V52" i="1"/>
  <c r="AB52" i="1" s="1"/>
  <c r="W52" i="1"/>
  <c r="AC52" i="1" s="1"/>
  <c r="U53" i="1"/>
  <c r="AA53" i="1" s="1"/>
  <c r="V53" i="1"/>
  <c r="AB53" i="1" s="1"/>
  <c r="W53" i="1"/>
  <c r="AC53" i="1" s="1"/>
  <c r="U54" i="1"/>
  <c r="AA54" i="1" s="1"/>
  <c r="V54" i="1"/>
  <c r="AB54" i="1" s="1"/>
  <c r="W54" i="1"/>
  <c r="AC54" i="1" s="1"/>
  <c r="U55" i="1"/>
  <c r="AA55" i="1" s="1"/>
  <c r="V55" i="1"/>
  <c r="AB55" i="1" s="1"/>
  <c r="W55" i="1"/>
  <c r="AC55" i="1" s="1"/>
  <c r="U56" i="1"/>
  <c r="AA56" i="1" s="1"/>
  <c r="V56" i="1"/>
  <c r="AB56" i="1" s="1"/>
  <c r="W56" i="1"/>
  <c r="AC56" i="1" s="1"/>
  <c r="U57" i="1"/>
  <c r="AA57" i="1" s="1"/>
  <c r="V57" i="1"/>
  <c r="AB57" i="1" s="1"/>
  <c r="W57" i="1"/>
  <c r="AC57" i="1" s="1"/>
  <c r="U58" i="1"/>
  <c r="AA58" i="1" s="1"/>
  <c r="V58" i="1"/>
  <c r="AB58" i="1" s="1"/>
  <c r="W58" i="1"/>
  <c r="AC58" i="1" s="1"/>
  <c r="U59" i="1"/>
  <c r="AA59" i="1" s="1"/>
  <c r="V59" i="1"/>
  <c r="AB59" i="1" s="1"/>
  <c r="W59" i="1"/>
  <c r="AC59" i="1" s="1"/>
  <c r="S51" i="1"/>
  <c r="S50" i="1" s="1"/>
  <c r="V50" i="1" s="1"/>
  <c r="AB50" i="1" s="1"/>
  <c r="T51" i="1"/>
  <c r="T50" i="1" s="1"/>
  <c r="W50" i="1" s="1"/>
  <c r="AC50" i="1" s="1"/>
  <c r="R51" i="1"/>
  <c r="R50" i="1" s="1"/>
  <c r="X145" i="1" l="1"/>
  <c r="Y145" i="1"/>
  <c r="W51" i="1"/>
  <c r="AC51" i="1" s="1"/>
  <c r="V51" i="1"/>
  <c r="AB51" i="1" s="1"/>
  <c r="U50" i="1"/>
  <c r="AA50" i="1" s="1"/>
  <c r="U51" i="1"/>
  <c r="AA51" i="1" s="1"/>
  <c r="S125" i="1"/>
  <c r="T125" i="1"/>
  <c r="U139" i="1"/>
  <c r="V96" i="1" l="1"/>
  <c r="W96" i="1"/>
  <c r="U96" i="1"/>
  <c r="AA96" i="1" s="1"/>
  <c r="R94" i="1"/>
  <c r="V95" i="1"/>
  <c r="W95" i="1"/>
  <c r="U95" i="1"/>
  <c r="AA95" i="1" s="1"/>
  <c r="R108" i="1"/>
  <c r="U94" i="1"/>
  <c r="AA94" i="1" s="1"/>
  <c r="V94" i="1"/>
  <c r="W94" i="1"/>
  <c r="U93" i="1"/>
  <c r="V93" i="1"/>
  <c r="W93" i="1"/>
  <c r="U92" i="1"/>
  <c r="V92" i="1"/>
  <c r="W92" i="1"/>
  <c r="T142" i="1" l="1"/>
  <c r="S142" i="1"/>
  <c r="R142" i="1"/>
  <c r="T140" i="1"/>
  <c r="S140" i="1"/>
  <c r="R140" i="1"/>
  <c r="T123" i="1"/>
  <c r="T120" i="1"/>
  <c r="T119" i="1" s="1"/>
  <c r="S120" i="1"/>
  <c r="S119" i="1" s="1"/>
  <c r="R120" i="1"/>
  <c r="R119" i="1" s="1"/>
  <c r="T115" i="1"/>
  <c r="S115" i="1"/>
  <c r="R115" i="1"/>
  <c r="T100" i="1"/>
  <c r="S100" i="1"/>
  <c r="R100" i="1"/>
  <c r="T78" i="1"/>
  <c r="R78" i="1"/>
  <c r="T72" i="1"/>
  <c r="S72" i="1"/>
  <c r="R72" i="1"/>
  <c r="T46" i="1"/>
  <c r="S46" i="1"/>
  <c r="R46" i="1"/>
  <c r="T43" i="1"/>
  <c r="S43" i="1"/>
  <c r="R43" i="1"/>
  <c r="T40" i="1"/>
  <c r="S40" i="1"/>
  <c r="R40" i="1"/>
  <c r="T38" i="1"/>
  <c r="S38" i="1"/>
  <c r="R38" i="1"/>
  <c r="T35" i="1"/>
  <c r="S35" i="1"/>
  <c r="R35" i="1"/>
  <c r="T31" i="1"/>
  <c r="S31" i="1"/>
  <c r="R31" i="1"/>
  <c r="T27" i="1"/>
  <c r="S27" i="1"/>
  <c r="R27" i="1"/>
  <c r="T23" i="1"/>
  <c r="S23" i="1"/>
  <c r="R23" i="1"/>
  <c r="T21" i="1"/>
  <c r="S21" i="1"/>
  <c r="R21" i="1"/>
  <c r="T19" i="1"/>
  <c r="S19" i="1"/>
  <c r="R19" i="1"/>
  <c r="R17" i="1" l="1"/>
  <c r="S17" i="1"/>
  <c r="T17" i="1"/>
  <c r="T99" i="1"/>
  <c r="R123" i="1"/>
  <c r="R65" i="1"/>
  <c r="T65" i="1"/>
  <c r="R99" i="1"/>
  <c r="S78" i="1"/>
  <c r="S99" i="1"/>
  <c r="S123" i="1"/>
  <c r="M79" i="1"/>
  <c r="N79" i="1"/>
  <c r="L79" i="1"/>
  <c r="O91" i="1"/>
  <c r="U91" i="1" s="1"/>
  <c r="AA91" i="1" s="1"/>
  <c r="P91" i="1"/>
  <c r="V91" i="1" s="1"/>
  <c r="AB91" i="1" s="1"/>
  <c r="Q91" i="1"/>
  <c r="W91" i="1" s="1"/>
  <c r="AC91" i="1" s="1"/>
  <c r="R63" i="1" l="1"/>
  <c r="R61" i="1" s="1"/>
  <c r="S65" i="1"/>
  <c r="T63" i="1"/>
  <c r="M100" i="1"/>
  <c r="N100" i="1"/>
  <c r="L100" i="1"/>
  <c r="T61" i="1" l="1"/>
  <c r="S63" i="1"/>
  <c r="R145" i="1"/>
  <c r="M125" i="1"/>
  <c r="N125" i="1"/>
  <c r="L125" i="1"/>
  <c r="L123" i="1" s="1"/>
  <c r="O138" i="1"/>
  <c r="U138" i="1" s="1"/>
  <c r="AA138" i="1" s="1"/>
  <c r="O137" i="1"/>
  <c r="U137" i="1" s="1"/>
  <c r="AA137" i="1" s="1"/>
  <c r="O136" i="1"/>
  <c r="U136" i="1" s="1"/>
  <c r="AA136" i="1" s="1"/>
  <c r="O135" i="1"/>
  <c r="U135" i="1" s="1"/>
  <c r="AA135" i="1" s="1"/>
  <c r="P135" i="1"/>
  <c r="V135" i="1" s="1"/>
  <c r="AB135" i="1" s="1"/>
  <c r="Q135" i="1"/>
  <c r="W135" i="1" s="1"/>
  <c r="AC135" i="1" s="1"/>
  <c r="O90" i="1"/>
  <c r="U90" i="1" s="1"/>
  <c r="AA90" i="1" s="1"/>
  <c r="P90" i="1"/>
  <c r="V90" i="1" s="1"/>
  <c r="AB90" i="1" s="1"/>
  <c r="Q90" i="1"/>
  <c r="W90" i="1" s="1"/>
  <c r="AC90" i="1" s="1"/>
  <c r="O77" i="1"/>
  <c r="U77" i="1" s="1"/>
  <c r="AA77" i="1" s="1"/>
  <c r="P77" i="1"/>
  <c r="V77" i="1" s="1"/>
  <c r="AB77" i="1" s="1"/>
  <c r="Q77" i="1"/>
  <c r="W77" i="1" s="1"/>
  <c r="AC77" i="1" s="1"/>
  <c r="O89" i="1"/>
  <c r="U89" i="1" s="1"/>
  <c r="AA89" i="1" s="1"/>
  <c r="P89" i="1"/>
  <c r="V89" i="1" s="1"/>
  <c r="AB89" i="1" s="1"/>
  <c r="Q89" i="1"/>
  <c r="W89" i="1" s="1"/>
  <c r="AC89" i="1" s="1"/>
  <c r="O134" i="1"/>
  <c r="U134" i="1" s="1"/>
  <c r="AA134" i="1" s="1"/>
  <c r="P134" i="1"/>
  <c r="V134" i="1" s="1"/>
  <c r="AB134" i="1" s="1"/>
  <c r="Q134" i="1"/>
  <c r="W134" i="1" s="1"/>
  <c r="AC134" i="1" s="1"/>
  <c r="O70" i="1"/>
  <c r="U70" i="1" s="1"/>
  <c r="AA70" i="1" s="1"/>
  <c r="P70" i="1"/>
  <c r="V70" i="1" s="1"/>
  <c r="AB70" i="1" s="1"/>
  <c r="Q70" i="1"/>
  <c r="W70" i="1" s="1"/>
  <c r="AC70" i="1" s="1"/>
  <c r="O71" i="1"/>
  <c r="U71" i="1" s="1"/>
  <c r="AA71" i="1" s="1"/>
  <c r="P71" i="1"/>
  <c r="V71" i="1" s="1"/>
  <c r="AB71" i="1" s="1"/>
  <c r="Q71" i="1"/>
  <c r="W71" i="1" s="1"/>
  <c r="AC71" i="1" s="1"/>
  <c r="D125" i="1"/>
  <c r="E125" i="1"/>
  <c r="C125" i="1"/>
  <c r="O133" i="1"/>
  <c r="U133" i="1" s="1"/>
  <c r="AA133" i="1" s="1"/>
  <c r="P133" i="1"/>
  <c r="V133" i="1" s="1"/>
  <c r="AB133" i="1" s="1"/>
  <c r="Q133" i="1"/>
  <c r="W133" i="1" s="1"/>
  <c r="AC133" i="1" s="1"/>
  <c r="S61" i="1" l="1"/>
  <c r="T145" i="1"/>
  <c r="Q141" i="1"/>
  <c r="P141" i="1"/>
  <c r="O141" i="1"/>
  <c r="M140" i="1"/>
  <c r="N140" i="1"/>
  <c r="L140" i="1"/>
  <c r="D140" i="1"/>
  <c r="C140" i="1"/>
  <c r="E140" i="1" s="1"/>
  <c r="P140" i="1" l="1"/>
  <c r="V141" i="1"/>
  <c r="V140" i="1" s="1"/>
  <c r="Q140" i="1"/>
  <c r="W141" i="1"/>
  <c r="W140" i="1" s="1"/>
  <c r="O140" i="1"/>
  <c r="U141" i="1"/>
  <c r="U140" i="1" s="1"/>
  <c r="S145" i="1"/>
  <c r="N142" i="1"/>
  <c r="M142" i="1"/>
  <c r="L142" i="1"/>
  <c r="N123" i="1"/>
  <c r="M123" i="1"/>
  <c r="N120" i="1"/>
  <c r="N119" i="1" s="1"/>
  <c r="M120" i="1"/>
  <c r="M119" i="1" s="1"/>
  <c r="L120" i="1"/>
  <c r="N115" i="1"/>
  <c r="M115" i="1"/>
  <c r="L115" i="1"/>
  <c r="N78" i="1"/>
  <c r="L78" i="1"/>
  <c r="N72" i="1"/>
  <c r="M72" i="1"/>
  <c r="L72" i="1"/>
  <c r="N46" i="1"/>
  <c r="M46" i="1"/>
  <c r="L46" i="1"/>
  <c r="N43" i="1"/>
  <c r="M43" i="1"/>
  <c r="L43" i="1"/>
  <c r="N40" i="1"/>
  <c r="M40" i="1"/>
  <c r="L40" i="1"/>
  <c r="N38" i="1"/>
  <c r="M38" i="1"/>
  <c r="L38" i="1"/>
  <c r="N35" i="1"/>
  <c r="M35" i="1"/>
  <c r="L35" i="1"/>
  <c r="N31" i="1"/>
  <c r="M31" i="1"/>
  <c r="L31" i="1"/>
  <c r="N27" i="1"/>
  <c r="M27" i="1"/>
  <c r="L27" i="1"/>
  <c r="N23" i="1"/>
  <c r="M23" i="1"/>
  <c r="L23" i="1"/>
  <c r="N21" i="1"/>
  <c r="M21" i="1"/>
  <c r="L21" i="1"/>
  <c r="N19" i="1"/>
  <c r="M19" i="1"/>
  <c r="L19" i="1"/>
  <c r="N17" i="1" l="1"/>
  <c r="L65" i="1"/>
  <c r="N65" i="1"/>
  <c r="M17" i="1"/>
  <c r="L17" i="1"/>
  <c r="M78" i="1"/>
  <c r="M65" i="1" s="1"/>
  <c r="N99" i="1"/>
  <c r="L119" i="1"/>
  <c r="M99" i="1"/>
  <c r="I132" i="1"/>
  <c r="O132" i="1" s="1"/>
  <c r="U132" i="1" s="1"/>
  <c r="AA132" i="1" s="1"/>
  <c r="J132" i="1"/>
  <c r="P132" i="1" s="1"/>
  <c r="V132" i="1" s="1"/>
  <c r="AB132" i="1" s="1"/>
  <c r="K132" i="1"/>
  <c r="Q132" i="1" s="1"/>
  <c r="W132" i="1" s="1"/>
  <c r="AC132" i="1" s="1"/>
  <c r="J143" i="1"/>
  <c r="P143" i="1" s="1"/>
  <c r="V143" i="1" s="1"/>
  <c r="AB143" i="1" s="1"/>
  <c r="K143" i="1"/>
  <c r="Q143" i="1" s="1"/>
  <c r="W143" i="1" s="1"/>
  <c r="AC143" i="1" s="1"/>
  <c r="F143" i="1"/>
  <c r="F142" i="1" s="1"/>
  <c r="D142" i="1"/>
  <c r="E142" i="1"/>
  <c r="G142" i="1"/>
  <c r="H142" i="1"/>
  <c r="C142" i="1"/>
  <c r="K142" i="1" l="1"/>
  <c r="Q142" i="1" s="1"/>
  <c r="W142" i="1" s="1"/>
  <c r="AC142" i="1" s="1"/>
  <c r="I142" i="1"/>
  <c r="O142" i="1" s="1"/>
  <c r="U142" i="1" s="1"/>
  <c r="AA142" i="1" s="1"/>
  <c r="J142" i="1"/>
  <c r="P142" i="1" s="1"/>
  <c r="V142" i="1" s="1"/>
  <c r="AB142" i="1" s="1"/>
  <c r="I143" i="1"/>
  <c r="O143" i="1" s="1"/>
  <c r="U143" i="1" s="1"/>
  <c r="AA143" i="1" s="1"/>
  <c r="L99" i="1"/>
  <c r="N63" i="1"/>
  <c r="N61" i="1" s="1"/>
  <c r="F125" i="1"/>
  <c r="I125" i="1" s="1"/>
  <c r="G125" i="1"/>
  <c r="H125" i="1"/>
  <c r="I75" i="1"/>
  <c r="O75" i="1" s="1"/>
  <c r="U75" i="1" s="1"/>
  <c r="AA75" i="1" s="1"/>
  <c r="J75" i="1"/>
  <c r="P75" i="1" s="1"/>
  <c r="V75" i="1" s="1"/>
  <c r="AB75" i="1" s="1"/>
  <c r="K75" i="1"/>
  <c r="Q75" i="1" s="1"/>
  <c r="W75" i="1" s="1"/>
  <c r="AC75" i="1" s="1"/>
  <c r="I76" i="1"/>
  <c r="O76" i="1" s="1"/>
  <c r="U76" i="1" s="1"/>
  <c r="AA76" i="1" s="1"/>
  <c r="J76" i="1"/>
  <c r="P76" i="1" s="1"/>
  <c r="V76" i="1" s="1"/>
  <c r="AB76" i="1" s="1"/>
  <c r="K76" i="1"/>
  <c r="Q76" i="1" s="1"/>
  <c r="W76" i="1" s="1"/>
  <c r="AC76" i="1" s="1"/>
  <c r="M63" i="1" l="1"/>
  <c r="M61" i="1" s="1"/>
  <c r="L63" i="1"/>
  <c r="L61" i="1" s="1"/>
  <c r="I131" i="1"/>
  <c r="O131" i="1" s="1"/>
  <c r="U131" i="1" s="1"/>
  <c r="AA131" i="1" s="1"/>
  <c r="J131" i="1"/>
  <c r="P131" i="1" s="1"/>
  <c r="V131" i="1" s="1"/>
  <c r="AB131" i="1" s="1"/>
  <c r="K131" i="1"/>
  <c r="Q131" i="1" s="1"/>
  <c r="W131" i="1" s="1"/>
  <c r="AC131" i="1" s="1"/>
  <c r="I73" i="1"/>
  <c r="O73" i="1" s="1"/>
  <c r="U73" i="1" s="1"/>
  <c r="AA73" i="1" s="1"/>
  <c r="J73" i="1"/>
  <c r="P73" i="1" s="1"/>
  <c r="V73" i="1" s="1"/>
  <c r="AB73" i="1" s="1"/>
  <c r="K73" i="1"/>
  <c r="Q73" i="1" s="1"/>
  <c r="W73" i="1" s="1"/>
  <c r="AC73" i="1" s="1"/>
  <c r="I74" i="1"/>
  <c r="O74" i="1" s="1"/>
  <c r="U74" i="1" s="1"/>
  <c r="AA74" i="1" s="1"/>
  <c r="J74" i="1"/>
  <c r="P74" i="1" s="1"/>
  <c r="V74" i="1" s="1"/>
  <c r="AB74" i="1" s="1"/>
  <c r="K74" i="1"/>
  <c r="Q74" i="1" s="1"/>
  <c r="W74" i="1" s="1"/>
  <c r="AC74" i="1" s="1"/>
  <c r="D72" i="1"/>
  <c r="E72" i="1"/>
  <c r="F72" i="1"/>
  <c r="G72" i="1"/>
  <c r="H72" i="1"/>
  <c r="C72" i="1"/>
  <c r="I130" i="1"/>
  <c r="O130" i="1" s="1"/>
  <c r="U130" i="1" s="1"/>
  <c r="AA130" i="1" s="1"/>
  <c r="J130" i="1"/>
  <c r="P130" i="1" s="1"/>
  <c r="V130" i="1" s="1"/>
  <c r="AB130" i="1" s="1"/>
  <c r="K130" i="1"/>
  <c r="Q130" i="1" s="1"/>
  <c r="W130" i="1" s="1"/>
  <c r="AC130" i="1" s="1"/>
  <c r="N145" i="1" l="1"/>
  <c r="G79" i="1"/>
  <c r="H79" i="1"/>
  <c r="F79" i="1"/>
  <c r="D79" i="1"/>
  <c r="E79" i="1"/>
  <c r="C79" i="1"/>
  <c r="K88" i="1"/>
  <c r="Q88" i="1" s="1"/>
  <c r="W88" i="1" s="1"/>
  <c r="AC88" i="1" s="1"/>
  <c r="J88" i="1"/>
  <c r="P88" i="1" s="1"/>
  <c r="V88" i="1" s="1"/>
  <c r="AB88" i="1" s="1"/>
  <c r="I88" i="1"/>
  <c r="O88" i="1" s="1"/>
  <c r="U88" i="1" s="1"/>
  <c r="AA88" i="1" s="1"/>
  <c r="L145" i="1" l="1"/>
  <c r="M145" i="1"/>
  <c r="G123" i="1"/>
  <c r="H123" i="1"/>
  <c r="F123" i="1"/>
  <c r="F120" i="1"/>
  <c r="F119" i="1" s="1"/>
  <c r="G120" i="1"/>
  <c r="G119" i="1" s="1"/>
  <c r="H120" i="1"/>
  <c r="H119" i="1" s="1"/>
  <c r="F115" i="1"/>
  <c r="G115" i="1"/>
  <c r="H115" i="1"/>
  <c r="F100" i="1"/>
  <c r="G100" i="1"/>
  <c r="H100" i="1"/>
  <c r="F78" i="1"/>
  <c r="F65" i="1" s="1"/>
  <c r="H78" i="1"/>
  <c r="H65" i="1" s="1"/>
  <c r="G78" i="1"/>
  <c r="G65" i="1" s="1"/>
  <c r="F46" i="1"/>
  <c r="G46" i="1"/>
  <c r="H46" i="1"/>
  <c r="F43" i="1"/>
  <c r="G43" i="1"/>
  <c r="H43" i="1"/>
  <c r="F40" i="1"/>
  <c r="G40" i="1"/>
  <c r="H40" i="1"/>
  <c r="F38" i="1"/>
  <c r="G38" i="1"/>
  <c r="H38" i="1"/>
  <c r="F35" i="1"/>
  <c r="G35" i="1"/>
  <c r="H35" i="1"/>
  <c r="F31" i="1"/>
  <c r="G31" i="1"/>
  <c r="H31" i="1"/>
  <c r="F27" i="1"/>
  <c r="G27" i="1"/>
  <c r="H27" i="1"/>
  <c r="F23" i="1"/>
  <c r="G23" i="1"/>
  <c r="H23" i="1"/>
  <c r="F21" i="1"/>
  <c r="G21" i="1"/>
  <c r="H21" i="1"/>
  <c r="F19" i="1"/>
  <c r="G19" i="1"/>
  <c r="H19" i="1"/>
  <c r="K129" i="1"/>
  <c r="Q129" i="1" s="1"/>
  <c r="W129" i="1" s="1"/>
  <c r="AC129" i="1" s="1"/>
  <c r="J129" i="1"/>
  <c r="P129" i="1" s="1"/>
  <c r="V129" i="1" s="1"/>
  <c r="AB129" i="1" s="1"/>
  <c r="I129" i="1"/>
  <c r="O129" i="1" s="1"/>
  <c r="U129" i="1" s="1"/>
  <c r="AA129" i="1" s="1"/>
  <c r="K128" i="1"/>
  <c r="Q128" i="1" s="1"/>
  <c r="W128" i="1" s="1"/>
  <c r="AC128" i="1" s="1"/>
  <c r="J128" i="1"/>
  <c r="P128" i="1" s="1"/>
  <c r="V128" i="1" s="1"/>
  <c r="AB128" i="1" s="1"/>
  <c r="I128" i="1"/>
  <c r="O128" i="1" s="1"/>
  <c r="U128" i="1" s="1"/>
  <c r="AA128" i="1" s="1"/>
  <c r="K127" i="1"/>
  <c r="Q127" i="1" s="1"/>
  <c r="W127" i="1" s="1"/>
  <c r="AC127" i="1" s="1"/>
  <c r="J127" i="1"/>
  <c r="P127" i="1" s="1"/>
  <c r="V127" i="1" s="1"/>
  <c r="AB127" i="1" s="1"/>
  <c r="I127" i="1"/>
  <c r="O127" i="1" s="1"/>
  <c r="U127" i="1" s="1"/>
  <c r="AA127" i="1" s="1"/>
  <c r="K126" i="1"/>
  <c r="Q126" i="1" s="1"/>
  <c r="W126" i="1" s="1"/>
  <c r="AC126" i="1" s="1"/>
  <c r="J126" i="1"/>
  <c r="P126" i="1" s="1"/>
  <c r="V126" i="1" s="1"/>
  <c r="AB126" i="1" s="1"/>
  <c r="I126" i="1"/>
  <c r="O126" i="1" s="1"/>
  <c r="U126" i="1" s="1"/>
  <c r="AA126" i="1" s="1"/>
  <c r="K122" i="1"/>
  <c r="Q122" i="1" s="1"/>
  <c r="W122" i="1" s="1"/>
  <c r="AC122" i="1" s="1"/>
  <c r="J122" i="1"/>
  <c r="P122" i="1" s="1"/>
  <c r="V122" i="1" s="1"/>
  <c r="AB122" i="1" s="1"/>
  <c r="I122" i="1"/>
  <c r="O122" i="1" s="1"/>
  <c r="U122" i="1" s="1"/>
  <c r="AA122" i="1" s="1"/>
  <c r="K121" i="1"/>
  <c r="Q121" i="1" s="1"/>
  <c r="W121" i="1" s="1"/>
  <c r="AC121" i="1" s="1"/>
  <c r="J121" i="1"/>
  <c r="P121" i="1" s="1"/>
  <c r="V121" i="1" s="1"/>
  <c r="AB121" i="1" s="1"/>
  <c r="I121" i="1"/>
  <c r="O121" i="1" s="1"/>
  <c r="U121" i="1" s="1"/>
  <c r="AA121" i="1" s="1"/>
  <c r="K118" i="1"/>
  <c r="Q118" i="1" s="1"/>
  <c r="W118" i="1" s="1"/>
  <c r="AC118" i="1" s="1"/>
  <c r="J118" i="1"/>
  <c r="P118" i="1" s="1"/>
  <c r="V118" i="1" s="1"/>
  <c r="AB118" i="1" s="1"/>
  <c r="I118" i="1"/>
  <c r="O118" i="1" s="1"/>
  <c r="U118" i="1" s="1"/>
  <c r="AA118" i="1" s="1"/>
  <c r="K117" i="1"/>
  <c r="Q117" i="1" s="1"/>
  <c r="W117" i="1" s="1"/>
  <c r="AC117" i="1" s="1"/>
  <c r="J117" i="1"/>
  <c r="P117" i="1" s="1"/>
  <c r="V117" i="1" s="1"/>
  <c r="AB117" i="1" s="1"/>
  <c r="I117" i="1"/>
  <c r="O117" i="1" s="1"/>
  <c r="U117" i="1" s="1"/>
  <c r="AA117" i="1" s="1"/>
  <c r="K116" i="1"/>
  <c r="Q116" i="1" s="1"/>
  <c r="W116" i="1" s="1"/>
  <c r="AC116" i="1" s="1"/>
  <c r="J116" i="1"/>
  <c r="P116" i="1" s="1"/>
  <c r="V116" i="1" s="1"/>
  <c r="AB116" i="1" s="1"/>
  <c r="I116" i="1"/>
  <c r="O116" i="1" s="1"/>
  <c r="U116" i="1" s="1"/>
  <c r="AA116" i="1" s="1"/>
  <c r="K114" i="1"/>
  <c r="Q114" i="1" s="1"/>
  <c r="W114" i="1" s="1"/>
  <c r="AC114" i="1" s="1"/>
  <c r="J114" i="1"/>
  <c r="P114" i="1" s="1"/>
  <c r="V114" i="1" s="1"/>
  <c r="AB114" i="1" s="1"/>
  <c r="I114" i="1"/>
  <c r="O114" i="1" s="1"/>
  <c r="U114" i="1" s="1"/>
  <c r="AA114" i="1" s="1"/>
  <c r="K113" i="1"/>
  <c r="Q113" i="1" s="1"/>
  <c r="W113" i="1" s="1"/>
  <c r="AC113" i="1" s="1"/>
  <c r="J113" i="1"/>
  <c r="P113" i="1" s="1"/>
  <c r="V113" i="1" s="1"/>
  <c r="AB113" i="1" s="1"/>
  <c r="I113" i="1"/>
  <c r="O113" i="1" s="1"/>
  <c r="U113" i="1" s="1"/>
  <c r="AA113" i="1" s="1"/>
  <c r="K112" i="1"/>
  <c r="Q112" i="1" s="1"/>
  <c r="W112" i="1" s="1"/>
  <c r="AC112" i="1" s="1"/>
  <c r="J112" i="1"/>
  <c r="P112" i="1" s="1"/>
  <c r="V112" i="1" s="1"/>
  <c r="AB112" i="1" s="1"/>
  <c r="I112" i="1"/>
  <c r="O112" i="1" s="1"/>
  <c r="U112" i="1" s="1"/>
  <c r="AA112" i="1" s="1"/>
  <c r="K111" i="1"/>
  <c r="Q111" i="1" s="1"/>
  <c r="W111" i="1" s="1"/>
  <c r="AC111" i="1" s="1"/>
  <c r="J111" i="1"/>
  <c r="P111" i="1" s="1"/>
  <c r="V111" i="1" s="1"/>
  <c r="AB111" i="1" s="1"/>
  <c r="I111" i="1"/>
  <c r="O111" i="1" s="1"/>
  <c r="U111" i="1" s="1"/>
  <c r="AA111" i="1" s="1"/>
  <c r="K110" i="1"/>
  <c r="Q110" i="1" s="1"/>
  <c r="W110" i="1" s="1"/>
  <c r="AC110" i="1" s="1"/>
  <c r="J110" i="1"/>
  <c r="P110" i="1" s="1"/>
  <c r="V110" i="1" s="1"/>
  <c r="AB110" i="1" s="1"/>
  <c r="I110" i="1"/>
  <c r="O110" i="1" s="1"/>
  <c r="U110" i="1" s="1"/>
  <c r="AA110" i="1" s="1"/>
  <c r="K108" i="1"/>
  <c r="Q108" i="1" s="1"/>
  <c r="W108" i="1" s="1"/>
  <c r="AC108" i="1" s="1"/>
  <c r="J108" i="1"/>
  <c r="P108" i="1" s="1"/>
  <c r="V108" i="1" s="1"/>
  <c r="AB108" i="1" s="1"/>
  <c r="K107" i="1"/>
  <c r="Q107" i="1" s="1"/>
  <c r="W107" i="1" s="1"/>
  <c r="AC107" i="1" s="1"/>
  <c r="J107" i="1"/>
  <c r="P107" i="1" s="1"/>
  <c r="V107" i="1" s="1"/>
  <c r="AB107" i="1" s="1"/>
  <c r="I107" i="1"/>
  <c r="O107" i="1" s="1"/>
  <c r="U107" i="1" s="1"/>
  <c r="AA107" i="1" s="1"/>
  <c r="K106" i="1"/>
  <c r="Q106" i="1" s="1"/>
  <c r="W106" i="1" s="1"/>
  <c r="AC106" i="1" s="1"/>
  <c r="J106" i="1"/>
  <c r="P106" i="1" s="1"/>
  <c r="V106" i="1" s="1"/>
  <c r="AB106" i="1" s="1"/>
  <c r="I106" i="1"/>
  <c r="O106" i="1" s="1"/>
  <c r="U106" i="1" s="1"/>
  <c r="AA106" i="1" s="1"/>
  <c r="K105" i="1"/>
  <c r="Q105" i="1" s="1"/>
  <c r="W105" i="1" s="1"/>
  <c r="AC105" i="1" s="1"/>
  <c r="J105" i="1"/>
  <c r="P105" i="1" s="1"/>
  <c r="V105" i="1" s="1"/>
  <c r="AB105" i="1" s="1"/>
  <c r="I105" i="1"/>
  <c r="O105" i="1" s="1"/>
  <c r="U105" i="1" s="1"/>
  <c r="AA105" i="1" s="1"/>
  <c r="K104" i="1"/>
  <c r="Q104" i="1" s="1"/>
  <c r="W104" i="1" s="1"/>
  <c r="AC104" i="1" s="1"/>
  <c r="J104" i="1"/>
  <c r="P104" i="1" s="1"/>
  <c r="V104" i="1" s="1"/>
  <c r="AB104" i="1" s="1"/>
  <c r="I104" i="1"/>
  <c r="O104" i="1" s="1"/>
  <c r="U104" i="1" s="1"/>
  <c r="AA104" i="1" s="1"/>
  <c r="K103" i="1"/>
  <c r="Q103" i="1" s="1"/>
  <c r="W103" i="1" s="1"/>
  <c r="AC103" i="1" s="1"/>
  <c r="J103" i="1"/>
  <c r="P103" i="1" s="1"/>
  <c r="V103" i="1" s="1"/>
  <c r="AB103" i="1" s="1"/>
  <c r="I103" i="1"/>
  <c r="O103" i="1" s="1"/>
  <c r="U103" i="1" s="1"/>
  <c r="AA103" i="1" s="1"/>
  <c r="K102" i="1"/>
  <c r="Q102" i="1" s="1"/>
  <c r="W102" i="1" s="1"/>
  <c r="AC102" i="1" s="1"/>
  <c r="J102" i="1"/>
  <c r="P102" i="1" s="1"/>
  <c r="V102" i="1" s="1"/>
  <c r="AB102" i="1" s="1"/>
  <c r="I102" i="1"/>
  <c r="O102" i="1" s="1"/>
  <c r="U102" i="1" s="1"/>
  <c r="AA102" i="1" s="1"/>
  <c r="K101" i="1"/>
  <c r="Q101" i="1" s="1"/>
  <c r="W101" i="1" s="1"/>
  <c r="AC101" i="1" s="1"/>
  <c r="J101" i="1"/>
  <c r="P101" i="1" s="1"/>
  <c r="V101" i="1" s="1"/>
  <c r="AB101" i="1" s="1"/>
  <c r="I101" i="1"/>
  <c r="O101" i="1" s="1"/>
  <c r="U101" i="1" s="1"/>
  <c r="AA101" i="1" s="1"/>
  <c r="K87" i="1"/>
  <c r="Q87" i="1" s="1"/>
  <c r="W87" i="1" s="1"/>
  <c r="AC87" i="1" s="1"/>
  <c r="J87" i="1"/>
  <c r="P87" i="1" s="1"/>
  <c r="V87" i="1" s="1"/>
  <c r="AB87" i="1" s="1"/>
  <c r="I87" i="1"/>
  <c r="O87" i="1" s="1"/>
  <c r="U87" i="1" s="1"/>
  <c r="AA87" i="1" s="1"/>
  <c r="K86" i="1"/>
  <c r="Q86" i="1" s="1"/>
  <c r="W86" i="1" s="1"/>
  <c r="AC86" i="1" s="1"/>
  <c r="J86" i="1"/>
  <c r="P86" i="1" s="1"/>
  <c r="V86" i="1" s="1"/>
  <c r="AB86" i="1" s="1"/>
  <c r="I86" i="1"/>
  <c r="O86" i="1" s="1"/>
  <c r="U86" i="1" s="1"/>
  <c r="AA86" i="1" s="1"/>
  <c r="K85" i="1"/>
  <c r="Q85" i="1" s="1"/>
  <c r="W85" i="1" s="1"/>
  <c r="AC85" i="1" s="1"/>
  <c r="J85" i="1"/>
  <c r="P85" i="1" s="1"/>
  <c r="V85" i="1" s="1"/>
  <c r="AB85" i="1" s="1"/>
  <c r="I85" i="1"/>
  <c r="O85" i="1" s="1"/>
  <c r="U85" i="1" s="1"/>
  <c r="AA85" i="1" s="1"/>
  <c r="K84" i="1"/>
  <c r="Q84" i="1" s="1"/>
  <c r="W84" i="1" s="1"/>
  <c r="AC84" i="1" s="1"/>
  <c r="J84" i="1"/>
  <c r="P84" i="1" s="1"/>
  <c r="V84" i="1" s="1"/>
  <c r="AB84" i="1" s="1"/>
  <c r="I84" i="1"/>
  <c r="O84" i="1" s="1"/>
  <c r="U84" i="1" s="1"/>
  <c r="AA84" i="1" s="1"/>
  <c r="K83" i="1"/>
  <c r="Q83" i="1" s="1"/>
  <c r="W83" i="1" s="1"/>
  <c r="AC83" i="1" s="1"/>
  <c r="J83" i="1"/>
  <c r="P83" i="1" s="1"/>
  <c r="V83" i="1" s="1"/>
  <c r="AB83" i="1" s="1"/>
  <c r="I83" i="1"/>
  <c r="O83" i="1" s="1"/>
  <c r="U83" i="1" s="1"/>
  <c r="AA83" i="1" s="1"/>
  <c r="K82" i="1"/>
  <c r="Q82" i="1" s="1"/>
  <c r="W82" i="1" s="1"/>
  <c r="AC82" i="1" s="1"/>
  <c r="J82" i="1"/>
  <c r="P82" i="1" s="1"/>
  <c r="V82" i="1" s="1"/>
  <c r="AB82" i="1" s="1"/>
  <c r="I82" i="1"/>
  <c r="O82" i="1" s="1"/>
  <c r="U82" i="1" s="1"/>
  <c r="AA82" i="1" s="1"/>
  <c r="K81" i="1"/>
  <c r="Q81" i="1" s="1"/>
  <c r="W81" i="1" s="1"/>
  <c r="AC81" i="1" s="1"/>
  <c r="J81" i="1"/>
  <c r="P81" i="1" s="1"/>
  <c r="V81" i="1" s="1"/>
  <c r="AB81" i="1" s="1"/>
  <c r="I81" i="1"/>
  <c r="O81" i="1" s="1"/>
  <c r="U81" i="1" s="1"/>
  <c r="AA81" i="1" s="1"/>
  <c r="K80" i="1"/>
  <c r="Q80" i="1" s="1"/>
  <c r="W80" i="1" s="1"/>
  <c r="AC80" i="1" s="1"/>
  <c r="J80" i="1"/>
  <c r="P80" i="1" s="1"/>
  <c r="V80" i="1" s="1"/>
  <c r="AB80" i="1" s="1"/>
  <c r="I80" i="1"/>
  <c r="O80" i="1" s="1"/>
  <c r="U80" i="1" s="1"/>
  <c r="AA80" i="1" s="1"/>
  <c r="K79" i="1"/>
  <c r="Q79" i="1" s="1"/>
  <c r="W79" i="1" s="1"/>
  <c r="AC79" i="1" s="1"/>
  <c r="J79" i="1"/>
  <c r="P79" i="1" s="1"/>
  <c r="V79" i="1" s="1"/>
  <c r="AB79" i="1" s="1"/>
  <c r="K72" i="1"/>
  <c r="Q72" i="1" s="1"/>
  <c r="W72" i="1" s="1"/>
  <c r="AC72" i="1" s="1"/>
  <c r="J72" i="1"/>
  <c r="P72" i="1" s="1"/>
  <c r="V72" i="1" s="1"/>
  <c r="AB72" i="1" s="1"/>
  <c r="I72" i="1"/>
  <c r="O72" i="1" s="1"/>
  <c r="U72" i="1" s="1"/>
  <c r="AA72" i="1" s="1"/>
  <c r="K69" i="1"/>
  <c r="Q69" i="1" s="1"/>
  <c r="W69" i="1" s="1"/>
  <c r="AC69" i="1" s="1"/>
  <c r="J69" i="1"/>
  <c r="P69" i="1" s="1"/>
  <c r="V69" i="1" s="1"/>
  <c r="AB69" i="1" s="1"/>
  <c r="I69" i="1"/>
  <c r="O69" i="1" s="1"/>
  <c r="U69" i="1" s="1"/>
  <c r="AA69" i="1" s="1"/>
  <c r="K68" i="1"/>
  <c r="Q68" i="1" s="1"/>
  <c r="W68" i="1" s="1"/>
  <c r="AC68" i="1" s="1"/>
  <c r="J68" i="1"/>
  <c r="P68" i="1" s="1"/>
  <c r="V68" i="1" s="1"/>
  <c r="AB68" i="1" s="1"/>
  <c r="I68" i="1"/>
  <c r="O68" i="1" s="1"/>
  <c r="U68" i="1" s="1"/>
  <c r="AA68" i="1" s="1"/>
  <c r="K67" i="1"/>
  <c r="Q67" i="1" s="1"/>
  <c r="W67" i="1" s="1"/>
  <c r="AC67" i="1" s="1"/>
  <c r="J67" i="1"/>
  <c r="P67" i="1" s="1"/>
  <c r="V67" i="1" s="1"/>
  <c r="AB67" i="1" s="1"/>
  <c r="I67" i="1"/>
  <c r="O67" i="1" s="1"/>
  <c r="U67" i="1" s="1"/>
  <c r="AA67" i="1" s="1"/>
  <c r="K66" i="1"/>
  <c r="Q66" i="1" s="1"/>
  <c r="W66" i="1" s="1"/>
  <c r="AC66" i="1" s="1"/>
  <c r="J66" i="1"/>
  <c r="P66" i="1" s="1"/>
  <c r="V66" i="1" s="1"/>
  <c r="AB66" i="1" s="1"/>
  <c r="I66" i="1"/>
  <c r="O66" i="1" s="1"/>
  <c r="U66" i="1" s="1"/>
  <c r="AA66" i="1" s="1"/>
  <c r="K64" i="1"/>
  <c r="Q64" i="1" s="1"/>
  <c r="J64" i="1"/>
  <c r="P64" i="1" s="1"/>
  <c r="I64" i="1"/>
  <c r="O64" i="1" s="1"/>
  <c r="K62" i="1"/>
  <c r="Q62" i="1" s="1"/>
  <c r="J62" i="1"/>
  <c r="P62" i="1" s="1"/>
  <c r="I62" i="1"/>
  <c r="O62" i="1" s="1"/>
  <c r="K49" i="1"/>
  <c r="J49" i="1"/>
  <c r="I49" i="1"/>
  <c r="K48" i="1"/>
  <c r="Q48" i="1" s="1"/>
  <c r="W48" i="1" s="1"/>
  <c r="AC48" i="1" s="1"/>
  <c r="J48" i="1"/>
  <c r="P48" i="1" s="1"/>
  <c r="V48" i="1" s="1"/>
  <c r="AB48" i="1" s="1"/>
  <c r="I48" i="1"/>
  <c r="O48" i="1" s="1"/>
  <c r="U48" i="1" s="1"/>
  <c r="AA48" i="1" s="1"/>
  <c r="K47" i="1"/>
  <c r="Q47" i="1" s="1"/>
  <c r="W47" i="1" s="1"/>
  <c r="AC47" i="1" s="1"/>
  <c r="J47" i="1"/>
  <c r="P47" i="1" s="1"/>
  <c r="V47" i="1" s="1"/>
  <c r="AB47" i="1" s="1"/>
  <c r="I47" i="1"/>
  <c r="O47" i="1" s="1"/>
  <c r="U47" i="1" s="1"/>
  <c r="AA47" i="1" s="1"/>
  <c r="K45" i="1"/>
  <c r="Q45" i="1" s="1"/>
  <c r="W45" i="1" s="1"/>
  <c r="AC45" i="1" s="1"/>
  <c r="J45" i="1"/>
  <c r="P45" i="1" s="1"/>
  <c r="V45" i="1" s="1"/>
  <c r="AB45" i="1" s="1"/>
  <c r="I45" i="1"/>
  <c r="O45" i="1" s="1"/>
  <c r="U45" i="1" s="1"/>
  <c r="AA45" i="1" s="1"/>
  <c r="K44" i="1"/>
  <c r="Q44" i="1" s="1"/>
  <c r="W44" i="1" s="1"/>
  <c r="AC44" i="1" s="1"/>
  <c r="J44" i="1"/>
  <c r="P44" i="1" s="1"/>
  <c r="V44" i="1" s="1"/>
  <c r="AB44" i="1" s="1"/>
  <c r="I44" i="1"/>
  <c r="O44" i="1" s="1"/>
  <c r="U44" i="1" s="1"/>
  <c r="AA44" i="1" s="1"/>
  <c r="K42" i="1"/>
  <c r="Q42" i="1" s="1"/>
  <c r="W42" i="1" s="1"/>
  <c r="AC42" i="1" s="1"/>
  <c r="J42" i="1"/>
  <c r="P42" i="1" s="1"/>
  <c r="V42" i="1" s="1"/>
  <c r="AB42" i="1" s="1"/>
  <c r="I42" i="1"/>
  <c r="O42" i="1" s="1"/>
  <c r="U42" i="1" s="1"/>
  <c r="AA42" i="1" s="1"/>
  <c r="K41" i="1"/>
  <c r="Q41" i="1" s="1"/>
  <c r="W41" i="1" s="1"/>
  <c r="AC41" i="1" s="1"/>
  <c r="J41" i="1"/>
  <c r="P41" i="1" s="1"/>
  <c r="V41" i="1" s="1"/>
  <c r="AB41" i="1" s="1"/>
  <c r="I41" i="1"/>
  <c r="O41" i="1" s="1"/>
  <c r="U41" i="1" s="1"/>
  <c r="AA41" i="1" s="1"/>
  <c r="K39" i="1"/>
  <c r="Q39" i="1" s="1"/>
  <c r="W39" i="1" s="1"/>
  <c r="AC39" i="1" s="1"/>
  <c r="J39" i="1"/>
  <c r="P39" i="1" s="1"/>
  <c r="V39" i="1" s="1"/>
  <c r="AB39" i="1" s="1"/>
  <c r="I39" i="1"/>
  <c r="O39" i="1" s="1"/>
  <c r="U39" i="1" s="1"/>
  <c r="AA39" i="1" s="1"/>
  <c r="K37" i="1"/>
  <c r="Q37" i="1" s="1"/>
  <c r="W37" i="1" s="1"/>
  <c r="AC37" i="1" s="1"/>
  <c r="J37" i="1"/>
  <c r="P37" i="1" s="1"/>
  <c r="V37" i="1" s="1"/>
  <c r="AB37" i="1" s="1"/>
  <c r="I37" i="1"/>
  <c r="O37" i="1" s="1"/>
  <c r="U37" i="1" s="1"/>
  <c r="AA37" i="1" s="1"/>
  <c r="K36" i="1"/>
  <c r="Q36" i="1" s="1"/>
  <c r="W36" i="1" s="1"/>
  <c r="AC36" i="1" s="1"/>
  <c r="J36" i="1"/>
  <c r="P36" i="1" s="1"/>
  <c r="V36" i="1" s="1"/>
  <c r="AB36" i="1" s="1"/>
  <c r="I36" i="1"/>
  <c r="O36" i="1" s="1"/>
  <c r="U36" i="1" s="1"/>
  <c r="AA36" i="1" s="1"/>
  <c r="K34" i="1"/>
  <c r="Q34" i="1" s="1"/>
  <c r="W34" i="1" s="1"/>
  <c r="AC34" i="1" s="1"/>
  <c r="J34" i="1"/>
  <c r="P34" i="1" s="1"/>
  <c r="V34" i="1" s="1"/>
  <c r="AB34" i="1" s="1"/>
  <c r="I34" i="1"/>
  <c r="O34" i="1" s="1"/>
  <c r="U34" i="1" s="1"/>
  <c r="AA34" i="1" s="1"/>
  <c r="K33" i="1"/>
  <c r="Q33" i="1" s="1"/>
  <c r="W33" i="1" s="1"/>
  <c r="AC33" i="1" s="1"/>
  <c r="J33" i="1"/>
  <c r="P33" i="1" s="1"/>
  <c r="V33" i="1" s="1"/>
  <c r="AB33" i="1" s="1"/>
  <c r="I33" i="1"/>
  <c r="O33" i="1" s="1"/>
  <c r="U33" i="1" s="1"/>
  <c r="AA33" i="1" s="1"/>
  <c r="K32" i="1"/>
  <c r="Q32" i="1" s="1"/>
  <c r="W32" i="1" s="1"/>
  <c r="AC32" i="1" s="1"/>
  <c r="J32" i="1"/>
  <c r="P32" i="1" s="1"/>
  <c r="V32" i="1" s="1"/>
  <c r="AB32" i="1" s="1"/>
  <c r="I32" i="1"/>
  <c r="O32" i="1" s="1"/>
  <c r="U32" i="1" s="1"/>
  <c r="AA32" i="1" s="1"/>
  <c r="K30" i="1"/>
  <c r="Q30" i="1" s="1"/>
  <c r="W30" i="1" s="1"/>
  <c r="AC30" i="1" s="1"/>
  <c r="J30" i="1"/>
  <c r="P30" i="1" s="1"/>
  <c r="V30" i="1" s="1"/>
  <c r="AB30" i="1" s="1"/>
  <c r="I30" i="1"/>
  <c r="O30" i="1" s="1"/>
  <c r="U30" i="1" s="1"/>
  <c r="AA30" i="1" s="1"/>
  <c r="K29" i="1"/>
  <c r="Q29" i="1" s="1"/>
  <c r="W29" i="1" s="1"/>
  <c r="AC29" i="1" s="1"/>
  <c r="J29" i="1"/>
  <c r="P29" i="1" s="1"/>
  <c r="V29" i="1" s="1"/>
  <c r="AB29" i="1" s="1"/>
  <c r="I29" i="1"/>
  <c r="O29" i="1" s="1"/>
  <c r="U29" i="1" s="1"/>
  <c r="AA29" i="1" s="1"/>
  <c r="K28" i="1"/>
  <c r="Q28" i="1" s="1"/>
  <c r="W28" i="1" s="1"/>
  <c r="AC28" i="1" s="1"/>
  <c r="J28" i="1"/>
  <c r="P28" i="1" s="1"/>
  <c r="V28" i="1" s="1"/>
  <c r="AB28" i="1" s="1"/>
  <c r="I28" i="1"/>
  <c r="O28" i="1" s="1"/>
  <c r="U28" i="1" s="1"/>
  <c r="AA28" i="1" s="1"/>
  <c r="K26" i="1"/>
  <c r="Q26" i="1" s="1"/>
  <c r="W26" i="1" s="1"/>
  <c r="AC26" i="1" s="1"/>
  <c r="J26" i="1"/>
  <c r="P26" i="1" s="1"/>
  <c r="V26" i="1" s="1"/>
  <c r="AB26" i="1" s="1"/>
  <c r="I26" i="1"/>
  <c r="O26" i="1" s="1"/>
  <c r="U26" i="1" s="1"/>
  <c r="AA26" i="1" s="1"/>
  <c r="K25" i="1"/>
  <c r="Q25" i="1" s="1"/>
  <c r="W25" i="1" s="1"/>
  <c r="AC25" i="1" s="1"/>
  <c r="J25" i="1"/>
  <c r="P25" i="1" s="1"/>
  <c r="V25" i="1" s="1"/>
  <c r="AB25" i="1" s="1"/>
  <c r="I25" i="1"/>
  <c r="O25" i="1" s="1"/>
  <c r="U25" i="1" s="1"/>
  <c r="AA25" i="1" s="1"/>
  <c r="K24" i="1"/>
  <c r="Q24" i="1" s="1"/>
  <c r="W24" i="1" s="1"/>
  <c r="AC24" i="1" s="1"/>
  <c r="J24" i="1"/>
  <c r="P24" i="1" s="1"/>
  <c r="V24" i="1" s="1"/>
  <c r="AB24" i="1" s="1"/>
  <c r="I24" i="1"/>
  <c r="O24" i="1" s="1"/>
  <c r="U24" i="1" s="1"/>
  <c r="AA24" i="1" s="1"/>
  <c r="K22" i="1"/>
  <c r="Q22" i="1" s="1"/>
  <c r="W22" i="1" s="1"/>
  <c r="AC22" i="1" s="1"/>
  <c r="J22" i="1"/>
  <c r="P22" i="1" s="1"/>
  <c r="V22" i="1" s="1"/>
  <c r="AB22" i="1" s="1"/>
  <c r="I22" i="1"/>
  <c r="O22" i="1" s="1"/>
  <c r="U22" i="1" s="1"/>
  <c r="AA22" i="1" s="1"/>
  <c r="K20" i="1"/>
  <c r="Q20" i="1" s="1"/>
  <c r="W20" i="1" s="1"/>
  <c r="AC20" i="1" s="1"/>
  <c r="J20" i="1"/>
  <c r="P20" i="1" s="1"/>
  <c r="V20" i="1" s="1"/>
  <c r="AB20" i="1" s="1"/>
  <c r="I20" i="1"/>
  <c r="O20" i="1" s="1"/>
  <c r="U20" i="1" s="1"/>
  <c r="AA20" i="1" s="1"/>
  <c r="G17" i="1" l="1"/>
  <c r="F17" i="1"/>
  <c r="G99" i="1"/>
  <c r="G63" i="1" s="1"/>
  <c r="G61" i="1" s="1"/>
  <c r="F99" i="1"/>
  <c r="F63" i="1" s="1"/>
  <c r="H99" i="1"/>
  <c r="H63" i="1" s="1"/>
  <c r="H61" i="1" s="1"/>
  <c r="H17" i="1"/>
  <c r="I79" i="1"/>
  <c r="O79" i="1" s="1"/>
  <c r="U79" i="1" s="1"/>
  <c r="AA79" i="1" s="1"/>
  <c r="E46" i="1"/>
  <c r="K46" i="1" s="1"/>
  <c r="Q46" i="1" s="1"/>
  <c r="W46" i="1" s="1"/>
  <c r="AC46" i="1" s="1"/>
  <c r="D46" i="1"/>
  <c r="J46" i="1" s="1"/>
  <c r="P46" i="1" s="1"/>
  <c r="V46" i="1" s="1"/>
  <c r="AB46" i="1" s="1"/>
  <c r="C46" i="1"/>
  <c r="I46" i="1" s="1"/>
  <c r="O46" i="1" s="1"/>
  <c r="U46" i="1" s="1"/>
  <c r="AA46" i="1" s="1"/>
  <c r="E43" i="1"/>
  <c r="K43" i="1" s="1"/>
  <c r="Q43" i="1" s="1"/>
  <c r="W43" i="1" s="1"/>
  <c r="AC43" i="1" s="1"/>
  <c r="D43" i="1"/>
  <c r="J43" i="1" s="1"/>
  <c r="P43" i="1" s="1"/>
  <c r="V43" i="1" s="1"/>
  <c r="AB43" i="1" s="1"/>
  <c r="C43" i="1"/>
  <c r="I43" i="1" s="1"/>
  <c r="O43" i="1" s="1"/>
  <c r="U43" i="1" s="1"/>
  <c r="AA43" i="1" s="1"/>
  <c r="E40" i="1"/>
  <c r="K40" i="1" s="1"/>
  <c r="Q40" i="1" s="1"/>
  <c r="W40" i="1" s="1"/>
  <c r="AC40" i="1" s="1"/>
  <c r="D40" i="1"/>
  <c r="J40" i="1" s="1"/>
  <c r="P40" i="1" s="1"/>
  <c r="V40" i="1" s="1"/>
  <c r="AB40" i="1" s="1"/>
  <c r="C40" i="1"/>
  <c r="I40" i="1" s="1"/>
  <c r="O40" i="1" s="1"/>
  <c r="U40" i="1" s="1"/>
  <c r="AA40" i="1" s="1"/>
  <c r="E38" i="1"/>
  <c r="K38" i="1" s="1"/>
  <c r="Q38" i="1" s="1"/>
  <c r="W38" i="1" s="1"/>
  <c r="AC38" i="1" s="1"/>
  <c r="D38" i="1"/>
  <c r="J38" i="1" s="1"/>
  <c r="P38" i="1" s="1"/>
  <c r="V38" i="1" s="1"/>
  <c r="AB38" i="1" s="1"/>
  <c r="C38" i="1"/>
  <c r="I38" i="1" s="1"/>
  <c r="O38" i="1" s="1"/>
  <c r="U38" i="1" s="1"/>
  <c r="AA38" i="1" s="1"/>
  <c r="E35" i="1"/>
  <c r="K35" i="1" s="1"/>
  <c r="Q35" i="1" s="1"/>
  <c r="W35" i="1" s="1"/>
  <c r="AC35" i="1" s="1"/>
  <c r="D35" i="1"/>
  <c r="J35" i="1" s="1"/>
  <c r="P35" i="1" s="1"/>
  <c r="V35" i="1" s="1"/>
  <c r="AB35" i="1" s="1"/>
  <c r="C35" i="1"/>
  <c r="I35" i="1" s="1"/>
  <c r="O35" i="1" s="1"/>
  <c r="U35" i="1" s="1"/>
  <c r="AA35" i="1" s="1"/>
  <c r="E31" i="1"/>
  <c r="K31" i="1" s="1"/>
  <c r="Q31" i="1" s="1"/>
  <c r="W31" i="1" s="1"/>
  <c r="AC31" i="1" s="1"/>
  <c r="D31" i="1"/>
  <c r="J31" i="1" s="1"/>
  <c r="P31" i="1" s="1"/>
  <c r="V31" i="1" s="1"/>
  <c r="AB31" i="1" s="1"/>
  <c r="C31" i="1"/>
  <c r="I31" i="1" s="1"/>
  <c r="O31" i="1" s="1"/>
  <c r="U31" i="1" s="1"/>
  <c r="AA31" i="1" s="1"/>
  <c r="E27" i="1"/>
  <c r="K27" i="1" s="1"/>
  <c r="Q27" i="1" s="1"/>
  <c r="W27" i="1" s="1"/>
  <c r="AC27" i="1" s="1"/>
  <c r="D27" i="1"/>
  <c r="J27" i="1" s="1"/>
  <c r="P27" i="1" s="1"/>
  <c r="V27" i="1" s="1"/>
  <c r="AB27" i="1" s="1"/>
  <c r="C27" i="1"/>
  <c r="I27" i="1" s="1"/>
  <c r="O27" i="1" s="1"/>
  <c r="U27" i="1" s="1"/>
  <c r="AA27" i="1" s="1"/>
  <c r="E23" i="1"/>
  <c r="K23" i="1" s="1"/>
  <c r="Q23" i="1" s="1"/>
  <c r="W23" i="1" s="1"/>
  <c r="AC23" i="1" s="1"/>
  <c r="D23" i="1"/>
  <c r="J23" i="1" s="1"/>
  <c r="P23" i="1" s="1"/>
  <c r="V23" i="1" s="1"/>
  <c r="AB23" i="1" s="1"/>
  <c r="C23" i="1"/>
  <c r="I23" i="1" s="1"/>
  <c r="O23" i="1" s="1"/>
  <c r="U23" i="1" s="1"/>
  <c r="AA23" i="1" s="1"/>
  <c r="E21" i="1"/>
  <c r="K21" i="1" s="1"/>
  <c r="Q21" i="1" s="1"/>
  <c r="W21" i="1" s="1"/>
  <c r="AC21" i="1" s="1"/>
  <c r="D21" i="1"/>
  <c r="J21" i="1" s="1"/>
  <c r="P21" i="1" s="1"/>
  <c r="V21" i="1" s="1"/>
  <c r="AB21" i="1" s="1"/>
  <c r="C21" i="1"/>
  <c r="I21" i="1" s="1"/>
  <c r="O21" i="1" s="1"/>
  <c r="U21" i="1" s="1"/>
  <c r="AA21" i="1" s="1"/>
  <c r="E19" i="1"/>
  <c r="K19" i="1" s="1"/>
  <c r="Q19" i="1" s="1"/>
  <c r="W19" i="1" s="1"/>
  <c r="AC19" i="1" s="1"/>
  <c r="D19" i="1"/>
  <c r="J19" i="1" s="1"/>
  <c r="P19" i="1" s="1"/>
  <c r="V19" i="1" s="1"/>
  <c r="AB19" i="1" s="1"/>
  <c r="C19" i="1"/>
  <c r="I19" i="1" s="1"/>
  <c r="O19" i="1" s="1"/>
  <c r="U19" i="1" s="1"/>
  <c r="AA19" i="1" s="1"/>
  <c r="F61" i="1" l="1"/>
  <c r="F145" i="1" s="1"/>
  <c r="H145" i="1"/>
  <c r="G145" i="1"/>
  <c r="D17" i="1"/>
  <c r="J17" i="1" s="1"/>
  <c r="P17" i="1" s="1"/>
  <c r="V17" i="1" s="1"/>
  <c r="E17" i="1"/>
  <c r="K17" i="1" s="1"/>
  <c r="Q17" i="1" s="1"/>
  <c r="W17" i="1" s="1"/>
  <c r="C17" i="1"/>
  <c r="I17" i="1" s="1"/>
  <c r="O17" i="1" s="1"/>
  <c r="U17" i="1" s="1"/>
  <c r="J125" i="1"/>
  <c r="P125" i="1" s="1"/>
  <c r="V125" i="1" s="1"/>
  <c r="AB125" i="1" s="1"/>
  <c r="K125" i="1"/>
  <c r="Q125" i="1" s="1"/>
  <c r="W125" i="1" s="1"/>
  <c r="AC125" i="1" s="1"/>
  <c r="O125" i="1"/>
  <c r="U125" i="1" s="1"/>
  <c r="AA125" i="1" s="1"/>
  <c r="C108" i="1"/>
  <c r="D120" i="1"/>
  <c r="J120" i="1" s="1"/>
  <c r="P120" i="1" s="1"/>
  <c r="V120" i="1" s="1"/>
  <c r="AB120" i="1" s="1"/>
  <c r="E120" i="1"/>
  <c r="K120" i="1" s="1"/>
  <c r="Q120" i="1" s="1"/>
  <c r="W120" i="1" s="1"/>
  <c r="AC120" i="1" s="1"/>
  <c r="C120" i="1"/>
  <c r="I120" i="1" s="1"/>
  <c r="O120" i="1" s="1"/>
  <c r="U120" i="1" s="1"/>
  <c r="AA120" i="1" s="1"/>
  <c r="C100" i="1" l="1"/>
  <c r="I100" i="1" s="1"/>
  <c r="O100" i="1" s="1"/>
  <c r="U100" i="1" s="1"/>
  <c r="AA100" i="1" s="1"/>
  <c r="I108" i="1"/>
  <c r="O108" i="1" s="1"/>
  <c r="U108" i="1" s="1"/>
  <c r="AA108" i="1" s="1"/>
  <c r="E123" i="1"/>
  <c r="K123" i="1" s="1"/>
  <c r="Q123" i="1" s="1"/>
  <c r="W123" i="1" s="1"/>
  <c r="AC123" i="1" s="1"/>
  <c r="D123" i="1"/>
  <c r="J123" i="1" s="1"/>
  <c r="P123" i="1" s="1"/>
  <c r="V123" i="1" s="1"/>
  <c r="AB123" i="1" s="1"/>
  <c r="E119" i="1"/>
  <c r="K119" i="1" s="1"/>
  <c r="Q119" i="1" s="1"/>
  <c r="W119" i="1" s="1"/>
  <c r="AC119" i="1" s="1"/>
  <c r="D119" i="1"/>
  <c r="J119" i="1" s="1"/>
  <c r="P119" i="1" s="1"/>
  <c r="V119" i="1" s="1"/>
  <c r="AB119" i="1" s="1"/>
  <c r="E115" i="1"/>
  <c r="K115" i="1" s="1"/>
  <c r="Q115" i="1" s="1"/>
  <c r="W115" i="1" s="1"/>
  <c r="AC115" i="1" s="1"/>
  <c r="D115" i="1"/>
  <c r="J115" i="1" s="1"/>
  <c r="P115" i="1" s="1"/>
  <c r="V115" i="1" s="1"/>
  <c r="AB115" i="1" s="1"/>
  <c r="D100" i="1"/>
  <c r="J100" i="1" s="1"/>
  <c r="P100" i="1" s="1"/>
  <c r="V100" i="1" s="1"/>
  <c r="AB100" i="1" s="1"/>
  <c r="E100" i="1"/>
  <c r="K100" i="1" s="1"/>
  <c r="Q100" i="1" s="1"/>
  <c r="W100" i="1" s="1"/>
  <c r="AC100" i="1" s="1"/>
  <c r="E78" i="1"/>
  <c r="E65" i="1" s="1"/>
  <c r="D78" i="1"/>
  <c r="D65" i="1" s="1"/>
  <c r="J78" i="1" l="1"/>
  <c r="P78" i="1" s="1"/>
  <c r="V78" i="1" s="1"/>
  <c r="AB78" i="1" s="1"/>
  <c r="K78" i="1"/>
  <c r="Q78" i="1" s="1"/>
  <c r="W78" i="1" s="1"/>
  <c r="AC78" i="1" s="1"/>
  <c r="K65" i="1"/>
  <c r="Q65" i="1" s="1"/>
  <c r="W65" i="1" s="1"/>
  <c r="AC65" i="1" s="1"/>
  <c r="E99" i="1"/>
  <c r="K99" i="1" s="1"/>
  <c r="Q99" i="1" s="1"/>
  <c r="W99" i="1" s="1"/>
  <c r="AC99" i="1" s="1"/>
  <c r="D99" i="1"/>
  <c r="J99" i="1" s="1"/>
  <c r="P99" i="1" s="1"/>
  <c r="V99" i="1" s="1"/>
  <c r="AB99" i="1" s="1"/>
  <c r="J65" i="1"/>
  <c r="P65" i="1" s="1"/>
  <c r="V65" i="1" s="1"/>
  <c r="AB65" i="1" s="1"/>
  <c r="E63" i="1" l="1"/>
  <c r="D63" i="1"/>
  <c r="D61" i="1" s="1"/>
  <c r="K63" i="1" l="1"/>
  <c r="Q63" i="1" s="1"/>
  <c r="W63" i="1" s="1"/>
  <c r="AC63" i="1" s="1"/>
  <c r="E61" i="1"/>
  <c r="J61" i="1"/>
  <c r="P61" i="1" s="1"/>
  <c r="V61" i="1" s="1"/>
  <c r="AB61" i="1" s="1"/>
  <c r="J63" i="1"/>
  <c r="P63" i="1" s="1"/>
  <c r="V63" i="1" s="1"/>
  <c r="AB63" i="1" s="1"/>
  <c r="D145" i="1" l="1"/>
  <c r="J145" i="1" s="1"/>
  <c r="P145" i="1" s="1"/>
  <c r="V145" i="1" s="1"/>
  <c r="AB145" i="1" s="1"/>
  <c r="E145" i="1"/>
  <c r="K145" i="1" s="1"/>
  <c r="Q145" i="1" s="1"/>
  <c r="W145" i="1" s="1"/>
  <c r="AC145" i="1" s="1"/>
  <c r="K61" i="1"/>
  <c r="Q61" i="1" s="1"/>
  <c r="W61" i="1" s="1"/>
  <c r="AC61" i="1" s="1"/>
  <c r="C123" i="1"/>
  <c r="I123" i="1" s="1"/>
  <c r="O123" i="1" l="1"/>
  <c r="U123" i="1" s="1"/>
  <c r="AA123" i="1" s="1"/>
  <c r="C115" i="1"/>
  <c r="I115" i="1" s="1"/>
  <c r="O115" i="1" s="1"/>
  <c r="U115" i="1" s="1"/>
  <c r="AA115" i="1" s="1"/>
  <c r="C78" i="1"/>
  <c r="C65" i="1" s="1"/>
  <c r="I65" i="1" l="1"/>
  <c r="O65" i="1" s="1"/>
  <c r="U65" i="1" s="1"/>
  <c r="AA65" i="1" s="1"/>
  <c r="I78" i="1"/>
  <c r="O78" i="1" s="1"/>
  <c r="U78" i="1" s="1"/>
  <c r="AA78" i="1" s="1"/>
  <c r="C119" i="1"/>
  <c r="C99" i="1" l="1"/>
  <c r="I99" i="1" s="1"/>
  <c r="O99" i="1" s="1"/>
  <c r="U99" i="1" s="1"/>
  <c r="AA99" i="1" s="1"/>
  <c r="I119" i="1"/>
  <c r="O119" i="1" s="1"/>
  <c r="U119" i="1" s="1"/>
  <c r="AA119" i="1" s="1"/>
  <c r="C63" i="1" l="1"/>
  <c r="C61" i="1" s="1"/>
  <c r="C145" i="1" s="1"/>
  <c r="I145" i="1" s="1"/>
  <c r="O145" i="1" s="1"/>
  <c r="U145" i="1" s="1"/>
  <c r="AA145" i="1" s="1"/>
  <c r="I63" i="1" l="1"/>
  <c r="O63" i="1" s="1"/>
  <c r="U63" i="1" s="1"/>
  <c r="AA63" i="1" s="1"/>
  <c r="I61" i="1"/>
  <c r="O61" i="1" s="1"/>
  <c r="U61" i="1" s="1"/>
  <c r="AA61" i="1" s="1"/>
</calcChain>
</file>

<file path=xl/sharedStrings.xml><?xml version="1.0" encoding="utf-8"?>
<sst xmlns="http://schemas.openxmlformats.org/spreadsheetml/2006/main" count="247" uniqueCount="213">
  <si>
    <t>Налог на доходы физических лиц</t>
  </si>
  <si>
    <t>НАЛОГИ НА СОВОКУПНЫЙ ДОХОД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</si>
  <si>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</si>
  <si>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</si>
  <si>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НАЛОГИ НА ПРИБЫЛЬ, ДОХОДЫ</t>
  </si>
  <si>
    <t>ПЛАТЕЖИ ПРИ ПОЛЬЗОВАНИИ ПРИРОДНЫМИ РЕСУРСАМИ</t>
  </si>
  <si>
    <t>Единый сельскохозяйственный налог</t>
  </si>
  <si>
    <t>1 00 00000 00 0000 000</t>
  </si>
  <si>
    <t>1 01 00000 00 0000 000</t>
  </si>
  <si>
    <t>1 01 02000 01 0000 110</t>
  </si>
  <si>
    <t>1 05 00000 00 0000 000</t>
  </si>
  <si>
    <t>1 08 00000 00 0000 000</t>
  </si>
  <si>
    <t>1 11 00000 00 0000 000</t>
  </si>
  <si>
    <t>1 12 00000 00 0000 000</t>
  </si>
  <si>
    <t>2 00 00000 00 0000 000</t>
  </si>
  <si>
    <t>Наименование доходов</t>
  </si>
  <si>
    <t>Код бюджетной классификации Российской Федерации</t>
  </si>
  <si>
    <t>ВСЕГО ДОХОДОВ</t>
  </si>
  <si>
    <t xml:space="preserve">Прочие субсидии </t>
  </si>
  <si>
    <t>Прочие субвенции</t>
  </si>
  <si>
    <t>БЕЗВОЗМЕЗДНЫЕ ПОСТУПЛЕНИЯ ОТ ДРУГИХ БЮДЖЕТОВ БЮДЖЕТНОЙ СИСТЕМЫ РОССИЙСКОЙ ФЕДЕРАЦИИ</t>
  </si>
  <si>
    <t>1 16 00000 00 0000 000</t>
  </si>
  <si>
    <t>ШТРАФЫ, САНКЦИИ, ВОЗМЕЩЕНИЕ УЩЕРБА</t>
  </si>
  <si>
    <t>ИНЫЕ МЕЖБЮДЖЕТНЫЕ ТРАНСФЕРТЫ</t>
  </si>
  <si>
    <t>из них :для предоставления дотаций бюджетам муниципальных образований из областного фонда финансовой поддержки поселений</t>
  </si>
  <si>
    <t>на осуществление государственных полномочий по организации и осуществлению деятельности по опеке и попечительству</t>
  </si>
  <si>
    <t>ДОХОДЫ ОТ ПРОДАЖИ МАТЕРИАЛЬНЫХ И НЕМАТЕРИАЛЬНЫХ АКТИВОВ</t>
  </si>
  <si>
    <t>1 14 00000 00 0000 000</t>
  </si>
  <si>
    <t>к решению Собрания депутатов</t>
  </si>
  <si>
    <t>на осуществление государственных полномочий по выплате вознаграждений профессиональным опекунам</t>
  </si>
  <si>
    <t>из них: субсидия на софинансирование вопросов местного значения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</si>
  <si>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</si>
  <si>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</si>
  <si>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</si>
  <si>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1 03 02000 01 0000 110</t>
  </si>
  <si>
    <t>Доходы, получаемые в виде арендной платы за передачу в возмездное пользование государственного и муниципального имущества (за исключением имущества 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</si>
  <si>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</si>
  <si>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Плата за негативное воздействие на окружающую среду</t>
  </si>
  <si>
    <t>1 12 01000 01 0000 120</t>
  </si>
  <si>
    <t>1 14 06000 00 0000 430</t>
  </si>
  <si>
    <t>ГОСУДАРСТВЕННАЯ ПОШЛИНА</t>
  </si>
  <si>
    <t>на 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</si>
  <si>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1 13 00000 00 0000 000</t>
  </si>
  <si>
    <t>Доходы от оказания платных услуг (работ)</t>
  </si>
  <si>
    <t>1 13 01000 00 0000 130</t>
  </si>
  <si>
    <t>Доходы от компенсации затрат государства</t>
  </si>
  <si>
    <t>1 13 02000 00 0000 130</t>
  </si>
  <si>
    <t>2 02 20000 00 0000 150</t>
  </si>
  <si>
    <t>2 02 29999 00 0000 150</t>
  </si>
  <si>
    <t>2 02 30000 00 0000 150</t>
  </si>
  <si>
    <t>2 02 39999 00 0000 150</t>
  </si>
  <si>
    <t>2 02 40000 00 0000 150</t>
  </si>
  <si>
    <t>Налог, взимаемый в связи с применением патентной системы налогообложения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</si>
  <si>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</si>
  <si>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</si>
  <si>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Налог, взимаемый в связи с применением упрощенной системы налогообложения</t>
  </si>
  <si>
    <t>1 05 01000 00 0000 110</t>
  </si>
  <si>
    <t>1 05 03000 01 0000 110</t>
  </si>
  <si>
    <t>1 05 04000 02 0000 110</t>
  </si>
  <si>
    <t xml:space="preserve">Государственная пошлина по делам, рассматриваемым в судах общей юрисдикции, мировыми судьями </t>
  </si>
  <si>
    <t>1 08 03000 01 0000 110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</si>
  <si>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</si>
  <si>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1 08 07000 01 0000 110</t>
  </si>
  <si>
    <t>1 14 02000 00 0000 000</t>
  </si>
  <si>
    <t xml:space="preserve">Доходы от продажи земельных участков, находящихся в государственной и муниципальной собственности </t>
  </si>
  <si>
    <t>на развитие территориального общественного самоуправления в Архангельской области</t>
  </si>
  <si>
    <t>ДОХОДЫ ОТ ОКАЗАНИЯ ПЛАТНЫХ УСЛУГ И КОМПЕНСАЦИИ ЗАТРАТ ГОСУДАРСТВА</t>
  </si>
  <si>
    <t>НАЛОГОВЫЕ И НЕНАЛОГОВЫЕ ДОХОДЫ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</si>
  <si>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</si>
  <si>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</si>
  <si>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на укрепление материально-технической базы пищеблоков и столовых муниципальных общеобразовательных организаций Архангельской области в целях создания условий для организации горячего питания обучающихся, получающих начальное общее образование</t>
  </si>
  <si>
    <t>на укрепление материально-технической базы муниципальных дошкольных образовательных организаций</t>
  </si>
  <si>
    <t>на предоставление лицам, являющимся собственниками жилых помещений в многоквартирных домах, расположенных на территории Архангельской области и признанных в установленном порядке аварийными и подлежащими сносу или реконструкции, дополнительных мер поддержки по обеспечению жилыми помещениями</t>
  </si>
  <si>
    <t>на обеспечение условий для развития кадрового потенциала муниципальных образовательных организаций в Архангельской области</t>
  </si>
  <si>
    <t>на 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</si>
  <si>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</si>
  <si>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</si>
  <si>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</si>
  <si>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2023 год</t>
  </si>
  <si>
    <t>2024 год</t>
  </si>
  <si>
    <t>2025 год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</si>
  <si>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</si>
  <si>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2 02 20216 14 0000 150</t>
  </si>
  <si>
    <t>2 02 20299 14 0000 150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</si>
  <si>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</si>
  <si>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</si>
  <si>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</si>
  <si>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2 02 25304 14 0000 150</t>
  </si>
  <si>
    <t>2 02 25519 14 0000 150</t>
  </si>
  <si>
    <t>Прочие субсидии бюджетам муниципальных округов</t>
  </si>
  <si>
    <t>2 02 29999 14 0000 150</t>
  </si>
  <si>
    <t>Субвенции бюджетам муниципальных округов на выполнение передаваемых полномочий субъектов Российской Федерации</t>
  </si>
  <si>
    <t>2 02 30024 14 0000 150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</si>
  <si>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</si>
  <si>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2 02 30029 14 0000 150</t>
  </si>
  <si>
    <t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</si>
  <si>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</si>
  <si>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</si>
  <si>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2 02 35118 14 0000 150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</si>
  <si>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</si>
  <si>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2 02 35120 14 0000 150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</si>
  <si>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</si>
  <si>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2 02 35303 14 0000 150</t>
  </si>
  <si>
    <t>Единая субвенция бюджетам муниципальных округов</t>
  </si>
  <si>
    <t>2 02 39998 14 0000 150</t>
  </si>
  <si>
    <t>Прочие субвенции бюджетам муниципальных округов</t>
  </si>
  <si>
    <t>2 02 39999 14 0000 150</t>
  </si>
  <si>
    <t>Прочие межбюджетные трансферты, передаваемые бюджетам муниципальных округов</t>
  </si>
  <si>
    <t>2 02 49999 14 0000 150</t>
  </si>
  <si>
    <t>2 02 00000 00 0000 000</t>
  </si>
  <si>
    <t xml:space="preserve">на комплектование книжных фондов библиотек муниципальных образований Архангельской области и подписку на периодическую печать </t>
  </si>
  <si>
    <t xml:space="preserve">на софинансирование выплаты выходных пособий и сохранения среднего месячного заработка на период трудоустройства в связи с ликвидацией органов местного самоуправления вследствие создания муниципального округа
</t>
  </si>
  <si>
    <t>на меру социальной поддержки отдельным категориям лиц, замещавших муниципальные должности, в случае досрочного прекращения их полномочий в связи с созданием муниципального округа</t>
  </si>
  <si>
    <t>на реализацию мероприятий по социально-экономическому развитию муниципальных округов</t>
  </si>
  <si>
    <t xml:space="preserve"> из них: на осуществление государственных полномочий в сфере охраны труда</t>
  </si>
  <si>
    <t>на создание условий для обеспечения поселений и жителей муниципальных и городских округов услугами торговли</t>
  </si>
  <si>
    <t>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</si>
  <si>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из них : на реализацию образовательных программ</t>
  </si>
  <si>
    <t>на осуществление государственных полномочий по формированию торгового реестра</t>
  </si>
  <si>
    <t xml:space="preserve">на 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 </t>
  </si>
  <si>
    <t>из них: на доставку муки и лекарственных средств в районы Крайнего Севера и приравненные к ним местности с ограниченными сроками завоза грузов</t>
  </si>
  <si>
    <t>Прогнозируемое поступление доходов бюджета муниципального округа на 2023 год и на плановый период 2024 и 2025 годов</t>
  </si>
  <si>
    <t>Приложение № 1</t>
  </si>
  <si>
    <t>на 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</si>
  <si>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на осуществление государственных полномочий в сфере административных правонарушений</t>
  </si>
  <si>
    <t>из нее: на осуществление государственных полномочий по созданию комиссий по делам несовершеннолетних и защите их прав</t>
  </si>
  <si>
    <t>НАЛОГИ НА ИМУЩЕСТВО</t>
  </si>
  <si>
    <t>1 06 00000 00 0000 110</t>
  </si>
  <si>
    <t>Налог на имущество физических лиц</t>
  </si>
  <si>
    <t>1 06 01000 00 0000 110</t>
  </si>
  <si>
    <t>Транспортный налог с физических лиц</t>
  </si>
  <si>
    <t>1 06 06000 00 0000 110</t>
  </si>
  <si>
    <t>Земельный налог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</si>
  <si>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</si>
  <si>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1 08 04000 01 0000 110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</si>
  <si>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</si>
  <si>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1 16 07000 00 0000 140</t>
  </si>
  <si>
    <t>Мезенского муниципального округа</t>
  </si>
  <si>
    <t>Сумма, рублей</t>
  </si>
  <si>
    <t>от 15  декабря 2022 года № 42</t>
  </si>
  <si>
    <t>Предлагаемы поправки (+ увеличение, - уменьшение)</t>
  </si>
  <si>
    <r>
      <rPr>
        <b/>
        <sz val="10"/>
        <rFont val="Arial Cyr"/>
        <charset val="204"/>
      </rPr>
      <t>"</t>
    </r>
    <r>
      <rPr>
        <sz val="10"/>
        <rFont val="Arial Cyr"/>
        <charset val="204"/>
      </rPr>
      <t>Приложение № 1</t>
    </r>
  </si>
  <si>
    <t>на доставку муки и лекарственных средств в районы Крайнего Севера и приравненные к ним местности с ограниченными сроками завоза грузов</t>
  </si>
  <si>
    <t>на организацию транспортного обслуживания населения на пассажирских муниципальных маршрутах водного транспорта</t>
  </si>
  <si>
    <t>Субсидии бюджетам муниципальных округов на государственную поддержку отрасли культуры</t>
  </si>
  <si>
    <t>из них: на государственную поддержку отрасли культуры (реализацию мероприятий по модернизации библиотек в части комплектования книжных фондов муниципальных библиотек)</t>
  </si>
  <si>
    <t xml:space="preserve"> на государственную поддержку отрасли культуры (Федеральный проект "Творческие люди")</t>
  </si>
  <si>
    <t>на оснащение объектов строительства сферы образования муниципальных образований Архангельск6ой области (учреждениям общего образования)</t>
  </si>
  <si>
    <t>Субсидии бюджетам муниципальных округов на обеспечение комплексного развития сельских территорий</t>
  </si>
  <si>
    <t>2 02 25576 14 0000 150</t>
  </si>
  <si>
    <t>2 02 25555 14 0000 150</t>
  </si>
  <si>
    <t>Субсидии бюджетам муниципальных округов на реализацию программ формирования современной городской среды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</si>
  <si>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</si>
  <si>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</si>
  <si>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2 19 60010 14 0000 150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</si>
  <si>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</si>
  <si>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на обеспечение мероприятий по организации предоставления дополнительных мер социальной поддержки семьям военнослужащих, сотрудников некоторых федеральных органов исполнительной власти и федеральных государственных органов, в которых федеральным законом предусмотрена военная служба, сотрудников органов внутренних дел Российской Федерации, принимающих (принимавших) участие в специальной военной операции, сотрудников уголовно-исполнительной системы Российской Федерации, выполняющих (выполнявших) возложенные на них задачи в период проведения специальной военной операции, лиц, заключивших контракт о пребывании в добровольческом формировании (о добровольном содействии в выполнении задач, возложенных на Вооруженные Силы Российской Федерации) для участия в указанной специальной военной операции, а также граждан, призванных на военную службу по мобилизации, в том числе погибших (умерших) при исполнении обязанностей военной службы (службы),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 и бесплатного присмотра и ухода за детьми, посещающими муниципальные образовательные организации, реализующие программы дошкольного образования, в виде оплаты расходов образовательной организации, связанных с организацией питания и приобретением расходных материалов, используемых для обеспечения соблюдения воспитанниками режима дня и личной гигиены</t>
  </si>
  <si>
    <t>1 06 04000 00 0000 110</t>
  </si>
  <si>
    <t>ПРОЧИЕ БЕЗВОЗМЕЗДНЫЕ ПОСТУПЛЕНИЯ</t>
  </si>
  <si>
    <t>2 07 00000 00 0000 150</t>
  </si>
  <si>
    <t>2 07 04050 14 0000 150</t>
  </si>
  <si>
    <t>Прочие безвозмездные поступления в бюджеты муниципальных округов</t>
  </si>
  <si>
    <t>на реализацию мероприятий по модернизации системы дошкольного образования</t>
  </si>
  <si>
    <t>Субсидии бюджетам муниципальных округов на реализацию мероприятий по обеспечению жильем молодых семей</t>
  </si>
  <si>
    <t>2 02 25497 14 0000 150</t>
  </si>
  <si>
    <t>2 02 25467 14 0000 150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</si>
  <si>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</si>
  <si>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на реализацию мероприятий по модернизации учреждений отрасли культуры</t>
  </si>
  <si>
    <t>на разработку проектно-сметной документации по строительству, модернизации объектов питьевого водоснабжения</t>
  </si>
  <si>
    <t>Субсидии бюджетам муниципальных округов на софинансирование капитальных вложений в объекты муниципальной собственности</t>
  </si>
  <si>
    <t>2 02 27112 14 0000 150</t>
  </si>
  <si>
    <t>на разработку проектно-сметной документации по благоустройству общественных и дворовых территорий при реализации муниципальных программ формирования современной городской среды</t>
  </si>
  <si>
    <t>на обеспечение учреждений культуры автотранспортом</t>
  </si>
  <si>
    <t>на развитие инициативного бюджетирования</t>
  </si>
  <si>
    <t>на ремонт грунтового полотна автомобильной дороги общего пользования местного значения по ул. Октябрьская (от жилого дома № 68 по ул. Октябрьская до здания новой школы) в с. Долгощелье Мезенского района Архангельской области</t>
  </si>
  <si>
    <t xml:space="preserve"> на устройство временного объездного низководного автомобильного моста через р. Сова в дер. Чижгора Мезенского района Архангельской области</t>
  </si>
  <si>
    <t>на предоставление меры социальной поддержки отдельным категориям лиц, замещавших муниципальные должности, в случае досрочного прекращения их полномочий в связи с созданием Мезенского муниципального округа Архангельской области</t>
  </si>
  <si>
    <t>на организацию транспортного обслуживания населения на пассажирских муниципальных маршрутах автомобильного транспорта</t>
  </si>
  <si>
    <t>"</t>
  </si>
  <si>
    <t>на обеспечение социально значимых объектов муниципальной собственности муниципальных образований Архангельской области резервными источниками снабжения электрической энергии</t>
  </si>
  <si>
    <t>на реализацию мероприятий по укреплению материально-технической базы и развитие противопожарной инфраструктуры в муниципальных образовательных организациях муниципальных образований Архангельской области (учреждениям общего образования)</t>
  </si>
  <si>
    <t>на модернизацию нерегулируемых пешеходных переходов, светофорных объектов и установка светофорных объектов, пешеходных ограждений на автомобильных дорогах общего пользования местного значения</t>
  </si>
  <si>
    <t>на реализацию мероприятий по содействию трудоустройству несовершеннолетних граждан на территории Архангельской области</t>
  </si>
  <si>
    <t xml:space="preserve">  Решение от 09.02.2023 № 87</t>
  </si>
  <si>
    <t>Решение от 06.04.2023 № 129</t>
  </si>
  <si>
    <t>резервный фонд Правительства Архангельской области</t>
  </si>
  <si>
    <t>ПРОЧИЕ НЕНАЛОГОВЫЕ ДОХОДЫ</t>
  </si>
  <si>
    <t>1 17 00000 00 0000 000</t>
  </si>
  <si>
    <t>Инициативные платежи, зачисляемые в бюджеты муниципальных округов</t>
  </si>
  <si>
    <t>1 17 15020 14 0000 150</t>
  </si>
  <si>
    <t>1 17 15020 14 0001 150</t>
  </si>
  <si>
    <t>1 17 15020 14 0002 150</t>
  </si>
  <si>
    <t>1 17 15020 14 0003 150</t>
  </si>
  <si>
    <t>1 17 15020 14 0004 150</t>
  </si>
  <si>
    <t>1 17 15020 14 0005 150</t>
  </si>
  <si>
    <t>1 17 15020 14 0006 150</t>
  </si>
  <si>
    <t>1 17 15020 14 0007 150</t>
  </si>
  <si>
    <t>1 17 15020 14 0008 150</t>
  </si>
  <si>
    <t>Инициативные платежи, зачисляемые в бюджеты муниципальных округов на реализацию инициативного проекта "Приобретение мебели и оборудования для ДШИ №15"</t>
  </si>
  <si>
    <t>Инициативные платежи, зачисляемые в бюджеты муниципальных округов на реализацию инициативного проекта "Спорт доступен каждому"</t>
  </si>
  <si>
    <t>Инициативные платежи, зачисляемые в бюджеты муниципальных округов на реализацию инициативного проекта "Безопасные тротуары"</t>
  </si>
  <si>
    <t>Инициативные платежи, зачисляемые в бюджеты муниципальных округов на реализацию инициативного проекта "Мостовой - быть!"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</si>
  <si>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</si>
  <si>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Инициативные платежи, зачисляемые в бюджеты муниципальных округов на реализацию инициативного проекта "Обустройство хоккейной площадки"</t>
  </si>
  <si>
    <t>Инициативные платежи, зачисляемые в бюджеты муниципальных округов на реализацию инициативного проекта "Ремонт фойе Каменского ДК"</t>
  </si>
  <si>
    <t>Инициативные платежи, зачисляемые в бюджеты муниципальных округов на реализацию инициативного проекта "Соревнования по спортивному туризму на средствах передвижения-конные-Мезенка-трэк"</t>
  </si>
  <si>
    <t>на приобретение и установку автономных дымовых пожарных извещателей</t>
  </si>
  <si>
    <t>Инициативные платежи, зачисляемые в бюджеты муниципальных округов на реализацию инициативного проекта "Дом культуры, как место притяжения жителей"</t>
  </si>
  <si>
    <t>Решение от 08.06.2023 № 137</t>
  </si>
  <si>
    <t>2 02 45179 14 0000 150</t>
  </si>
  <si>
    <t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</si>
  <si>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на создание условий для вовлечения обучающихся в муниципальных образовательных организациях в деятельность по профилактике дорожно-транспортного травматизма (учреждениям общего образования)</t>
  </si>
  <si>
    <t xml:space="preserve">от 19 июля 2023 года № 149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</si>
</sst>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_р_._-;\-* #,##0.0_р_._-;_-* &quot;-&quot;?_р_._-;_-@_-"/>
  </numFmts>
  <fonts count="13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7"/>
      <name val="Arial Cyr"/>
      <family val="2"/>
      <charset val="204"/>
    </font>
    <font>
      <b/>
      <sz val="10"/>
      <name val="Arial Cyr"/>
      <family val="2"/>
      <charset val="204"/>
    </font>
    <font>
      <b/>
      <sz val="12"/>
      <name val="Arial Cyr"/>
      <family val="2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sz val="10"/>
      <color theme="1"/>
      <name val="Arial Cyr"/>
      <charset val="204"/>
    </font>
    <font>
      <sz val="12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color indexed="8"/>
      <name val="Arial Cyr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7" fillId="0" borderId="0"/>
    <xf numFmtId="43" fontId="1" fillId="0" borderId="0" applyFont="0" applyFill="0" applyBorder="0" applyAlignment="0" applyProtection="0"/>
  </cellStyleXfs>
  <cellXfs count="83">
    <xf numFmtId="0" fontId="0" fillId="0" borderId="0" xfId="0"/>
    <xf numFmtId="0" fontId="2" fillId="0" borderId="1" xfId="0" applyFont="1" applyBorder="1" applyAlignment="1">
      <alignment horizontal="left" vertical="center" wrapText="1" indent="2"/>
    </xf>
    <xf numFmtId="0" fontId="3" fillId="0" borderId="2" xfId="0" applyFont="1" applyBorder="1" applyAlignment="1">
      <alignment horizontal="center" vertical="center"/>
    </xf>
    <xf numFmtId="0" fontId="2" fillId="0" borderId="3" xfId="0" applyFont="1" applyBorder="1"/>
    <xf numFmtId="49" fontId="2" fillId="0" borderId="3" xfId="0" applyNumberFormat="1" applyFont="1" applyBorder="1" applyAlignment="1">
      <alignment horizontal="center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 indent="1"/>
    </xf>
    <xf numFmtId="0" fontId="2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0" fontId="2" fillId="0" borderId="0" xfId="0" applyFont="1"/>
    <xf numFmtId="49" fontId="2" fillId="0" borderId="0" xfId="0" applyNumberFormat="1" applyFont="1" applyAlignment="1">
      <alignment horizontal="center"/>
    </xf>
    <xf numFmtId="164" fontId="0" fillId="0" borderId="3" xfId="0" applyNumberFormat="1" applyBorder="1"/>
    <xf numFmtId="0" fontId="1" fillId="0" borderId="1" xfId="0" applyFont="1" applyBorder="1" applyAlignment="1">
      <alignment horizontal="left" vertical="center" wrapText="1" indent="1"/>
    </xf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 indent="3"/>
    </xf>
    <xf numFmtId="0" fontId="1" fillId="0" borderId="1" xfId="0" applyFont="1" applyBorder="1" applyAlignment="1">
      <alignment horizontal="left" wrapText="1" indent="1"/>
    </xf>
    <xf numFmtId="0" fontId="5" fillId="0" borderId="4" xfId="0" quotePrefix="1" applyFont="1" applyBorder="1" applyAlignment="1">
      <alignment horizontal="center" vertical="center" wrapText="1"/>
    </xf>
    <xf numFmtId="0" fontId="0" fillId="0" borderId="4" xfId="0" applyBorder="1"/>
    <xf numFmtId="49" fontId="4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9" fontId="2" fillId="2" borderId="5" xfId="0" applyNumberFormat="1" applyFont="1" applyFill="1" applyBorder="1" applyAlignment="1">
      <alignment horizontal="center"/>
    </xf>
    <xf numFmtId="49" fontId="4" fillId="0" borderId="2" xfId="0" applyNumberFormat="1" applyFont="1" applyBorder="1" applyAlignment="1">
      <alignment horizontal="center"/>
    </xf>
    <xf numFmtId="3" fontId="1" fillId="0" borderId="1" xfId="0" applyNumberFormat="1" applyFont="1" applyBorder="1" applyAlignment="1">
      <alignment horizontal="right"/>
    </xf>
    <xf numFmtId="3" fontId="2" fillId="0" borderId="1" xfId="0" applyNumberFormat="1" applyFont="1" applyBorder="1" applyAlignment="1">
      <alignment horizontal="right"/>
    </xf>
    <xf numFmtId="49" fontId="0" fillId="0" borderId="1" xfId="0" applyNumberFormat="1" applyBorder="1" applyAlignment="1">
      <alignment horizontal="center"/>
    </xf>
    <xf numFmtId="0" fontId="2" fillId="0" borderId="6" xfId="0" applyFont="1" applyBorder="1" applyAlignment="1">
      <alignment horizontal="left" vertical="center" wrapText="1" indent="1"/>
    </xf>
    <xf numFmtId="49" fontId="2" fillId="0" borderId="6" xfId="0" applyNumberFormat="1" applyFont="1" applyBorder="1" applyAlignment="1">
      <alignment horizontal="center"/>
    </xf>
    <xf numFmtId="0" fontId="2" fillId="0" borderId="7" xfId="0" applyFont="1" applyBorder="1" applyAlignment="1">
      <alignment horizontal="left" vertical="center" wrapText="1"/>
    </xf>
    <xf numFmtId="49" fontId="2" fillId="0" borderId="7" xfId="0" applyNumberFormat="1" applyFont="1" applyBorder="1" applyAlignment="1">
      <alignment horizont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left" vertical="center" wrapText="1" indent="1"/>
    </xf>
    <xf numFmtId="49" fontId="2" fillId="0" borderId="1" xfId="0" applyNumberFormat="1" applyFont="1" applyBorder="1" applyAlignment="1">
      <alignment horizontal="center" wrapText="1"/>
    </xf>
    <xf numFmtId="0" fontId="0" fillId="0" borderId="1" xfId="0" applyBorder="1" applyAlignment="1">
      <alignment horizontal="left" vertical="center" wrapText="1" indent="2"/>
    </xf>
    <xf numFmtId="4" fontId="2" fillId="0" borderId="1" xfId="0" applyNumberFormat="1" applyFont="1" applyBorder="1" applyAlignment="1">
      <alignment horizontal="right"/>
    </xf>
    <xf numFmtId="4" fontId="6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4" fontId="4" fillId="0" borderId="2" xfId="0" applyNumberFormat="1" applyFont="1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0" xfId="0" applyAlignment="1">
      <alignment horizontal="right"/>
    </xf>
    <xf numFmtId="4" fontId="7" fillId="0" borderId="0" xfId="0" applyNumberFormat="1" applyFont="1" applyAlignment="1">
      <alignment horizontal="right"/>
    </xf>
    <xf numFmtId="49" fontId="2" fillId="0" borderId="8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right"/>
    </xf>
    <xf numFmtId="4" fontId="1" fillId="0" borderId="6" xfId="0" applyNumberFormat="1" applyFont="1" applyBorder="1" applyAlignment="1">
      <alignment horizontal="right"/>
    </xf>
    <xf numFmtId="2" fontId="8" fillId="0" borderId="1" xfId="0" applyNumberFormat="1" applyFont="1" applyBorder="1" applyAlignment="1">
      <alignment horizontal="left" vertical="center" wrapText="1" indent="1"/>
    </xf>
    <xf numFmtId="0" fontId="0" fillId="0" borderId="1" xfId="0" applyBorder="1" applyAlignment="1">
      <alignment horizontal="left" wrapText="1" indent="1"/>
    </xf>
    <xf numFmtId="4" fontId="0" fillId="0" borderId="1" xfId="0" applyNumberFormat="1" applyBorder="1" applyAlignment="1">
      <alignment horizontal="right"/>
    </xf>
    <xf numFmtId="49" fontId="8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left" vertical="justify" wrapText="1" indent="1"/>
    </xf>
    <xf numFmtId="0" fontId="9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justify" wrapText="1" indent="3"/>
    </xf>
    <xf numFmtId="4" fontId="1" fillId="0" borderId="1" xfId="2" applyNumberFormat="1" applyFont="1" applyFill="1" applyBorder="1" applyAlignment="1">
      <alignment horizontal="right"/>
    </xf>
    <xf numFmtId="4" fontId="1" fillId="0" borderId="14" xfId="2" applyNumberFormat="1" applyFont="1" applyFill="1" applyBorder="1" applyAlignment="1">
      <alignment horizontal="right"/>
    </xf>
    <xf numFmtId="0" fontId="0" fillId="0" borderId="1" xfId="0" quotePrefix="1" applyBorder="1" applyAlignment="1">
      <alignment horizontal="left" vertical="center" wrapText="1" indent="1"/>
    </xf>
    <xf numFmtId="0" fontId="10" fillId="0" borderId="0" xfId="0" applyFont="1" applyAlignment="1">
      <alignment horizontal="left" wrapText="1" indent="3"/>
    </xf>
    <xf numFmtId="0" fontId="10" fillId="0" borderId="0" xfId="0" applyFont="1" applyAlignment="1">
      <alignment horizontal="left" wrapText="1" indent="2"/>
    </xf>
    <xf numFmtId="49" fontId="2" fillId="0" borderId="1" xfId="0" applyNumberFormat="1" applyFont="1" applyBorder="1" applyAlignment="1">
      <alignment horizontal="center" vertical="center"/>
    </xf>
    <xf numFmtId="49" fontId="11" fillId="0" borderId="6" xfId="1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vertical="center"/>
    </xf>
    <xf numFmtId="0" fontId="10" fillId="0" borderId="0" xfId="0" applyFont="1" applyAlignment="1">
      <alignment horizontal="left" wrapText="1" indent="1"/>
    </xf>
    <xf numFmtId="4" fontId="1" fillId="0" borderId="0" xfId="0" applyNumberFormat="1" applyFont="1" applyAlignment="1">
      <alignment horizontal="right"/>
    </xf>
    <xf numFmtId="0" fontId="6" fillId="0" borderId="0" xfId="0" applyFont="1"/>
    <xf numFmtId="0" fontId="12" fillId="3" borderId="0" xfId="0" applyFont="1" applyFill="1"/>
    <xf numFmtId="4" fontId="9" fillId="3" borderId="0" xfId="0" applyNumberFormat="1" applyFont="1" applyFill="1" applyAlignment="1">
      <alignment horizontal="left" vertical="center" wrapText="1" indent="1"/>
    </xf>
    <xf numFmtId="10" fontId="9" fillId="3" borderId="0" xfId="0" applyNumberFormat="1" applyFont="1" applyFill="1" applyAlignment="1">
      <alignment horizontal="left" vertical="center" wrapText="1" indent="1"/>
    </xf>
    <xf numFmtId="0" fontId="9" fillId="3" borderId="0" xfId="0" applyFont="1" applyFill="1" applyAlignment="1">
      <alignment horizontal="left" vertical="center" wrapText="1" indent="1"/>
    </xf>
    <xf numFmtId="4" fontId="9" fillId="3" borderId="0" xfId="0" applyNumberFormat="1" applyFont="1" applyFill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12" fillId="0" borderId="0" xfId="0" applyFont="1"/>
    <xf numFmtId="0" fontId="9" fillId="0" borderId="0" xfId="0" applyFont="1" applyAlignment="1">
      <alignment horizontal="left" vertical="center" wrapText="1" indent="1"/>
    </xf>
    <xf numFmtId="0" fontId="5" fillId="0" borderId="0" xfId="0" quotePrefix="1" applyFont="1" applyAlignment="1">
      <alignment horizontal="center" vertical="center" wrapText="1"/>
    </xf>
    <xf numFmtId="0" fontId="0" fillId="0" borderId="0" xfId="0" applyAlignment="1">
      <alignment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2" fillId="0" borderId="1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</cellXfs>
  <cellStyles count="3">
    <cellStyle name="Обычный" xfId="0" builtinId="0"/>
    <cellStyle name="Обычный 3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B146"/>
  <sheetViews>
    <sheetView tabSelected="1" view="pageBreakPreview" zoomScale="124" zoomScaleNormal="100" zoomScaleSheetLayoutView="124" workbookViewId="0">
      <selection activeCell="AC4" sqref="AC4"/>
    </sheetView>
  </sheetViews>
  <sheetFormatPr defaultRowHeight="12.75" x14ac:dyDescent="0.2"/>
  <cols>
    <col min="1" max="1" width="76.85546875" customWidth="1"/>
    <col min="2" max="2" width="23" customWidth="1"/>
    <col min="3" max="3" width="16.7109375" hidden="1" customWidth="1"/>
    <col min="4" max="4" width="15.140625" hidden="1" customWidth="1"/>
    <col min="5" max="5" width="16.42578125" hidden="1" customWidth="1"/>
    <col min="6" max="6" width="15" hidden="1" customWidth="1"/>
    <col min="7" max="7" width="14" hidden="1" customWidth="1"/>
    <col min="8" max="8" width="18.5703125" hidden="1" customWidth="1"/>
    <col min="9" max="9" width="16" hidden="1" customWidth="1"/>
    <col min="10" max="10" width="16.28515625" hidden="1" customWidth="1"/>
    <col min="11" max="11" width="15.140625" hidden="1" customWidth="1"/>
    <col min="12" max="12" width="14.85546875" hidden="1" customWidth="1"/>
    <col min="13" max="13" width="14" hidden="1" customWidth="1"/>
    <col min="14" max="14" width="12.7109375" hidden="1" customWidth="1"/>
    <col min="15" max="15" width="15.85546875" hidden="1" customWidth="1"/>
    <col min="16" max="16" width="16.7109375" hidden="1" customWidth="1"/>
    <col min="17" max="17" width="16.42578125" hidden="1" customWidth="1"/>
    <col min="18" max="18" width="14.85546875" hidden="1" customWidth="1"/>
    <col min="19" max="19" width="14" hidden="1" customWidth="1"/>
    <col min="20" max="20" width="12.7109375" hidden="1" customWidth="1"/>
    <col min="21" max="21" width="15.85546875" hidden="1" customWidth="1"/>
    <col min="22" max="22" width="16.7109375" hidden="1" customWidth="1"/>
    <col min="23" max="23" width="16.42578125" hidden="1" customWidth="1"/>
    <col min="24" max="24" width="14.85546875" hidden="1" customWidth="1"/>
    <col min="25" max="25" width="14" hidden="1" customWidth="1"/>
    <col min="26" max="26" width="12.7109375" hidden="1" customWidth="1"/>
    <col min="27" max="27" width="15.85546875" customWidth="1"/>
    <col min="28" max="28" width="16.7109375" customWidth="1"/>
    <col min="29" max="29" width="16.42578125" customWidth="1"/>
    <col min="30" max="30" width="1.42578125" customWidth="1"/>
  </cols>
  <sheetData>
    <row r="1" spans="1:29" x14ac:dyDescent="0.2">
      <c r="W1" s="14"/>
      <c r="AC1" s="14" t="s">
        <v>122</v>
      </c>
    </row>
    <row r="2" spans="1:29" x14ac:dyDescent="0.2">
      <c r="W2" s="42"/>
      <c r="AC2" s="42" t="s">
        <v>28</v>
      </c>
    </row>
    <row r="3" spans="1:29" x14ac:dyDescent="0.2">
      <c r="W3" s="42"/>
      <c r="AC3" s="42" t="s">
        <v>137</v>
      </c>
    </row>
    <row r="4" spans="1:29" x14ac:dyDescent="0.2">
      <c r="W4" s="14"/>
      <c r="AC4" s="14" t="s">
        <v>212</v>
      </c>
    </row>
    <row r="6" spans="1:29" x14ac:dyDescent="0.2">
      <c r="B6" s="10"/>
      <c r="E6" s="41"/>
      <c r="W6" s="41"/>
      <c r="AC6" s="41" t="s">
        <v>141</v>
      </c>
    </row>
    <row r="7" spans="1:29" x14ac:dyDescent="0.2">
      <c r="B7" s="10"/>
      <c r="E7" s="42"/>
      <c r="W7" s="42"/>
      <c r="AC7" s="42" t="s">
        <v>28</v>
      </c>
    </row>
    <row r="8" spans="1:29" x14ac:dyDescent="0.2">
      <c r="B8" s="10"/>
      <c r="E8" s="42"/>
      <c r="W8" s="42"/>
      <c r="AC8" s="42" t="s">
        <v>137</v>
      </c>
    </row>
    <row r="9" spans="1:29" x14ac:dyDescent="0.2">
      <c r="B9" s="10"/>
      <c r="E9" s="41"/>
      <c r="W9" s="41"/>
      <c r="AC9" s="41" t="s">
        <v>139</v>
      </c>
    </row>
    <row r="10" spans="1:29" x14ac:dyDescent="0.2">
      <c r="B10" s="10"/>
      <c r="C10" s="14"/>
    </row>
    <row r="11" spans="1:29" ht="18" customHeight="1" x14ac:dyDescent="0.2">
      <c r="A11" s="73" t="s">
        <v>121</v>
      </c>
      <c r="B11" s="74"/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</row>
    <row r="12" spans="1:29" ht="13.5" customHeight="1" x14ac:dyDescent="0.2">
      <c r="A12" s="18"/>
      <c r="B12" s="19"/>
      <c r="E12" s="43"/>
      <c r="F12" s="80" t="s">
        <v>183</v>
      </c>
      <c r="G12" s="80"/>
      <c r="H12" s="80"/>
      <c r="I12" s="80"/>
      <c r="J12" s="80"/>
      <c r="K12" s="80"/>
      <c r="L12" s="80" t="s">
        <v>184</v>
      </c>
      <c r="M12" s="80"/>
      <c r="N12" s="80"/>
      <c r="O12" s="80"/>
      <c r="P12" s="80"/>
      <c r="Q12" s="80"/>
      <c r="R12" s="80" t="s">
        <v>208</v>
      </c>
      <c r="S12" s="80"/>
      <c r="T12" s="80"/>
      <c r="U12" s="80"/>
      <c r="V12" s="80"/>
      <c r="W12" s="80"/>
    </row>
    <row r="13" spans="1:29" ht="41.25" customHeight="1" x14ac:dyDescent="0.2">
      <c r="A13" s="81" t="s">
        <v>15</v>
      </c>
      <c r="B13" s="81" t="s">
        <v>16</v>
      </c>
      <c r="C13" s="75" t="s">
        <v>138</v>
      </c>
      <c r="D13" s="78"/>
      <c r="E13" s="78"/>
      <c r="F13" s="75" t="s">
        <v>140</v>
      </c>
      <c r="G13" s="76"/>
      <c r="H13" s="77"/>
      <c r="I13" s="76" t="s">
        <v>138</v>
      </c>
      <c r="J13" s="78"/>
      <c r="K13" s="79"/>
      <c r="L13" s="75" t="s">
        <v>140</v>
      </c>
      <c r="M13" s="76"/>
      <c r="N13" s="77"/>
      <c r="O13" s="76" t="s">
        <v>138</v>
      </c>
      <c r="P13" s="78"/>
      <c r="Q13" s="79"/>
      <c r="R13" s="75" t="s">
        <v>140</v>
      </c>
      <c r="S13" s="76"/>
      <c r="T13" s="77"/>
      <c r="U13" s="76" t="s">
        <v>138</v>
      </c>
      <c r="V13" s="78"/>
      <c r="W13" s="79"/>
      <c r="X13" s="75" t="s">
        <v>140</v>
      </c>
      <c r="Y13" s="76"/>
      <c r="Z13" s="77"/>
      <c r="AA13" s="76" t="s">
        <v>138</v>
      </c>
      <c r="AB13" s="78"/>
      <c r="AC13" s="79"/>
    </row>
    <row r="14" spans="1:29" ht="24" customHeight="1" x14ac:dyDescent="0.2">
      <c r="A14" s="82"/>
      <c r="B14" s="82"/>
      <c r="C14" s="52" t="s">
        <v>78</v>
      </c>
      <c r="D14" s="52" t="s">
        <v>79</v>
      </c>
      <c r="E14" s="52" t="s">
        <v>80</v>
      </c>
      <c r="F14" s="52" t="s">
        <v>78</v>
      </c>
      <c r="G14" s="52" t="s">
        <v>79</v>
      </c>
      <c r="H14" s="52" t="s">
        <v>80</v>
      </c>
      <c r="I14" s="52" t="s">
        <v>78</v>
      </c>
      <c r="J14" s="52" t="s">
        <v>79</v>
      </c>
      <c r="K14" s="52" t="s">
        <v>80</v>
      </c>
      <c r="L14" s="52" t="s">
        <v>78</v>
      </c>
      <c r="M14" s="52" t="s">
        <v>79</v>
      </c>
      <c r="N14" s="52" t="s">
        <v>80</v>
      </c>
      <c r="O14" s="52" t="s">
        <v>78</v>
      </c>
      <c r="P14" s="52" t="s">
        <v>79</v>
      </c>
      <c r="Q14" s="52" t="s">
        <v>80</v>
      </c>
      <c r="R14" s="52" t="s">
        <v>78</v>
      </c>
      <c r="S14" s="52" t="s">
        <v>79</v>
      </c>
      <c r="T14" s="52" t="s">
        <v>80</v>
      </c>
      <c r="U14" s="52" t="s">
        <v>78</v>
      </c>
      <c r="V14" s="52" t="s">
        <v>79</v>
      </c>
      <c r="W14" s="52" t="s">
        <v>80</v>
      </c>
      <c r="X14" s="52" t="s">
        <v>78</v>
      </c>
      <c r="Y14" s="52" t="s">
        <v>79</v>
      </c>
      <c r="Z14" s="52" t="s">
        <v>80</v>
      </c>
      <c r="AA14" s="52" t="s">
        <v>78</v>
      </c>
      <c r="AB14" s="52" t="s">
        <v>79</v>
      </c>
      <c r="AC14" s="52" t="s">
        <v>80</v>
      </c>
    </row>
    <row r="15" spans="1:29" ht="9.9499999999999993" customHeight="1" x14ac:dyDescent="0.2">
      <c r="A15" s="2">
        <v>1</v>
      </c>
      <c r="B15" s="2">
        <v>2</v>
      </c>
      <c r="C15" s="2">
        <v>3</v>
      </c>
      <c r="D15" s="2">
        <v>4</v>
      </c>
      <c r="E15" s="2">
        <v>5</v>
      </c>
      <c r="F15" s="2"/>
      <c r="G15" s="2"/>
      <c r="H15" s="2"/>
      <c r="I15" s="2">
        <v>3</v>
      </c>
      <c r="J15" s="2">
        <v>4</v>
      </c>
      <c r="K15" s="2">
        <v>5</v>
      </c>
      <c r="L15" s="2"/>
      <c r="M15" s="2"/>
      <c r="N15" s="2"/>
      <c r="O15" s="2">
        <v>3</v>
      </c>
      <c r="P15" s="2">
        <v>4</v>
      </c>
      <c r="Q15" s="2">
        <v>5</v>
      </c>
      <c r="R15" s="2"/>
      <c r="S15" s="2"/>
      <c r="T15" s="2"/>
      <c r="U15" s="2">
        <v>3</v>
      </c>
      <c r="V15" s="2">
        <v>4</v>
      </c>
      <c r="W15" s="2">
        <v>5</v>
      </c>
      <c r="X15" s="2"/>
      <c r="Y15" s="2"/>
      <c r="Z15" s="2"/>
      <c r="AA15" s="2">
        <v>3</v>
      </c>
      <c r="AB15" s="2">
        <v>4</v>
      </c>
      <c r="AC15" s="2">
        <v>5</v>
      </c>
    </row>
    <row r="16" spans="1:29" x14ac:dyDescent="0.2">
      <c r="A16" s="3"/>
      <c r="B16" s="4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</row>
    <row r="17" spans="1:29" ht="18" customHeight="1" x14ac:dyDescent="0.2">
      <c r="A17" s="5" t="s">
        <v>67</v>
      </c>
      <c r="B17" s="20" t="s">
        <v>7</v>
      </c>
      <c r="C17" s="38">
        <f>C19+C21+C23+C27+C31+C35+C40+C38+C43+C46</f>
        <v>238412299</v>
      </c>
      <c r="D17" s="38">
        <f>D19+D21+D23+D27+D31+D35+D40+D38+D43+D46</f>
        <v>248973300</v>
      </c>
      <c r="E17" s="38">
        <f>E19+E21+E23+E27+E31+E35+E40+E38+E43+E46</f>
        <v>262059000</v>
      </c>
      <c r="F17" s="38">
        <f t="shared" ref="F17:H17" si="0">F19+F21+F23+F27+F31+F35+F40+F38+F43+F46</f>
        <v>0</v>
      </c>
      <c r="G17" s="38">
        <f t="shared" si="0"/>
        <v>0</v>
      </c>
      <c r="H17" s="38">
        <f t="shared" si="0"/>
        <v>0</v>
      </c>
      <c r="I17" s="38">
        <f>C17+F17</f>
        <v>238412299</v>
      </c>
      <c r="J17" s="38">
        <f>D17+G17</f>
        <v>248973300</v>
      </c>
      <c r="K17" s="38">
        <f>E17+H17</f>
        <v>262059000</v>
      </c>
      <c r="L17" s="38">
        <f t="shared" ref="L17:N17" si="1">L19+L21+L23+L27+L31+L35+L40+L38+L43+L46</f>
        <v>379507.29</v>
      </c>
      <c r="M17" s="38">
        <f t="shared" si="1"/>
        <v>0</v>
      </c>
      <c r="N17" s="38">
        <f t="shared" si="1"/>
        <v>0</v>
      </c>
      <c r="O17" s="38">
        <f>I17+L17</f>
        <v>238791806.28999999</v>
      </c>
      <c r="P17" s="38">
        <f>J17+M17</f>
        <v>248973300</v>
      </c>
      <c r="Q17" s="38">
        <f>K17+N17</f>
        <v>262059000</v>
      </c>
      <c r="R17" s="38">
        <f>R19+R21+R23+R27+R31+R35+R40+R38+R43+R46+R50</f>
        <v>411422</v>
      </c>
      <c r="S17" s="38">
        <f t="shared" ref="S17:T17" si="2">S19+S21+S23+S27+S31+S35+S40+S38+S43+S46+S50</f>
        <v>0</v>
      </c>
      <c r="T17" s="38">
        <f t="shared" si="2"/>
        <v>0</v>
      </c>
      <c r="U17" s="38">
        <f>O17+R17</f>
        <v>239203228.28999999</v>
      </c>
      <c r="V17" s="38">
        <f>P17+S17</f>
        <v>248973300</v>
      </c>
      <c r="W17" s="38">
        <f>Q17+T17</f>
        <v>262059000</v>
      </c>
      <c r="X17" s="38">
        <f>X19+X21+X23+X27+X31+X35+X40+X38+X43+X46+X50</f>
        <v>2000000</v>
      </c>
      <c r="Y17" s="38">
        <f t="shared" ref="Y17:Z17" si="3">Y19+Y21+Y23+Y27+Y31+Y35+Y40+Y38+Y43+Y46+Y50</f>
        <v>0</v>
      </c>
      <c r="Z17" s="38">
        <f t="shared" si="3"/>
        <v>0</v>
      </c>
      <c r="AA17" s="38">
        <f>U17+X17</f>
        <v>241203228.28999999</v>
      </c>
      <c r="AB17" s="38">
        <f>V17+Y17</f>
        <v>248973300</v>
      </c>
      <c r="AC17" s="38">
        <f>W17+Z17</f>
        <v>262059000</v>
      </c>
    </row>
    <row r="18" spans="1:29" x14ac:dyDescent="0.2">
      <c r="A18" s="5"/>
      <c r="B18" s="20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</row>
    <row r="19" spans="1:29" ht="18.75" customHeight="1" x14ac:dyDescent="0.2">
      <c r="A19" s="6" t="s">
        <v>4</v>
      </c>
      <c r="B19" s="21" t="s">
        <v>8</v>
      </c>
      <c r="C19" s="39">
        <f>C20</f>
        <v>162512235</v>
      </c>
      <c r="D19" s="39">
        <f t="shared" ref="D19:H19" si="4">D20</f>
        <v>174411100</v>
      </c>
      <c r="E19" s="39">
        <f t="shared" si="4"/>
        <v>185682200</v>
      </c>
      <c r="F19" s="39">
        <f t="shared" si="4"/>
        <v>0</v>
      </c>
      <c r="G19" s="39">
        <f t="shared" si="4"/>
        <v>0</v>
      </c>
      <c r="H19" s="39">
        <f t="shared" si="4"/>
        <v>0</v>
      </c>
      <c r="I19" s="39">
        <f t="shared" ref="I19:I107" si="5">C19+F19</f>
        <v>162512235</v>
      </c>
      <c r="J19" s="39">
        <f t="shared" ref="J19:J107" si="6">D19+G19</f>
        <v>174411100</v>
      </c>
      <c r="K19" s="39">
        <f t="shared" ref="K19:K107" si="7">E19+H19</f>
        <v>185682200</v>
      </c>
      <c r="L19" s="39">
        <f t="shared" ref="L19:N19" si="8">L20</f>
        <v>0</v>
      </c>
      <c r="M19" s="39">
        <f t="shared" si="8"/>
        <v>0</v>
      </c>
      <c r="N19" s="39">
        <f t="shared" si="8"/>
        <v>0</v>
      </c>
      <c r="O19" s="39">
        <f t="shared" ref="O19:O107" si="9">I19+L19</f>
        <v>162512235</v>
      </c>
      <c r="P19" s="39">
        <f t="shared" ref="P19:P107" si="10">J19+M19</f>
        <v>174411100</v>
      </c>
      <c r="Q19" s="39">
        <f t="shared" ref="Q19:Q107" si="11">K19+N19</f>
        <v>185682200</v>
      </c>
      <c r="R19" s="39">
        <f t="shared" ref="R19:T19" si="12">R20</f>
        <v>0</v>
      </c>
      <c r="S19" s="39">
        <f t="shared" si="12"/>
        <v>0</v>
      </c>
      <c r="T19" s="39">
        <f t="shared" si="12"/>
        <v>0</v>
      </c>
      <c r="U19" s="39">
        <f>O19+R19</f>
        <v>162512235</v>
      </c>
      <c r="V19" s="39">
        <f t="shared" ref="V19" si="13">P19+S19</f>
        <v>174411100</v>
      </c>
      <c r="W19" s="39">
        <f t="shared" ref="W19" si="14">Q19+T19</f>
        <v>185682200</v>
      </c>
      <c r="X19" s="39">
        <f t="shared" ref="X19:Z19" si="15">X20</f>
        <v>0</v>
      </c>
      <c r="Y19" s="39">
        <f t="shared" si="15"/>
        <v>0</v>
      </c>
      <c r="Z19" s="39">
        <f t="shared" si="15"/>
        <v>0</v>
      </c>
      <c r="AA19" s="39">
        <f>U19+X19</f>
        <v>162512235</v>
      </c>
      <c r="AB19" s="39">
        <f t="shared" ref="AB19" si="16">V19+Y19</f>
        <v>174411100</v>
      </c>
      <c r="AC19" s="39">
        <f t="shared" ref="AC19" si="17">W19+Z19</f>
        <v>185682200</v>
      </c>
    </row>
    <row r="20" spans="1:29" x14ac:dyDescent="0.2">
      <c r="A20" s="7" t="s">
        <v>0</v>
      </c>
      <c r="B20" s="21" t="s">
        <v>9</v>
      </c>
      <c r="C20" s="39">
        <v>162512235</v>
      </c>
      <c r="D20" s="39">
        <v>174411100</v>
      </c>
      <c r="E20" s="39">
        <v>185682200</v>
      </c>
      <c r="F20" s="39"/>
      <c r="G20" s="39"/>
      <c r="H20" s="39"/>
      <c r="I20" s="39">
        <f t="shared" si="5"/>
        <v>162512235</v>
      </c>
      <c r="J20" s="39">
        <f t="shared" si="6"/>
        <v>174411100</v>
      </c>
      <c r="K20" s="39">
        <f t="shared" si="7"/>
        <v>185682200</v>
      </c>
      <c r="L20" s="39"/>
      <c r="M20" s="39"/>
      <c r="N20" s="39"/>
      <c r="O20" s="39">
        <f>I20+L20</f>
        <v>162512235</v>
      </c>
      <c r="P20" s="39">
        <f>J20+M20</f>
        <v>174411100</v>
      </c>
      <c r="Q20" s="39">
        <f>K20+N20</f>
        <v>185682200</v>
      </c>
      <c r="R20" s="39"/>
      <c r="S20" s="39"/>
      <c r="T20" s="39"/>
      <c r="U20" s="39">
        <f>O20+R20</f>
        <v>162512235</v>
      </c>
      <c r="V20" s="39">
        <f>P20+S20</f>
        <v>174411100</v>
      </c>
      <c r="W20" s="39">
        <f>Q20+T20</f>
        <v>185682200</v>
      </c>
      <c r="X20" s="39"/>
      <c r="Y20" s="39"/>
      <c r="Z20" s="39"/>
      <c r="AA20" s="39">
        <f>U20+X20</f>
        <v>162512235</v>
      </c>
      <c r="AB20" s="39">
        <f>V20+Y20</f>
        <v>174411100</v>
      </c>
      <c r="AC20" s="39">
        <f>W20+Z20</f>
        <v>185682200</v>
      </c>
    </row>
    <row r="21" spans="1:29" ht="29.25" customHeight="1" x14ac:dyDescent="0.2">
      <c r="A21" s="8" t="s">
        <v>31</v>
      </c>
      <c r="B21" s="21" t="s">
        <v>32</v>
      </c>
      <c r="C21" s="39">
        <f>C22</f>
        <v>15692882</v>
      </c>
      <c r="D21" s="39">
        <f t="shared" ref="D21:H21" si="18">D22</f>
        <v>16879000</v>
      </c>
      <c r="E21" s="39">
        <f t="shared" si="18"/>
        <v>17687000</v>
      </c>
      <c r="F21" s="39">
        <f t="shared" si="18"/>
        <v>0</v>
      </c>
      <c r="G21" s="39">
        <f t="shared" si="18"/>
        <v>0</v>
      </c>
      <c r="H21" s="39">
        <f t="shared" si="18"/>
        <v>0</v>
      </c>
      <c r="I21" s="39">
        <f t="shared" si="5"/>
        <v>15692882</v>
      </c>
      <c r="J21" s="39">
        <f t="shared" si="6"/>
        <v>16879000</v>
      </c>
      <c r="K21" s="39">
        <f t="shared" si="7"/>
        <v>17687000</v>
      </c>
      <c r="L21" s="39">
        <f t="shared" ref="L21:N21" si="19">L22</f>
        <v>0</v>
      </c>
      <c r="M21" s="39">
        <f t="shared" si="19"/>
        <v>0</v>
      </c>
      <c r="N21" s="39">
        <f t="shared" si="19"/>
        <v>0</v>
      </c>
      <c r="O21" s="39">
        <f t="shared" si="9"/>
        <v>15692882</v>
      </c>
      <c r="P21" s="39">
        <f t="shared" si="10"/>
        <v>16879000</v>
      </c>
      <c r="Q21" s="39">
        <f t="shared" si="11"/>
        <v>17687000</v>
      </c>
      <c r="R21" s="39">
        <f t="shared" ref="R21:T21" si="20">R22</f>
        <v>0</v>
      </c>
      <c r="S21" s="39">
        <f t="shared" si="20"/>
        <v>0</v>
      </c>
      <c r="T21" s="39">
        <f t="shared" si="20"/>
        <v>0</v>
      </c>
      <c r="U21" s="39">
        <f t="shared" ref="U21:U48" si="21">O21+R21</f>
        <v>15692882</v>
      </c>
      <c r="V21" s="39">
        <f t="shared" ref="V21:V48" si="22">P21+S21</f>
        <v>16879000</v>
      </c>
      <c r="W21" s="39">
        <f t="shared" ref="W21:W48" si="23">Q21+T21</f>
        <v>17687000</v>
      </c>
      <c r="X21" s="39">
        <f t="shared" ref="X21:Z21" si="24">X22</f>
        <v>0</v>
      </c>
      <c r="Y21" s="39">
        <f t="shared" si="24"/>
        <v>0</v>
      </c>
      <c r="Z21" s="39">
        <f t="shared" si="24"/>
        <v>0</v>
      </c>
      <c r="AA21" s="39">
        <f t="shared" ref="AA21:AA48" si="25">U21+X21</f>
        <v>15692882</v>
      </c>
      <c r="AB21" s="39">
        <f t="shared" ref="AB21:AB48" si="26">V21+Y21</f>
        <v>16879000</v>
      </c>
      <c r="AC21" s="39">
        <f t="shared" ref="AC21:AC48" si="27">W21+Z21</f>
        <v>17687000</v>
      </c>
    </row>
    <row r="22" spans="1:29" ht="25.5" x14ac:dyDescent="0.2">
      <c r="A22" s="7" t="s">
        <v>33</v>
      </c>
      <c r="B22" s="21" t="s">
        <v>34</v>
      </c>
      <c r="C22" s="39">
        <v>15692882</v>
      </c>
      <c r="D22" s="39">
        <v>16879000</v>
      </c>
      <c r="E22" s="39">
        <v>17687000</v>
      </c>
      <c r="F22" s="39"/>
      <c r="G22" s="39"/>
      <c r="H22" s="39"/>
      <c r="I22" s="39">
        <f t="shared" si="5"/>
        <v>15692882</v>
      </c>
      <c r="J22" s="39">
        <f t="shared" si="6"/>
        <v>16879000</v>
      </c>
      <c r="K22" s="39">
        <f t="shared" si="7"/>
        <v>17687000</v>
      </c>
      <c r="L22" s="39"/>
      <c r="M22" s="39"/>
      <c r="N22" s="39"/>
      <c r="O22" s="39">
        <f t="shared" si="9"/>
        <v>15692882</v>
      </c>
      <c r="P22" s="39">
        <f t="shared" si="10"/>
        <v>16879000</v>
      </c>
      <c r="Q22" s="39">
        <f t="shared" si="11"/>
        <v>17687000</v>
      </c>
      <c r="R22" s="39"/>
      <c r="S22" s="39"/>
      <c r="T22" s="39"/>
      <c r="U22" s="39">
        <f t="shared" si="21"/>
        <v>15692882</v>
      </c>
      <c r="V22" s="39">
        <f t="shared" si="22"/>
        <v>16879000</v>
      </c>
      <c r="W22" s="39">
        <f t="shared" si="23"/>
        <v>17687000</v>
      </c>
      <c r="X22" s="39"/>
      <c r="Y22" s="39"/>
      <c r="Z22" s="39"/>
      <c r="AA22" s="39">
        <f t="shared" si="25"/>
        <v>15692882</v>
      </c>
      <c r="AB22" s="39">
        <f t="shared" si="26"/>
        <v>16879000</v>
      </c>
      <c r="AC22" s="39">
        <f t="shared" si="27"/>
        <v>17687000</v>
      </c>
    </row>
    <row r="23" spans="1:29" ht="18.75" customHeight="1" x14ac:dyDescent="0.2">
      <c r="A23" s="8" t="s">
        <v>1</v>
      </c>
      <c r="B23" s="21" t="s">
        <v>10</v>
      </c>
      <c r="C23" s="39">
        <f>SUM(C24:C26)</f>
        <v>23096000</v>
      </c>
      <c r="D23" s="39">
        <f t="shared" ref="D23:H23" si="28">SUM(D24:D26)</f>
        <v>23765100</v>
      </c>
      <c r="E23" s="39">
        <f t="shared" si="28"/>
        <v>24649400</v>
      </c>
      <c r="F23" s="39">
        <f t="shared" si="28"/>
        <v>0</v>
      </c>
      <c r="G23" s="39">
        <f t="shared" si="28"/>
        <v>0</v>
      </c>
      <c r="H23" s="39">
        <f t="shared" si="28"/>
        <v>0</v>
      </c>
      <c r="I23" s="39">
        <f t="shared" si="5"/>
        <v>23096000</v>
      </c>
      <c r="J23" s="39">
        <f t="shared" si="6"/>
        <v>23765100</v>
      </c>
      <c r="K23" s="39">
        <f t="shared" si="7"/>
        <v>24649400</v>
      </c>
      <c r="L23" s="39">
        <f t="shared" ref="L23:N23" si="29">SUM(L24:L26)</f>
        <v>0</v>
      </c>
      <c r="M23" s="39">
        <f t="shared" si="29"/>
        <v>0</v>
      </c>
      <c r="N23" s="39">
        <f t="shared" si="29"/>
        <v>0</v>
      </c>
      <c r="O23" s="39">
        <f t="shared" si="9"/>
        <v>23096000</v>
      </c>
      <c r="P23" s="39">
        <f t="shared" si="10"/>
        <v>23765100</v>
      </c>
      <c r="Q23" s="39">
        <f t="shared" si="11"/>
        <v>24649400</v>
      </c>
      <c r="R23" s="39">
        <f t="shared" ref="R23:T23" si="30">SUM(R24:R26)</f>
        <v>0</v>
      </c>
      <c r="S23" s="39">
        <f t="shared" si="30"/>
        <v>0</v>
      </c>
      <c r="T23" s="39">
        <f t="shared" si="30"/>
        <v>0</v>
      </c>
      <c r="U23" s="39">
        <f t="shared" si="21"/>
        <v>23096000</v>
      </c>
      <c r="V23" s="39">
        <f t="shared" si="22"/>
        <v>23765100</v>
      </c>
      <c r="W23" s="39">
        <f t="shared" si="23"/>
        <v>24649400</v>
      </c>
      <c r="X23" s="39">
        <f t="shared" ref="X23:Z23" si="31">SUM(X24:X26)</f>
        <v>2000000</v>
      </c>
      <c r="Y23" s="39">
        <f t="shared" si="31"/>
        <v>0</v>
      </c>
      <c r="Z23" s="39">
        <f t="shared" si="31"/>
        <v>0</v>
      </c>
      <c r="AA23" s="39">
        <f t="shared" si="25"/>
        <v>25096000</v>
      </c>
      <c r="AB23" s="39">
        <f t="shared" si="26"/>
        <v>23765100</v>
      </c>
      <c r="AC23" s="39">
        <f t="shared" si="27"/>
        <v>24649400</v>
      </c>
    </row>
    <row r="24" spans="1:29" x14ac:dyDescent="0.2">
      <c r="A24" s="7" t="s">
        <v>55</v>
      </c>
      <c r="B24" s="21" t="s">
        <v>56</v>
      </c>
      <c r="C24" s="39">
        <v>4079000</v>
      </c>
      <c r="D24" s="39">
        <v>4279300</v>
      </c>
      <c r="E24" s="39">
        <v>4455600</v>
      </c>
      <c r="F24" s="39"/>
      <c r="G24" s="39"/>
      <c r="H24" s="39"/>
      <c r="I24" s="39">
        <f t="shared" si="5"/>
        <v>4079000</v>
      </c>
      <c r="J24" s="39">
        <f t="shared" si="6"/>
        <v>4279300</v>
      </c>
      <c r="K24" s="39">
        <f t="shared" si="7"/>
        <v>4455600</v>
      </c>
      <c r="L24" s="39"/>
      <c r="M24" s="39"/>
      <c r="N24" s="39"/>
      <c r="O24" s="39">
        <f t="shared" si="9"/>
        <v>4079000</v>
      </c>
      <c r="P24" s="39">
        <f t="shared" si="10"/>
        <v>4279300</v>
      </c>
      <c r="Q24" s="39">
        <f t="shared" si="11"/>
        <v>4455600</v>
      </c>
      <c r="R24" s="39"/>
      <c r="S24" s="39"/>
      <c r="T24" s="39"/>
      <c r="U24" s="39">
        <f t="shared" si="21"/>
        <v>4079000</v>
      </c>
      <c r="V24" s="39">
        <f t="shared" si="22"/>
        <v>4279300</v>
      </c>
      <c r="W24" s="39">
        <f t="shared" si="23"/>
        <v>4455600</v>
      </c>
      <c r="X24" s="39"/>
      <c r="Y24" s="39"/>
      <c r="Z24" s="39"/>
      <c r="AA24" s="39">
        <f t="shared" si="25"/>
        <v>4079000</v>
      </c>
      <c r="AB24" s="39">
        <f t="shared" si="26"/>
        <v>4279300</v>
      </c>
      <c r="AC24" s="39">
        <f t="shared" si="27"/>
        <v>4455600</v>
      </c>
    </row>
    <row r="25" spans="1:29" x14ac:dyDescent="0.2">
      <c r="A25" s="7" t="s">
        <v>6</v>
      </c>
      <c r="B25" s="21" t="s">
        <v>57</v>
      </c>
      <c r="C25" s="39">
        <v>17362000</v>
      </c>
      <c r="D25" s="39">
        <v>17697100</v>
      </c>
      <c r="E25" s="39">
        <v>18331800</v>
      </c>
      <c r="F25" s="39"/>
      <c r="G25" s="39"/>
      <c r="H25" s="39"/>
      <c r="I25" s="39">
        <f t="shared" si="5"/>
        <v>17362000</v>
      </c>
      <c r="J25" s="39">
        <f t="shared" si="6"/>
        <v>17697100</v>
      </c>
      <c r="K25" s="39">
        <f t="shared" si="7"/>
        <v>18331800</v>
      </c>
      <c r="L25" s="39"/>
      <c r="M25" s="39"/>
      <c r="N25" s="39"/>
      <c r="O25" s="39">
        <f t="shared" si="9"/>
        <v>17362000</v>
      </c>
      <c r="P25" s="39">
        <f t="shared" si="10"/>
        <v>17697100</v>
      </c>
      <c r="Q25" s="39">
        <f t="shared" si="11"/>
        <v>18331800</v>
      </c>
      <c r="R25" s="39"/>
      <c r="S25" s="39"/>
      <c r="T25" s="39"/>
      <c r="U25" s="39">
        <f t="shared" si="21"/>
        <v>17362000</v>
      </c>
      <c r="V25" s="39">
        <f t="shared" si="22"/>
        <v>17697100</v>
      </c>
      <c r="W25" s="39">
        <f t="shared" si="23"/>
        <v>18331800</v>
      </c>
      <c r="X25" s="39">
        <v>2000000</v>
      </c>
      <c r="Y25" s="39"/>
      <c r="Z25" s="39"/>
      <c r="AA25" s="39">
        <f t="shared" si="25"/>
        <v>19362000</v>
      </c>
      <c r="AB25" s="39">
        <f t="shared" si="26"/>
        <v>17697100</v>
      </c>
      <c r="AC25" s="39">
        <f t="shared" si="27"/>
        <v>18331800</v>
      </c>
    </row>
    <row r="26" spans="1:29" x14ac:dyDescent="0.2">
      <c r="A26" s="7" t="s">
        <v>52</v>
      </c>
      <c r="B26" s="21" t="s">
        <v>58</v>
      </c>
      <c r="C26" s="39">
        <v>1655000</v>
      </c>
      <c r="D26" s="39">
        <v>1788700</v>
      </c>
      <c r="E26" s="39">
        <v>1862000</v>
      </c>
      <c r="F26" s="39"/>
      <c r="G26" s="39"/>
      <c r="H26" s="39"/>
      <c r="I26" s="39">
        <f t="shared" si="5"/>
        <v>1655000</v>
      </c>
      <c r="J26" s="39">
        <f t="shared" si="6"/>
        <v>1788700</v>
      </c>
      <c r="K26" s="39">
        <f t="shared" si="7"/>
        <v>1862000</v>
      </c>
      <c r="L26" s="39"/>
      <c r="M26" s="39"/>
      <c r="N26" s="39"/>
      <c r="O26" s="39">
        <f t="shared" si="9"/>
        <v>1655000</v>
      </c>
      <c r="P26" s="39">
        <f t="shared" si="10"/>
        <v>1788700</v>
      </c>
      <c r="Q26" s="39">
        <f t="shared" si="11"/>
        <v>1862000</v>
      </c>
      <c r="R26" s="39"/>
      <c r="S26" s="39"/>
      <c r="T26" s="39"/>
      <c r="U26" s="39">
        <f t="shared" si="21"/>
        <v>1655000</v>
      </c>
      <c r="V26" s="39">
        <f t="shared" si="22"/>
        <v>1788700</v>
      </c>
      <c r="W26" s="39">
        <f t="shared" si="23"/>
        <v>1862000</v>
      </c>
      <c r="X26" s="39"/>
      <c r="Y26" s="39"/>
      <c r="Z26" s="39"/>
      <c r="AA26" s="39">
        <f t="shared" si="25"/>
        <v>1655000</v>
      </c>
      <c r="AB26" s="39">
        <f t="shared" si="26"/>
        <v>1788700</v>
      </c>
      <c r="AC26" s="39">
        <f t="shared" si="27"/>
        <v>1862000</v>
      </c>
    </row>
    <row r="27" spans="1:29" ht="18.75" customHeight="1" x14ac:dyDescent="0.2">
      <c r="A27" s="8" t="s">
        <v>126</v>
      </c>
      <c r="B27" s="21" t="s">
        <v>127</v>
      </c>
      <c r="C27" s="39">
        <f>SUM(C28:C30)</f>
        <v>10277207</v>
      </c>
      <c r="D27" s="39">
        <f>SUM(D28:D30)</f>
        <v>10300200</v>
      </c>
      <c r="E27" s="39">
        <f>SUM(E28:E30)</f>
        <v>10323300</v>
      </c>
      <c r="F27" s="39">
        <f t="shared" ref="F27:H27" si="32">SUM(F28:F30)</f>
        <v>0</v>
      </c>
      <c r="G27" s="39">
        <f t="shared" si="32"/>
        <v>0</v>
      </c>
      <c r="H27" s="39">
        <f t="shared" si="32"/>
        <v>0</v>
      </c>
      <c r="I27" s="39">
        <f t="shared" si="5"/>
        <v>10277207</v>
      </c>
      <c r="J27" s="39">
        <f t="shared" si="6"/>
        <v>10300200</v>
      </c>
      <c r="K27" s="39">
        <f t="shared" si="7"/>
        <v>10323300</v>
      </c>
      <c r="L27" s="39">
        <f t="shared" ref="L27:N27" si="33">SUM(L28:L30)</f>
        <v>0</v>
      </c>
      <c r="M27" s="39">
        <f t="shared" si="33"/>
        <v>0</v>
      </c>
      <c r="N27" s="39">
        <f t="shared" si="33"/>
        <v>0</v>
      </c>
      <c r="O27" s="39">
        <f t="shared" si="9"/>
        <v>10277207</v>
      </c>
      <c r="P27" s="39">
        <f t="shared" si="10"/>
        <v>10300200</v>
      </c>
      <c r="Q27" s="39">
        <f t="shared" si="11"/>
        <v>10323300</v>
      </c>
      <c r="R27" s="39">
        <f t="shared" ref="R27:T27" si="34">SUM(R28:R30)</f>
        <v>0</v>
      </c>
      <c r="S27" s="39">
        <f t="shared" si="34"/>
        <v>0</v>
      </c>
      <c r="T27" s="39">
        <f t="shared" si="34"/>
        <v>0</v>
      </c>
      <c r="U27" s="39">
        <f t="shared" si="21"/>
        <v>10277207</v>
      </c>
      <c r="V27" s="39">
        <f t="shared" si="22"/>
        <v>10300200</v>
      </c>
      <c r="W27" s="39">
        <f t="shared" si="23"/>
        <v>10323300</v>
      </c>
      <c r="X27" s="39">
        <f t="shared" ref="X27:Z27" si="35">SUM(X28:X30)</f>
        <v>0</v>
      </c>
      <c r="Y27" s="39">
        <f t="shared" si="35"/>
        <v>0</v>
      </c>
      <c r="Z27" s="39">
        <f t="shared" si="35"/>
        <v>0</v>
      </c>
      <c r="AA27" s="39">
        <f t="shared" si="25"/>
        <v>10277207</v>
      </c>
      <c r="AB27" s="39">
        <f t="shared" si="26"/>
        <v>10300200</v>
      </c>
      <c r="AC27" s="39">
        <f t="shared" si="27"/>
        <v>10323300</v>
      </c>
    </row>
    <row r="28" spans="1:29" x14ac:dyDescent="0.2">
      <c r="A28" s="7" t="s">
        <v>128</v>
      </c>
      <c r="B28" s="21" t="s">
        <v>129</v>
      </c>
      <c r="C28" s="39">
        <v>1417000</v>
      </c>
      <c r="D28" s="39">
        <v>1417000</v>
      </c>
      <c r="E28" s="39">
        <v>1417000</v>
      </c>
      <c r="F28" s="39"/>
      <c r="G28" s="39"/>
      <c r="H28" s="39"/>
      <c r="I28" s="39">
        <f t="shared" si="5"/>
        <v>1417000</v>
      </c>
      <c r="J28" s="39">
        <f t="shared" si="6"/>
        <v>1417000</v>
      </c>
      <c r="K28" s="39">
        <f t="shared" si="7"/>
        <v>1417000</v>
      </c>
      <c r="L28" s="39"/>
      <c r="M28" s="39"/>
      <c r="N28" s="39"/>
      <c r="O28" s="39">
        <f t="shared" si="9"/>
        <v>1417000</v>
      </c>
      <c r="P28" s="39">
        <f t="shared" si="10"/>
        <v>1417000</v>
      </c>
      <c r="Q28" s="39">
        <f t="shared" si="11"/>
        <v>1417000</v>
      </c>
      <c r="R28" s="39"/>
      <c r="S28" s="39"/>
      <c r="T28" s="39"/>
      <c r="U28" s="39">
        <f t="shared" si="21"/>
        <v>1417000</v>
      </c>
      <c r="V28" s="39">
        <f t="shared" si="22"/>
        <v>1417000</v>
      </c>
      <c r="W28" s="39">
        <f t="shared" si="23"/>
        <v>1417000</v>
      </c>
      <c r="X28" s="39"/>
      <c r="Y28" s="39"/>
      <c r="Z28" s="39"/>
      <c r="AA28" s="39">
        <f t="shared" si="25"/>
        <v>1417000</v>
      </c>
      <c r="AB28" s="39">
        <f t="shared" si="26"/>
        <v>1417000</v>
      </c>
      <c r="AC28" s="39">
        <f t="shared" si="27"/>
        <v>1417000</v>
      </c>
    </row>
    <row r="29" spans="1:29" x14ac:dyDescent="0.2">
      <c r="A29" s="7" t="s">
        <v>130</v>
      </c>
      <c r="B29" s="21" t="s">
        <v>157</v>
      </c>
      <c r="C29" s="39">
        <v>7415207</v>
      </c>
      <c r="D29" s="39">
        <v>7438200</v>
      </c>
      <c r="E29" s="39">
        <v>7461300</v>
      </c>
      <c r="F29" s="39"/>
      <c r="G29" s="39"/>
      <c r="H29" s="39"/>
      <c r="I29" s="39">
        <f t="shared" si="5"/>
        <v>7415207</v>
      </c>
      <c r="J29" s="39">
        <f t="shared" si="6"/>
        <v>7438200</v>
      </c>
      <c r="K29" s="39">
        <f t="shared" si="7"/>
        <v>7461300</v>
      </c>
      <c r="L29" s="39"/>
      <c r="M29" s="39"/>
      <c r="N29" s="39"/>
      <c r="O29" s="39">
        <f t="shared" si="9"/>
        <v>7415207</v>
      </c>
      <c r="P29" s="39">
        <f t="shared" si="10"/>
        <v>7438200</v>
      </c>
      <c r="Q29" s="39">
        <f t="shared" si="11"/>
        <v>7461300</v>
      </c>
      <c r="R29" s="39"/>
      <c r="S29" s="39"/>
      <c r="T29" s="39"/>
      <c r="U29" s="39">
        <f t="shared" si="21"/>
        <v>7415207</v>
      </c>
      <c r="V29" s="39">
        <f t="shared" si="22"/>
        <v>7438200</v>
      </c>
      <c r="W29" s="39">
        <f t="shared" si="23"/>
        <v>7461300</v>
      </c>
      <c r="X29" s="39"/>
      <c r="Y29" s="39"/>
      <c r="Z29" s="39"/>
      <c r="AA29" s="39">
        <f t="shared" si="25"/>
        <v>7415207</v>
      </c>
      <c r="AB29" s="39">
        <f t="shared" si="26"/>
        <v>7438200</v>
      </c>
      <c r="AC29" s="39">
        <f t="shared" si="27"/>
        <v>7461300</v>
      </c>
    </row>
    <row r="30" spans="1:29" x14ac:dyDescent="0.2">
      <c r="A30" s="7" t="s">
        <v>132</v>
      </c>
      <c r="B30" s="21" t="s">
        <v>131</v>
      </c>
      <c r="C30" s="39">
        <v>1445000</v>
      </c>
      <c r="D30" s="39">
        <v>1445000</v>
      </c>
      <c r="E30" s="39">
        <v>1445000</v>
      </c>
      <c r="F30" s="39"/>
      <c r="G30" s="39"/>
      <c r="H30" s="39"/>
      <c r="I30" s="39">
        <f t="shared" si="5"/>
        <v>1445000</v>
      </c>
      <c r="J30" s="39">
        <f t="shared" si="6"/>
        <v>1445000</v>
      </c>
      <c r="K30" s="39">
        <f t="shared" si="7"/>
        <v>1445000</v>
      </c>
      <c r="L30" s="39"/>
      <c r="M30" s="39"/>
      <c r="N30" s="39"/>
      <c r="O30" s="39">
        <f t="shared" si="9"/>
        <v>1445000</v>
      </c>
      <c r="P30" s="39">
        <f t="shared" si="10"/>
        <v>1445000</v>
      </c>
      <c r="Q30" s="39">
        <f t="shared" si="11"/>
        <v>1445000</v>
      </c>
      <c r="R30" s="39"/>
      <c r="S30" s="39"/>
      <c r="T30" s="39"/>
      <c r="U30" s="39">
        <f t="shared" si="21"/>
        <v>1445000</v>
      </c>
      <c r="V30" s="39">
        <f t="shared" si="22"/>
        <v>1445000</v>
      </c>
      <c r="W30" s="39">
        <f t="shared" si="23"/>
        <v>1445000</v>
      </c>
      <c r="X30" s="39"/>
      <c r="Y30" s="39"/>
      <c r="Z30" s="39"/>
      <c r="AA30" s="39">
        <f t="shared" si="25"/>
        <v>1445000</v>
      </c>
      <c r="AB30" s="39">
        <f t="shared" si="26"/>
        <v>1445000</v>
      </c>
      <c r="AC30" s="39">
        <f t="shared" si="27"/>
        <v>1445000</v>
      </c>
    </row>
    <row r="31" spans="1:29" ht="18.75" customHeight="1" x14ac:dyDescent="0.2">
      <c r="A31" s="8" t="s">
        <v>40</v>
      </c>
      <c r="B31" s="21" t="s">
        <v>11</v>
      </c>
      <c r="C31" s="39">
        <f>SUM(C32:C34)</f>
        <v>2003000</v>
      </c>
      <c r="D31" s="39">
        <f t="shared" ref="D31:H31" si="36">SUM(D32:D34)</f>
        <v>2058000</v>
      </c>
      <c r="E31" s="39">
        <f t="shared" si="36"/>
        <v>2107200</v>
      </c>
      <c r="F31" s="39">
        <f t="shared" si="36"/>
        <v>0</v>
      </c>
      <c r="G31" s="39">
        <f t="shared" si="36"/>
        <v>0</v>
      </c>
      <c r="H31" s="39">
        <f t="shared" si="36"/>
        <v>0</v>
      </c>
      <c r="I31" s="39">
        <f t="shared" si="5"/>
        <v>2003000</v>
      </c>
      <c r="J31" s="39">
        <f t="shared" si="6"/>
        <v>2058000</v>
      </c>
      <c r="K31" s="39">
        <f t="shared" si="7"/>
        <v>2107200</v>
      </c>
      <c r="L31" s="39">
        <f t="shared" ref="L31:N31" si="37">SUM(L32:L34)</f>
        <v>0</v>
      </c>
      <c r="M31" s="39">
        <f t="shared" si="37"/>
        <v>0</v>
      </c>
      <c r="N31" s="39">
        <f t="shared" si="37"/>
        <v>0</v>
      </c>
      <c r="O31" s="39">
        <f t="shared" si="9"/>
        <v>2003000</v>
      </c>
      <c r="P31" s="39">
        <f t="shared" si="10"/>
        <v>2058000</v>
      </c>
      <c r="Q31" s="39">
        <f t="shared" si="11"/>
        <v>2107200</v>
      </c>
      <c r="R31" s="39">
        <f t="shared" ref="R31:T31" si="38">SUM(R32:R34)</f>
        <v>0</v>
      </c>
      <c r="S31" s="39">
        <f t="shared" si="38"/>
        <v>0</v>
      </c>
      <c r="T31" s="39">
        <f t="shared" si="38"/>
        <v>0</v>
      </c>
      <c r="U31" s="39">
        <f t="shared" si="21"/>
        <v>2003000</v>
      </c>
      <c r="V31" s="39">
        <f t="shared" si="22"/>
        <v>2058000</v>
      </c>
      <c r="W31" s="39">
        <f t="shared" si="23"/>
        <v>2107200</v>
      </c>
      <c r="X31" s="39">
        <f t="shared" ref="X31:Z31" si="39">SUM(X32:X34)</f>
        <v>0</v>
      </c>
      <c r="Y31" s="39">
        <f t="shared" si="39"/>
        <v>0</v>
      </c>
      <c r="Z31" s="39">
        <f t="shared" si="39"/>
        <v>0</v>
      </c>
      <c r="AA31" s="39">
        <f t="shared" si="25"/>
        <v>2003000</v>
      </c>
      <c r="AB31" s="39">
        <f t="shared" si="26"/>
        <v>2058000</v>
      </c>
      <c r="AC31" s="39">
        <f t="shared" si="27"/>
        <v>2107200</v>
      </c>
    </row>
    <row r="32" spans="1:29" ht="25.5" x14ac:dyDescent="0.2">
      <c r="A32" s="7" t="s">
        <v>59</v>
      </c>
      <c r="B32" s="21" t="s">
        <v>60</v>
      </c>
      <c r="C32" s="49">
        <v>995300</v>
      </c>
      <c r="D32" s="39">
        <v>1022600</v>
      </c>
      <c r="E32" s="39">
        <v>1047000</v>
      </c>
      <c r="F32" s="49"/>
      <c r="G32" s="39"/>
      <c r="H32" s="39"/>
      <c r="I32" s="49">
        <f t="shared" si="5"/>
        <v>995300</v>
      </c>
      <c r="J32" s="39">
        <f t="shared" si="6"/>
        <v>1022600</v>
      </c>
      <c r="K32" s="39">
        <f t="shared" si="7"/>
        <v>1047000</v>
      </c>
      <c r="L32" s="49"/>
      <c r="M32" s="39"/>
      <c r="N32" s="39"/>
      <c r="O32" s="49">
        <f t="shared" si="9"/>
        <v>995300</v>
      </c>
      <c r="P32" s="39">
        <f t="shared" si="10"/>
        <v>1022600</v>
      </c>
      <c r="Q32" s="39">
        <f t="shared" si="11"/>
        <v>1047000</v>
      </c>
      <c r="R32" s="49"/>
      <c r="S32" s="39"/>
      <c r="T32" s="39"/>
      <c r="U32" s="49">
        <f t="shared" si="21"/>
        <v>995300</v>
      </c>
      <c r="V32" s="39">
        <f t="shared" si="22"/>
        <v>1022600</v>
      </c>
      <c r="W32" s="39">
        <f t="shared" si="23"/>
        <v>1047000</v>
      </c>
      <c r="X32" s="49"/>
      <c r="Y32" s="39"/>
      <c r="Z32" s="39"/>
      <c r="AA32" s="49">
        <f t="shared" si="25"/>
        <v>995300</v>
      </c>
      <c r="AB32" s="39">
        <f t="shared" si="26"/>
        <v>1022600</v>
      </c>
      <c r="AC32" s="39">
        <f t="shared" si="27"/>
        <v>1047000</v>
      </c>
    </row>
    <row r="33" spans="1:29" ht="36" customHeight="1" x14ac:dyDescent="0.2">
      <c r="A33" s="7" t="s">
        <v>133</v>
      </c>
      <c r="B33" s="21" t="s">
        <v>134</v>
      </c>
      <c r="C33" s="39">
        <v>66500</v>
      </c>
      <c r="D33" s="39">
        <v>68400</v>
      </c>
      <c r="E33" s="39">
        <v>70100</v>
      </c>
      <c r="F33" s="39"/>
      <c r="G33" s="39"/>
      <c r="H33" s="39"/>
      <c r="I33" s="39">
        <f t="shared" si="5"/>
        <v>66500</v>
      </c>
      <c r="J33" s="39">
        <f t="shared" si="6"/>
        <v>68400</v>
      </c>
      <c r="K33" s="39">
        <f t="shared" si="7"/>
        <v>70100</v>
      </c>
      <c r="L33" s="39"/>
      <c r="M33" s="39"/>
      <c r="N33" s="39"/>
      <c r="O33" s="39">
        <f t="shared" si="9"/>
        <v>66500</v>
      </c>
      <c r="P33" s="39">
        <f t="shared" si="10"/>
        <v>68400</v>
      </c>
      <c r="Q33" s="39">
        <f t="shared" si="11"/>
        <v>70100</v>
      </c>
      <c r="R33" s="39"/>
      <c r="S33" s="39"/>
      <c r="T33" s="39"/>
      <c r="U33" s="39">
        <f t="shared" si="21"/>
        <v>66500</v>
      </c>
      <c r="V33" s="39">
        <f t="shared" si="22"/>
        <v>68400</v>
      </c>
      <c r="W33" s="39">
        <f t="shared" si="23"/>
        <v>70100</v>
      </c>
      <c r="X33" s="39"/>
      <c r="Y33" s="39"/>
      <c r="Z33" s="39"/>
      <c r="AA33" s="39">
        <f t="shared" si="25"/>
        <v>66500</v>
      </c>
      <c r="AB33" s="39">
        <f t="shared" si="26"/>
        <v>68400</v>
      </c>
      <c r="AC33" s="39">
        <f t="shared" si="27"/>
        <v>70100</v>
      </c>
    </row>
    <row r="34" spans="1:29" ht="25.5" x14ac:dyDescent="0.2">
      <c r="A34" s="48" t="s">
        <v>61</v>
      </c>
      <c r="B34" s="28" t="s">
        <v>62</v>
      </c>
      <c r="C34" s="49">
        <v>941200</v>
      </c>
      <c r="D34" s="39">
        <v>967000</v>
      </c>
      <c r="E34" s="39">
        <v>990100</v>
      </c>
      <c r="F34" s="49"/>
      <c r="G34" s="39"/>
      <c r="H34" s="39"/>
      <c r="I34" s="49">
        <f t="shared" si="5"/>
        <v>941200</v>
      </c>
      <c r="J34" s="39">
        <f t="shared" si="6"/>
        <v>967000</v>
      </c>
      <c r="K34" s="39">
        <f t="shared" si="7"/>
        <v>990100</v>
      </c>
      <c r="L34" s="49"/>
      <c r="M34" s="39"/>
      <c r="N34" s="39"/>
      <c r="O34" s="49">
        <f t="shared" si="9"/>
        <v>941200</v>
      </c>
      <c r="P34" s="39">
        <f t="shared" si="10"/>
        <v>967000</v>
      </c>
      <c r="Q34" s="39">
        <f t="shared" si="11"/>
        <v>990100</v>
      </c>
      <c r="R34" s="49"/>
      <c r="S34" s="39"/>
      <c r="T34" s="39"/>
      <c r="U34" s="49">
        <f t="shared" si="21"/>
        <v>941200</v>
      </c>
      <c r="V34" s="39">
        <f t="shared" si="22"/>
        <v>967000</v>
      </c>
      <c r="W34" s="39">
        <f t="shared" si="23"/>
        <v>990100</v>
      </c>
      <c r="X34" s="49"/>
      <c r="Y34" s="39"/>
      <c r="Z34" s="39"/>
      <c r="AA34" s="49">
        <f t="shared" si="25"/>
        <v>941200</v>
      </c>
      <c r="AB34" s="39">
        <f t="shared" si="26"/>
        <v>967000</v>
      </c>
      <c r="AC34" s="39">
        <f t="shared" si="27"/>
        <v>990100</v>
      </c>
    </row>
    <row r="35" spans="1:29" ht="25.5" x14ac:dyDescent="0.2">
      <c r="A35" s="6" t="s">
        <v>2</v>
      </c>
      <c r="B35" s="21" t="s">
        <v>12</v>
      </c>
      <c r="C35" s="39">
        <f>SUM(C36:C37)</f>
        <v>8047581</v>
      </c>
      <c r="D35" s="39">
        <f t="shared" ref="D35:H35" si="40">SUM(D36:D37)</f>
        <v>5812600</v>
      </c>
      <c r="E35" s="39">
        <f t="shared" si="40"/>
        <v>5807600</v>
      </c>
      <c r="F35" s="39">
        <f t="shared" si="40"/>
        <v>0</v>
      </c>
      <c r="G35" s="39">
        <f t="shared" si="40"/>
        <v>0</v>
      </c>
      <c r="H35" s="39">
        <f t="shared" si="40"/>
        <v>0</v>
      </c>
      <c r="I35" s="39">
        <f t="shared" si="5"/>
        <v>8047581</v>
      </c>
      <c r="J35" s="39">
        <f t="shared" si="6"/>
        <v>5812600</v>
      </c>
      <c r="K35" s="39">
        <f t="shared" si="7"/>
        <v>5807600</v>
      </c>
      <c r="L35" s="39">
        <f t="shared" ref="L35:N35" si="41">SUM(L36:L37)</f>
        <v>0</v>
      </c>
      <c r="M35" s="39">
        <f t="shared" si="41"/>
        <v>0</v>
      </c>
      <c r="N35" s="39">
        <f t="shared" si="41"/>
        <v>0</v>
      </c>
      <c r="O35" s="39">
        <f t="shared" si="9"/>
        <v>8047581</v>
      </c>
      <c r="P35" s="39">
        <f t="shared" si="10"/>
        <v>5812600</v>
      </c>
      <c r="Q35" s="39">
        <f t="shared" si="11"/>
        <v>5807600</v>
      </c>
      <c r="R35" s="39">
        <f t="shared" ref="R35:T35" si="42">SUM(R36:R37)</f>
        <v>0</v>
      </c>
      <c r="S35" s="39">
        <f t="shared" si="42"/>
        <v>0</v>
      </c>
      <c r="T35" s="39">
        <f t="shared" si="42"/>
        <v>0</v>
      </c>
      <c r="U35" s="39">
        <f t="shared" si="21"/>
        <v>8047581</v>
      </c>
      <c r="V35" s="39">
        <f t="shared" si="22"/>
        <v>5812600</v>
      </c>
      <c r="W35" s="39">
        <f t="shared" si="23"/>
        <v>5807600</v>
      </c>
      <c r="X35" s="39">
        <f t="shared" ref="X35:Z35" si="43">SUM(X36:X37)</f>
        <v>0</v>
      </c>
      <c r="Y35" s="39">
        <f t="shared" si="43"/>
        <v>0</v>
      </c>
      <c r="Z35" s="39">
        <f t="shared" si="43"/>
        <v>0</v>
      </c>
      <c r="AA35" s="39">
        <f t="shared" si="25"/>
        <v>8047581</v>
      </c>
      <c r="AB35" s="39">
        <f t="shared" si="26"/>
        <v>5812600</v>
      </c>
      <c r="AC35" s="39">
        <f t="shared" si="27"/>
        <v>5807600</v>
      </c>
    </row>
    <row r="36" spans="1:29" ht="51" x14ac:dyDescent="0.2">
      <c r="A36" s="7" t="s">
        <v>35</v>
      </c>
      <c r="B36" s="28" t="s">
        <v>36</v>
      </c>
      <c r="C36" s="39">
        <v>3947581</v>
      </c>
      <c r="D36" s="39">
        <v>3504600</v>
      </c>
      <c r="E36" s="39">
        <v>3504600</v>
      </c>
      <c r="F36" s="39"/>
      <c r="G36" s="39"/>
      <c r="H36" s="39"/>
      <c r="I36" s="39">
        <f t="shared" si="5"/>
        <v>3947581</v>
      </c>
      <c r="J36" s="39">
        <f t="shared" si="6"/>
        <v>3504600</v>
      </c>
      <c r="K36" s="39">
        <f t="shared" si="7"/>
        <v>3504600</v>
      </c>
      <c r="L36" s="39"/>
      <c r="M36" s="39"/>
      <c r="N36" s="39"/>
      <c r="O36" s="39">
        <f t="shared" si="9"/>
        <v>3947581</v>
      </c>
      <c r="P36" s="39">
        <f t="shared" si="10"/>
        <v>3504600</v>
      </c>
      <c r="Q36" s="39">
        <f t="shared" si="11"/>
        <v>3504600</v>
      </c>
      <c r="R36" s="39"/>
      <c r="S36" s="39"/>
      <c r="T36" s="39"/>
      <c r="U36" s="39">
        <f t="shared" si="21"/>
        <v>3947581</v>
      </c>
      <c r="V36" s="39">
        <f t="shared" si="22"/>
        <v>3504600</v>
      </c>
      <c r="W36" s="39">
        <f t="shared" si="23"/>
        <v>3504600</v>
      </c>
      <c r="X36" s="39"/>
      <c r="Y36" s="39"/>
      <c r="Z36" s="39"/>
      <c r="AA36" s="39">
        <f t="shared" si="25"/>
        <v>3947581</v>
      </c>
      <c r="AB36" s="39">
        <f t="shared" si="26"/>
        <v>3504600</v>
      </c>
      <c r="AC36" s="39">
        <f t="shared" si="27"/>
        <v>3504600</v>
      </c>
    </row>
    <row r="37" spans="1:29" ht="51" x14ac:dyDescent="0.2">
      <c r="A37" s="7" t="s">
        <v>76</v>
      </c>
      <c r="B37" s="22" t="s">
        <v>75</v>
      </c>
      <c r="C37" s="39">
        <v>4100000</v>
      </c>
      <c r="D37" s="39">
        <v>2308000</v>
      </c>
      <c r="E37" s="39">
        <v>2303000</v>
      </c>
      <c r="F37" s="39"/>
      <c r="G37" s="39"/>
      <c r="H37" s="39"/>
      <c r="I37" s="39">
        <f t="shared" si="5"/>
        <v>4100000</v>
      </c>
      <c r="J37" s="39">
        <f t="shared" si="6"/>
        <v>2308000</v>
      </c>
      <c r="K37" s="39">
        <f t="shared" si="7"/>
        <v>2303000</v>
      </c>
      <c r="L37" s="39"/>
      <c r="M37" s="39"/>
      <c r="N37" s="39"/>
      <c r="O37" s="39">
        <f t="shared" si="9"/>
        <v>4100000</v>
      </c>
      <c r="P37" s="39">
        <f t="shared" si="10"/>
        <v>2308000</v>
      </c>
      <c r="Q37" s="39">
        <f t="shared" si="11"/>
        <v>2303000</v>
      </c>
      <c r="R37" s="39"/>
      <c r="S37" s="39"/>
      <c r="T37" s="39"/>
      <c r="U37" s="39">
        <f t="shared" si="21"/>
        <v>4100000</v>
      </c>
      <c r="V37" s="39">
        <f t="shared" si="22"/>
        <v>2308000</v>
      </c>
      <c r="W37" s="39">
        <f t="shared" si="23"/>
        <v>2303000</v>
      </c>
      <c r="X37" s="39"/>
      <c r="Y37" s="39"/>
      <c r="Z37" s="39"/>
      <c r="AA37" s="39">
        <f t="shared" si="25"/>
        <v>4100000</v>
      </c>
      <c r="AB37" s="39">
        <f t="shared" si="26"/>
        <v>2308000</v>
      </c>
      <c r="AC37" s="39">
        <f t="shared" si="27"/>
        <v>2303000</v>
      </c>
    </row>
    <row r="38" spans="1:29" ht="18.75" customHeight="1" x14ac:dyDescent="0.2">
      <c r="A38" s="31" t="s">
        <v>5</v>
      </c>
      <c r="B38" s="32" t="s">
        <v>13</v>
      </c>
      <c r="C38" s="45">
        <f>SUM(C39:C39)</f>
        <v>10719000</v>
      </c>
      <c r="D38" s="45">
        <f t="shared" ref="D38:H38" si="44">SUM(D39:D39)</f>
        <v>10719000</v>
      </c>
      <c r="E38" s="45">
        <f t="shared" si="44"/>
        <v>10719000</v>
      </c>
      <c r="F38" s="45">
        <f t="shared" si="44"/>
        <v>0</v>
      </c>
      <c r="G38" s="45">
        <f t="shared" si="44"/>
        <v>0</v>
      </c>
      <c r="H38" s="45">
        <f t="shared" si="44"/>
        <v>0</v>
      </c>
      <c r="I38" s="45">
        <f t="shared" si="5"/>
        <v>10719000</v>
      </c>
      <c r="J38" s="45">
        <f t="shared" si="6"/>
        <v>10719000</v>
      </c>
      <c r="K38" s="45">
        <f t="shared" si="7"/>
        <v>10719000</v>
      </c>
      <c r="L38" s="45">
        <f t="shared" ref="L38:N38" si="45">SUM(L39:L39)</f>
        <v>0</v>
      </c>
      <c r="M38" s="45">
        <f t="shared" si="45"/>
        <v>0</v>
      </c>
      <c r="N38" s="45">
        <f t="shared" si="45"/>
        <v>0</v>
      </c>
      <c r="O38" s="45">
        <f t="shared" si="9"/>
        <v>10719000</v>
      </c>
      <c r="P38" s="45">
        <f t="shared" si="10"/>
        <v>10719000</v>
      </c>
      <c r="Q38" s="45">
        <f t="shared" si="11"/>
        <v>10719000</v>
      </c>
      <c r="R38" s="45">
        <f t="shared" ref="R38:T38" si="46">SUM(R39:R39)</f>
        <v>0</v>
      </c>
      <c r="S38" s="45">
        <f t="shared" si="46"/>
        <v>0</v>
      </c>
      <c r="T38" s="45">
        <f t="shared" si="46"/>
        <v>0</v>
      </c>
      <c r="U38" s="45">
        <f t="shared" si="21"/>
        <v>10719000</v>
      </c>
      <c r="V38" s="45">
        <f t="shared" si="22"/>
        <v>10719000</v>
      </c>
      <c r="W38" s="45">
        <f t="shared" si="23"/>
        <v>10719000</v>
      </c>
      <c r="X38" s="45">
        <f t="shared" ref="X38:Z38" si="47">SUM(X39:X39)</f>
        <v>0</v>
      </c>
      <c r="Y38" s="45">
        <f t="shared" si="47"/>
        <v>0</v>
      </c>
      <c r="Z38" s="45">
        <f t="shared" si="47"/>
        <v>0</v>
      </c>
      <c r="AA38" s="45">
        <f t="shared" si="25"/>
        <v>10719000</v>
      </c>
      <c r="AB38" s="45">
        <f t="shared" si="26"/>
        <v>10719000</v>
      </c>
      <c r="AC38" s="45">
        <f t="shared" si="27"/>
        <v>10719000</v>
      </c>
    </row>
    <row r="39" spans="1:29" x14ac:dyDescent="0.2">
      <c r="A39" s="17" t="s">
        <v>37</v>
      </c>
      <c r="B39" s="21" t="s">
        <v>38</v>
      </c>
      <c r="C39" s="49">
        <v>10719000</v>
      </c>
      <c r="D39" s="49">
        <v>10719000</v>
      </c>
      <c r="E39" s="49">
        <v>10719000</v>
      </c>
      <c r="F39" s="49"/>
      <c r="G39" s="49"/>
      <c r="H39" s="49"/>
      <c r="I39" s="49">
        <f t="shared" si="5"/>
        <v>10719000</v>
      </c>
      <c r="J39" s="49">
        <f t="shared" si="6"/>
        <v>10719000</v>
      </c>
      <c r="K39" s="49">
        <f t="shared" si="7"/>
        <v>10719000</v>
      </c>
      <c r="L39" s="49"/>
      <c r="M39" s="49"/>
      <c r="N39" s="49"/>
      <c r="O39" s="49">
        <f t="shared" si="9"/>
        <v>10719000</v>
      </c>
      <c r="P39" s="49">
        <f t="shared" si="10"/>
        <v>10719000</v>
      </c>
      <c r="Q39" s="49">
        <f t="shared" si="11"/>
        <v>10719000</v>
      </c>
      <c r="R39" s="49"/>
      <c r="S39" s="49"/>
      <c r="T39" s="49"/>
      <c r="U39" s="49">
        <f t="shared" si="21"/>
        <v>10719000</v>
      </c>
      <c r="V39" s="49">
        <f t="shared" si="22"/>
        <v>10719000</v>
      </c>
      <c r="W39" s="49">
        <f t="shared" si="23"/>
        <v>10719000</v>
      </c>
      <c r="X39" s="49"/>
      <c r="Y39" s="49"/>
      <c r="Z39" s="49"/>
      <c r="AA39" s="49">
        <f t="shared" si="25"/>
        <v>10719000</v>
      </c>
      <c r="AB39" s="49">
        <f t="shared" si="26"/>
        <v>10719000</v>
      </c>
      <c r="AC39" s="49">
        <f t="shared" si="27"/>
        <v>10719000</v>
      </c>
    </row>
    <row r="40" spans="1:29" ht="18.75" customHeight="1" x14ac:dyDescent="0.2">
      <c r="A40" s="8" t="s">
        <v>66</v>
      </c>
      <c r="B40" s="21" t="s">
        <v>42</v>
      </c>
      <c r="C40" s="39">
        <f>SUM(C41:C42)</f>
        <v>4067900</v>
      </c>
      <c r="D40" s="39">
        <f t="shared" ref="D40:H40" si="48">SUM(D41:D42)</f>
        <v>3958300</v>
      </c>
      <c r="E40" s="39">
        <f t="shared" si="48"/>
        <v>3958300</v>
      </c>
      <c r="F40" s="39">
        <f t="shared" si="48"/>
        <v>0</v>
      </c>
      <c r="G40" s="39">
        <f t="shared" si="48"/>
        <v>0</v>
      </c>
      <c r="H40" s="39">
        <f t="shared" si="48"/>
        <v>0</v>
      </c>
      <c r="I40" s="39">
        <f t="shared" si="5"/>
        <v>4067900</v>
      </c>
      <c r="J40" s="39">
        <f t="shared" si="6"/>
        <v>3958300</v>
      </c>
      <c r="K40" s="39">
        <f t="shared" si="7"/>
        <v>3958300</v>
      </c>
      <c r="L40" s="39">
        <f t="shared" ref="L40:N40" si="49">SUM(L41:L42)</f>
        <v>379507.29</v>
      </c>
      <c r="M40" s="39">
        <f t="shared" si="49"/>
        <v>0</v>
      </c>
      <c r="N40" s="39">
        <f t="shared" si="49"/>
        <v>0</v>
      </c>
      <c r="O40" s="39">
        <f t="shared" si="9"/>
        <v>4447407.29</v>
      </c>
      <c r="P40" s="39">
        <f t="shared" si="10"/>
        <v>3958300</v>
      </c>
      <c r="Q40" s="39">
        <f t="shared" si="11"/>
        <v>3958300</v>
      </c>
      <c r="R40" s="39">
        <f t="shared" ref="R40:T40" si="50">SUM(R41:R42)</f>
        <v>0</v>
      </c>
      <c r="S40" s="39">
        <f t="shared" si="50"/>
        <v>0</v>
      </c>
      <c r="T40" s="39">
        <f t="shared" si="50"/>
        <v>0</v>
      </c>
      <c r="U40" s="39">
        <f t="shared" si="21"/>
        <v>4447407.29</v>
      </c>
      <c r="V40" s="39">
        <f t="shared" si="22"/>
        <v>3958300</v>
      </c>
      <c r="W40" s="39">
        <f t="shared" si="23"/>
        <v>3958300</v>
      </c>
      <c r="X40" s="39">
        <f t="shared" ref="X40:Z40" si="51">SUM(X41:X42)</f>
        <v>0</v>
      </c>
      <c r="Y40" s="39">
        <f t="shared" si="51"/>
        <v>0</v>
      </c>
      <c r="Z40" s="39">
        <f t="shared" si="51"/>
        <v>0</v>
      </c>
      <c r="AA40" s="39">
        <f t="shared" si="25"/>
        <v>4447407.29</v>
      </c>
      <c r="AB40" s="39">
        <f t="shared" si="26"/>
        <v>3958300</v>
      </c>
      <c r="AC40" s="39">
        <f t="shared" si="27"/>
        <v>3958300</v>
      </c>
    </row>
    <row r="41" spans="1:29" x14ac:dyDescent="0.2">
      <c r="A41" s="29" t="s">
        <v>43</v>
      </c>
      <c r="B41" s="30" t="s">
        <v>44</v>
      </c>
      <c r="C41" s="46">
        <v>1233000</v>
      </c>
      <c r="D41" s="46">
        <v>1276300</v>
      </c>
      <c r="E41" s="46">
        <v>1276300</v>
      </c>
      <c r="F41" s="46"/>
      <c r="G41" s="46"/>
      <c r="H41" s="46"/>
      <c r="I41" s="46">
        <f t="shared" si="5"/>
        <v>1233000</v>
      </c>
      <c r="J41" s="46">
        <f t="shared" si="6"/>
        <v>1276300</v>
      </c>
      <c r="K41" s="46">
        <f t="shared" si="7"/>
        <v>1276300</v>
      </c>
      <c r="L41" s="46">
        <v>379507.29</v>
      </c>
      <c r="M41" s="46"/>
      <c r="N41" s="46"/>
      <c r="O41" s="46">
        <f t="shared" si="9"/>
        <v>1612507.29</v>
      </c>
      <c r="P41" s="46">
        <f t="shared" si="10"/>
        <v>1276300</v>
      </c>
      <c r="Q41" s="46">
        <f t="shared" si="11"/>
        <v>1276300</v>
      </c>
      <c r="R41" s="46"/>
      <c r="S41" s="46"/>
      <c r="T41" s="46"/>
      <c r="U41" s="46">
        <f t="shared" si="21"/>
        <v>1612507.29</v>
      </c>
      <c r="V41" s="46">
        <f t="shared" si="22"/>
        <v>1276300</v>
      </c>
      <c r="W41" s="46">
        <f t="shared" si="23"/>
        <v>1276300</v>
      </c>
      <c r="X41" s="46"/>
      <c r="Y41" s="46"/>
      <c r="Z41" s="46"/>
      <c r="AA41" s="46">
        <f t="shared" si="25"/>
        <v>1612507.29</v>
      </c>
      <c r="AB41" s="46">
        <f t="shared" si="26"/>
        <v>1276300</v>
      </c>
      <c r="AC41" s="46">
        <f t="shared" si="27"/>
        <v>1276300</v>
      </c>
    </row>
    <row r="42" spans="1:29" x14ac:dyDescent="0.2">
      <c r="A42" s="13" t="s">
        <v>45</v>
      </c>
      <c r="B42" s="33" t="s">
        <v>46</v>
      </c>
      <c r="C42" s="39">
        <v>2834900</v>
      </c>
      <c r="D42" s="39">
        <v>2682000</v>
      </c>
      <c r="E42" s="39">
        <v>2682000</v>
      </c>
      <c r="F42" s="39"/>
      <c r="G42" s="39"/>
      <c r="H42" s="39"/>
      <c r="I42" s="39">
        <f t="shared" si="5"/>
        <v>2834900</v>
      </c>
      <c r="J42" s="39">
        <f t="shared" si="6"/>
        <v>2682000</v>
      </c>
      <c r="K42" s="39">
        <f t="shared" si="7"/>
        <v>2682000</v>
      </c>
      <c r="L42" s="39"/>
      <c r="M42" s="39"/>
      <c r="N42" s="39"/>
      <c r="O42" s="39">
        <f t="shared" si="9"/>
        <v>2834900</v>
      </c>
      <c r="P42" s="39">
        <f t="shared" si="10"/>
        <v>2682000</v>
      </c>
      <c r="Q42" s="39">
        <f t="shared" si="11"/>
        <v>2682000</v>
      </c>
      <c r="R42" s="39"/>
      <c r="S42" s="39"/>
      <c r="T42" s="39"/>
      <c r="U42" s="39">
        <f t="shared" si="21"/>
        <v>2834900</v>
      </c>
      <c r="V42" s="39">
        <f t="shared" si="22"/>
        <v>2682000</v>
      </c>
      <c r="W42" s="39">
        <f t="shared" si="23"/>
        <v>2682000</v>
      </c>
      <c r="X42" s="39"/>
      <c r="Y42" s="39"/>
      <c r="Z42" s="39"/>
      <c r="AA42" s="39">
        <f t="shared" si="25"/>
        <v>2834900</v>
      </c>
      <c r="AB42" s="39">
        <f t="shared" si="26"/>
        <v>2682000</v>
      </c>
      <c r="AC42" s="39">
        <f t="shared" si="27"/>
        <v>2682000</v>
      </c>
    </row>
    <row r="43" spans="1:29" ht="18.75" customHeight="1" x14ac:dyDescent="0.2">
      <c r="A43" s="15" t="s">
        <v>26</v>
      </c>
      <c r="B43" s="23" t="s">
        <v>27</v>
      </c>
      <c r="C43" s="39">
        <f>SUM(C44:C45)</f>
        <v>1385494</v>
      </c>
      <c r="D43" s="39">
        <f t="shared" ref="D43:H43" si="52">SUM(D44:D45)</f>
        <v>620000</v>
      </c>
      <c r="E43" s="39">
        <f t="shared" si="52"/>
        <v>675000</v>
      </c>
      <c r="F43" s="39">
        <f t="shared" si="52"/>
        <v>0</v>
      </c>
      <c r="G43" s="39">
        <f t="shared" si="52"/>
        <v>0</v>
      </c>
      <c r="H43" s="39">
        <f t="shared" si="52"/>
        <v>0</v>
      </c>
      <c r="I43" s="39">
        <f t="shared" si="5"/>
        <v>1385494</v>
      </c>
      <c r="J43" s="39">
        <f t="shared" si="6"/>
        <v>620000</v>
      </c>
      <c r="K43" s="39">
        <f t="shared" si="7"/>
        <v>675000</v>
      </c>
      <c r="L43" s="39">
        <f t="shared" ref="L43:N43" si="53">SUM(L44:L45)</f>
        <v>0</v>
      </c>
      <c r="M43" s="39">
        <f t="shared" si="53"/>
        <v>0</v>
      </c>
      <c r="N43" s="39">
        <f t="shared" si="53"/>
        <v>0</v>
      </c>
      <c r="O43" s="39">
        <f t="shared" si="9"/>
        <v>1385494</v>
      </c>
      <c r="P43" s="39">
        <f t="shared" si="10"/>
        <v>620000</v>
      </c>
      <c r="Q43" s="39">
        <f t="shared" si="11"/>
        <v>675000</v>
      </c>
      <c r="R43" s="39">
        <f t="shared" ref="R43:T43" si="54">SUM(R44:R45)</f>
        <v>0</v>
      </c>
      <c r="S43" s="39">
        <f t="shared" si="54"/>
        <v>0</v>
      </c>
      <c r="T43" s="39">
        <f t="shared" si="54"/>
        <v>0</v>
      </c>
      <c r="U43" s="39">
        <f t="shared" si="21"/>
        <v>1385494</v>
      </c>
      <c r="V43" s="39">
        <f t="shared" si="22"/>
        <v>620000</v>
      </c>
      <c r="W43" s="39">
        <f t="shared" si="23"/>
        <v>675000</v>
      </c>
      <c r="X43" s="39">
        <f t="shared" ref="X43:Z43" si="55">SUM(X44:X45)</f>
        <v>0</v>
      </c>
      <c r="Y43" s="39">
        <f t="shared" si="55"/>
        <v>0</v>
      </c>
      <c r="Z43" s="39">
        <f t="shared" si="55"/>
        <v>0</v>
      </c>
      <c r="AA43" s="39">
        <f t="shared" si="25"/>
        <v>1385494</v>
      </c>
      <c r="AB43" s="39">
        <f t="shared" si="26"/>
        <v>620000</v>
      </c>
      <c r="AC43" s="39">
        <f t="shared" si="27"/>
        <v>675000</v>
      </c>
    </row>
    <row r="44" spans="1:29" ht="51" x14ac:dyDescent="0.2">
      <c r="A44" s="7" t="s">
        <v>77</v>
      </c>
      <c r="B44" s="28" t="s">
        <v>63</v>
      </c>
      <c r="C44" s="39">
        <v>956632</v>
      </c>
      <c r="D44" s="39">
        <v>450000</v>
      </c>
      <c r="E44" s="39">
        <v>500000</v>
      </c>
      <c r="F44" s="39"/>
      <c r="G44" s="39"/>
      <c r="H44" s="39"/>
      <c r="I44" s="39">
        <f t="shared" si="5"/>
        <v>956632</v>
      </c>
      <c r="J44" s="39">
        <f t="shared" si="6"/>
        <v>450000</v>
      </c>
      <c r="K44" s="39">
        <f t="shared" si="7"/>
        <v>500000</v>
      </c>
      <c r="L44" s="39"/>
      <c r="M44" s="39"/>
      <c r="N44" s="39"/>
      <c r="O44" s="39">
        <f t="shared" si="9"/>
        <v>956632</v>
      </c>
      <c r="P44" s="39">
        <f t="shared" si="10"/>
        <v>450000</v>
      </c>
      <c r="Q44" s="39">
        <f t="shared" si="11"/>
        <v>500000</v>
      </c>
      <c r="R44" s="39"/>
      <c r="S44" s="39"/>
      <c r="T44" s="39"/>
      <c r="U44" s="39">
        <f t="shared" si="21"/>
        <v>956632</v>
      </c>
      <c r="V44" s="39">
        <f t="shared" si="22"/>
        <v>450000</v>
      </c>
      <c r="W44" s="39">
        <f t="shared" si="23"/>
        <v>500000</v>
      </c>
      <c r="X44" s="39"/>
      <c r="Y44" s="39"/>
      <c r="Z44" s="39"/>
      <c r="AA44" s="39">
        <f t="shared" si="25"/>
        <v>956632</v>
      </c>
      <c r="AB44" s="39">
        <f t="shared" si="26"/>
        <v>450000</v>
      </c>
      <c r="AC44" s="39">
        <f t="shared" si="27"/>
        <v>500000</v>
      </c>
    </row>
    <row r="45" spans="1:29" ht="25.5" x14ac:dyDescent="0.2">
      <c r="A45" s="7" t="s">
        <v>64</v>
      </c>
      <c r="B45" s="22" t="s">
        <v>39</v>
      </c>
      <c r="C45" s="39">
        <v>428862</v>
      </c>
      <c r="D45" s="39">
        <v>170000</v>
      </c>
      <c r="E45" s="39">
        <v>175000</v>
      </c>
      <c r="F45" s="39"/>
      <c r="G45" s="39"/>
      <c r="H45" s="39"/>
      <c r="I45" s="39">
        <f t="shared" si="5"/>
        <v>428862</v>
      </c>
      <c r="J45" s="39">
        <f t="shared" si="6"/>
        <v>170000</v>
      </c>
      <c r="K45" s="39">
        <f t="shared" si="7"/>
        <v>175000</v>
      </c>
      <c r="L45" s="39"/>
      <c r="M45" s="39"/>
      <c r="N45" s="39"/>
      <c r="O45" s="39">
        <f t="shared" si="9"/>
        <v>428862</v>
      </c>
      <c r="P45" s="39">
        <f t="shared" si="10"/>
        <v>170000</v>
      </c>
      <c r="Q45" s="39">
        <f t="shared" si="11"/>
        <v>175000</v>
      </c>
      <c r="R45" s="39"/>
      <c r="S45" s="39"/>
      <c r="T45" s="39"/>
      <c r="U45" s="39">
        <f t="shared" si="21"/>
        <v>428862</v>
      </c>
      <c r="V45" s="39">
        <f t="shared" si="22"/>
        <v>170000</v>
      </c>
      <c r="W45" s="39">
        <f t="shared" si="23"/>
        <v>175000</v>
      </c>
      <c r="X45" s="39"/>
      <c r="Y45" s="39"/>
      <c r="Z45" s="39"/>
      <c r="AA45" s="39">
        <f t="shared" si="25"/>
        <v>428862</v>
      </c>
      <c r="AB45" s="39">
        <f t="shared" si="26"/>
        <v>170000</v>
      </c>
      <c r="AC45" s="39">
        <f t="shared" si="27"/>
        <v>175000</v>
      </c>
    </row>
    <row r="46" spans="1:29" ht="18.75" customHeight="1" x14ac:dyDescent="0.2">
      <c r="A46" s="8" t="s">
        <v>22</v>
      </c>
      <c r="B46" s="21" t="s">
        <v>21</v>
      </c>
      <c r="C46" s="39">
        <f>SUM(C47:C48)</f>
        <v>611000</v>
      </c>
      <c r="D46" s="39">
        <f>SUM(D47:D48)</f>
        <v>450000</v>
      </c>
      <c r="E46" s="39">
        <f>SUM(E47:E48)</f>
        <v>450000</v>
      </c>
      <c r="F46" s="39">
        <f t="shared" ref="F46:H46" si="56">SUM(F47:F48)</f>
        <v>0</v>
      </c>
      <c r="G46" s="39">
        <f t="shared" si="56"/>
        <v>0</v>
      </c>
      <c r="H46" s="39">
        <f t="shared" si="56"/>
        <v>0</v>
      </c>
      <c r="I46" s="39">
        <f t="shared" si="5"/>
        <v>611000</v>
      </c>
      <c r="J46" s="39">
        <f t="shared" si="6"/>
        <v>450000</v>
      </c>
      <c r="K46" s="39">
        <f t="shared" si="7"/>
        <v>450000</v>
      </c>
      <c r="L46" s="39">
        <f t="shared" ref="L46:N46" si="57">SUM(L47:L48)</f>
        <v>0</v>
      </c>
      <c r="M46" s="39">
        <f t="shared" si="57"/>
        <v>0</v>
      </c>
      <c r="N46" s="39">
        <f t="shared" si="57"/>
        <v>0</v>
      </c>
      <c r="O46" s="39">
        <f t="shared" si="9"/>
        <v>611000</v>
      </c>
      <c r="P46" s="39">
        <f t="shared" si="10"/>
        <v>450000</v>
      </c>
      <c r="Q46" s="39">
        <f t="shared" si="11"/>
        <v>450000</v>
      </c>
      <c r="R46" s="39">
        <f t="shared" ref="R46:T46" si="58">SUM(R47:R48)</f>
        <v>0</v>
      </c>
      <c r="S46" s="39">
        <f t="shared" si="58"/>
        <v>0</v>
      </c>
      <c r="T46" s="39">
        <f t="shared" si="58"/>
        <v>0</v>
      </c>
      <c r="U46" s="39">
        <f t="shared" si="21"/>
        <v>611000</v>
      </c>
      <c r="V46" s="39">
        <f t="shared" si="22"/>
        <v>450000</v>
      </c>
      <c r="W46" s="39">
        <f t="shared" si="23"/>
        <v>450000</v>
      </c>
      <c r="X46" s="39">
        <f t="shared" ref="X46:Z46" si="59">SUM(X47:X48)</f>
        <v>0</v>
      </c>
      <c r="Y46" s="39">
        <f t="shared" si="59"/>
        <v>0</v>
      </c>
      <c r="Z46" s="39">
        <f t="shared" si="59"/>
        <v>0</v>
      </c>
      <c r="AA46" s="39">
        <f t="shared" si="25"/>
        <v>611000</v>
      </c>
      <c r="AB46" s="39">
        <f t="shared" si="26"/>
        <v>450000</v>
      </c>
      <c r="AC46" s="39">
        <f t="shared" si="27"/>
        <v>450000</v>
      </c>
    </row>
    <row r="47" spans="1:29" ht="25.5" x14ac:dyDescent="0.2">
      <c r="A47" s="47" t="s">
        <v>53</v>
      </c>
      <c r="B47" s="50" t="s">
        <v>54</v>
      </c>
      <c r="C47" s="39">
        <v>477900</v>
      </c>
      <c r="D47" s="39">
        <v>450000</v>
      </c>
      <c r="E47" s="39">
        <v>450000</v>
      </c>
      <c r="F47" s="39"/>
      <c r="G47" s="39"/>
      <c r="H47" s="39"/>
      <c r="I47" s="39">
        <f t="shared" si="5"/>
        <v>477900</v>
      </c>
      <c r="J47" s="39">
        <f t="shared" si="6"/>
        <v>450000</v>
      </c>
      <c r="K47" s="39">
        <f t="shared" si="7"/>
        <v>450000</v>
      </c>
      <c r="L47" s="39">
        <v>-357900</v>
      </c>
      <c r="M47" s="39"/>
      <c r="N47" s="39"/>
      <c r="O47" s="39">
        <f t="shared" si="9"/>
        <v>120000</v>
      </c>
      <c r="P47" s="39">
        <f t="shared" si="10"/>
        <v>450000</v>
      </c>
      <c r="Q47" s="39">
        <f t="shared" si="11"/>
        <v>450000</v>
      </c>
      <c r="R47" s="39"/>
      <c r="S47" s="39"/>
      <c r="T47" s="39"/>
      <c r="U47" s="39">
        <f t="shared" si="21"/>
        <v>120000</v>
      </c>
      <c r="V47" s="39">
        <f t="shared" si="22"/>
        <v>450000</v>
      </c>
      <c r="W47" s="39">
        <f t="shared" si="23"/>
        <v>450000</v>
      </c>
      <c r="X47" s="39"/>
      <c r="Y47" s="39"/>
      <c r="Z47" s="39"/>
      <c r="AA47" s="39">
        <f t="shared" si="25"/>
        <v>120000</v>
      </c>
      <c r="AB47" s="39">
        <f t="shared" si="26"/>
        <v>450000</v>
      </c>
      <c r="AC47" s="39">
        <f t="shared" si="27"/>
        <v>450000</v>
      </c>
    </row>
    <row r="48" spans="1:29" ht="75.75" customHeight="1" x14ac:dyDescent="0.2">
      <c r="A48" s="47" t="s">
        <v>135</v>
      </c>
      <c r="B48" s="28" t="s">
        <v>136</v>
      </c>
      <c r="C48" s="37">
        <v>133100</v>
      </c>
      <c r="D48" s="37"/>
      <c r="E48" s="37"/>
      <c r="F48" s="37"/>
      <c r="G48" s="37"/>
      <c r="H48" s="37"/>
      <c r="I48" s="37">
        <f t="shared" si="5"/>
        <v>133100</v>
      </c>
      <c r="J48" s="37">
        <f t="shared" si="6"/>
        <v>0</v>
      </c>
      <c r="K48" s="37">
        <f t="shared" si="7"/>
        <v>0</v>
      </c>
      <c r="L48" s="37">
        <v>357900</v>
      </c>
      <c r="M48" s="37"/>
      <c r="N48" s="37"/>
      <c r="O48" s="37">
        <f t="shared" si="9"/>
        <v>491000</v>
      </c>
      <c r="P48" s="37">
        <f t="shared" si="10"/>
        <v>0</v>
      </c>
      <c r="Q48" s="37">
        <f t="shared" si="11"/>
        <v>0</v>
      </c>
      <c r="R48" s="37"/>
      <c r="S48" s="37"/>
      <c r="T48" s="37"/>
      <c r="U48" s="37">
        <f t="shared" si="21"/>
        <v>491000</v>
      </c>
      <c r="V48" s="37">
        <f t="shared" si="22"/>
        <v>0</v>
      </c>
      <c r="W48" s="37">
        <f t="shared" si="23"/>
        <v>0</v>
      </c>
      <c r="X48" s="37"/>
      <c r="Y48" s="37"/>
      <c r="Z48" s="37"/>
      <c r="AA48" s="37">
        <f t="shared" si="25"/>
        <v>491000</v>
      </c>
      <c r="AB48" s="37">
        <f t="shared" si="26"/>
        <v>0</v>
      </c>
      <c r="AC48" s="37">
        <f t="shared" si="27"/>
        <v>0</v>
      </c>
    </row>
    <row r="49" spans="1:262" x14ac:dyDescent="0.2">
      <c r="A49" s="7"/>
      <c r="B49" s="24"/>
      <c r="C49" s="39"/>
      <c r="D49" s="39"/>
      <c r="E49" s="39"/>
      <c r="F49" s="39"/>
      <c r="G49" s="39"/>
      <c r="H49" s="39"/>
      <c r="I49" s="39">
        <f t="shared" si="5"/>
        <v>0</v>
      </c>
      <c r="J49" s="39">
        <f t="shared" si="6"/>
        <v>0</v>
      </c>
      <c r="K49" s="39">
        <f t="shared" si="7"/>
        <v>0</v>
      </c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</row>
    <row r="50" spans="1:262" s="71" customFormat="1" x14ac:dyDescent="0.2">
      <c r="A50" s="8" t="s">
        <v>186</v>
      </c>
      <c r="B50" s="50" t="s">
        <v>187</v>
      </c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>
        <f>R51</f>
        <v>411422</v>
      </c>
      <c r="S50" s="37">
        <f t="shared" ref="S50:T50" si="60">S51</f>
        <v>0</v>
      </c>
      <c r="T50" s="37">
        <f t="shared" si="60"/>
        <v>0</v>
      </c>
      <c r="U50" s="39">
        <f t="shared" ref="U50:U59" si="61">O50+R50</f>
        <v>411422</v>
      </c>
      <c r="V50" s="39">
        <f t="shared" ref="V50:V59" si="62">P50+S50</f>
        <v>0</v>
      </c>
      <c r="W50" s="39">
        <f t="shared" ref="W50:W59" si="63">Q50+T50</f>
        <v>0</v>
      </c>
      <c r="X50" s="37">
        <f>X51</f>
        <v>0</v>
      </c>
      <c r="Y50" s="37">
        <f t="shared" ref="Y50:Z50" si="64">Y51</f>
        <v>0</v>
      </c>
      <c r="Z50" s="37">
        <f t="shared" si="64"/>
        <v>0</v>
      </c>
      <c r="AA50" s="39">
        <f t="shared" ref="AA50:AA59" si="65">U50+X50</f>
        <v>411422</v>
      </c>
      <c r="AB50" s="39">
        <f t="shared" ref="AB50:AB59" si="66">V50+Y50</f>
        <v>0</v>
      </c>
      <c r="AC50" s="39">
        <f t="shared" ref="AC50:AC59" si="67">W50+Z50</f>
        <v>0</v>
      </c>
    </row>
    <row r="51" spans="1:262" s="71" customFormat="1" ht="15.75" x14ac:dyDescent="0.2">
      <c r="A51" s="47" t="s">
        <v>188</v>
      </c>
      <c r="B51" s="50" t="s">
        <v>189</v>
      </c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>
        <f>R52+R53+R54+R55+R56+R57+R58+R59</f>
        <v>411422</v>
      </c>
      <c r="S51" s="37">
        <f t="shared" ref="S51:T51" si="68">S52+S53+S54+S55+S56+S57+S58+S59</f>
        <v>0</v>
      </c>
      <c r="T51" s="37">
        <f t="shared" si="68"/>
        <v>0</v>
      </c>
      <c r="U51" s="39">
        <f t="shared" si="61"/>
        <v>411422</v>
      </c>
      <c r="V51" s="39">
        <f t="shared" si="62"/>
        <v>0</v>
      </c>
      <c r="W51" s="39">
        <f t="shared" si="63"/>
        <v>0</v>
      </c>
      <c r="X51" s="37">
        <f>X52+X53+X54+X55+X56+X57+X58+X59</f>
        <v>0</v>
      </c>
      <c r="Y51" s="37">
        <f t="shared" ref="Y51:Z51" si="69">Y52+Y53+Y54+Y55+Y56+Y57+Y58+Y59</f>
        <v>0</v>
      </c>
      <c r="Z51" s="37">
        <f t="shared" si="69"/>
        <v>0</v>
      </c>
      <c r="AA51" s="39">
        <f t="shared" si="65"/>
        <v>411422</v>
      </c>
      <c r="AB51" s="39">
        <f t="shared" si="66"/>
        <v>0</v>
      </c>
      <c r="AC51" s="39">
        <f t="shared" si="67"/>
        <v>0</v>
      </c>
      <c r="AD51" s="72"/>
      <c r="AE51" s="72"/>
      <c r="AF51" s="72"/>
      <c r="AG51" s="72"/>
      <c r="AH51" s="72"/>
      <c r="AI51" s="72"/>
      <c r="AJ51" s="72"/>
      <c r="AK51" s="72"/>
      <c r="AL51" s="72"/>
      <c r="AM51" s="72"/>
      <c r="AN51" s="72"/>
      <c r="AO51" s="72"/>
      <c r="AP51" s="72"/>
      <c r="AQ51" s="72"/>
      <c r="AR51" s="72"/>
      <c r="AS51" s="72"/>
      <c r="AT51" s="72"/>
      <c r="AU51" s="72"/>
      <c r="AV51" s="72"/>
      <c r="AW51" s="72"/>
      <c r="AX51" s="72"/>
      <c r="AY51" s="72"/>
      <c r="AZ51" s="72"/>
      <c r="BA51" s="72"/>
      <c r="BB51" s="72"/>
      <c r="BC51" s="72"/>
      <c r="BD51" s="72"/>
      <c r="BE51" s="72"/>
      <c r="BF51" s="72"/>
      <c r="BG51" s="72"/>
      <c r="BH51" s="72"/>
      <c r="BI51" s="72"/>
      <c r="BJ51" s="72"/>
      <c r="BK51" s="72"/>
      <c r="BL51" s="72"/>
      <c r="BM51" s="72"/>
      <c r="BN51" s="72"/>
      <c r="BO51" s="72"/>
      <c r="BP51" s="72"/>
      <c r="BQ51" s="72"/>
      <c r="BR51" s="72"/>
      <c r="BS51" s="72"/>
      <c r="BT51" s="72"/>
      <c r="BU51" s="72"/>
      <c r="BV51" s="72"/>
      <c r="BW51" s="72"/>
      <c r="BX51" s="72"/>
      <c r="BY51" s="72"/>
      <c r="BZ51" s="72"/>
      <c r="CA51" s="72"/>
      <c r="CB51" s="72"/>
      <c r="CC51" s="72"/>
      <c r="CD51" s="72"/>
      <c r="CE51" s="72"/>
      <c r="CF51" s="72"/>
      <c r="CG51" s="72"/>
      <c r="CH51" s="72"/>
      <c r="CI51" s="72"/>
      <c r="CJ51" s="72"/>
      <c r="CK51" s="72"/>
      <c r="CL51" s="72"/>
      <c r="CM51" s="72"/>
      <c r="CN51" s="72"/>
      <c r="CO51" s="72"/>
      <c r="CP51" s="72"/>
      <c r="CQ51" s="72"/>
      <c r="CR51" s="72"/>
      <c r="CS51" s="72"/>
      <c r="CT51" s="72"/>
      <c r="CU51" s="72"/>
      <c r="CV51" s="72"/>
      <c r="CW51" s="72"/>
      <c r="CX51" s="72"/>
      <c r="CY51" s="72"/>
      <c r="CZ51" s="72"/>
      <c r="DA51" s="72"/>
      <c r="DB51" s="72"/>
      <c r="DC51" s="72"/>
      <c r="DD51" s="72"/>
      <c r="DE51" s="72"/>
      <c r="DF51" s="72"/>
      <c r="DG51" s="72"/>
      <c r="DH51" s="72"/>
      <c r="DI51" s="72"/>
      <c r="DJ51" s="72"/>
      <c r="DK51" s="72"/>
      <c r="DL51" s="72"/>
      <c r="DM51" s="72"/>
      <c r="DN51" s="72"/>
      <c r="DO51" s="72"/>
      <c r="DP51" s="72"/>
      <c r="DQ51" s="72"/>
      <c r="DR51" s="72"/>
      <c r="DS51" s="72"/>
      <c r="DT51" s="72"/>
      <c r="DU51" s="72"/>
      <c r="DV51" s="72"/>
      <c r="DW51" s="72"/>
      <c r="DX51" s="72"/>
      <c r="DY51" s="72"/>
      <c r="DZ51" s="72"/>
      <c r="EA51" s="72"/>
      <c r="EB51" s="72"/>
      <c r="EC51" s="72"/>
      <c r="ED51" s="72"/>
      <c r="EE51" s="72"/>
      <c r="EF51" s="72"/>
      <c r="EG51" s="72"/>
      <c r="EH51" s="72"/>
      <c r="EI51" s="72"/>
      <c r="EJ51" s="72"/>
      <c r="EK51" s="72"/>
      <c r="EL51" s="72"/>
      <c r="EM51" s="72"/>
      <c r="EN51" s="72"/>
      <c r="EO51" s="72"/>
      <c r="EP51" s="72"/>
      <c r="EQ51" s="72"/>
      <c r="ER51" s="72"/>
      <c r="ES51" s="72"/>
      <c r="ET51" s="72"/>
      <c r="EU51" s="72"/>
      <c r="EV51" s="72"/>
      <c r="EW51" s="72"/>
      <c r="EX51" s="72"/>
      <c r="EY51" s="72"/>
      <c r="EZ51" s="72"/>
      <c r="FA51" s="72"/>
      <c r="FB51" s="72"/>
      <c r="FC51" s="72"/>
      <c r="FD51" s="72"/>
      <c r="FE51" s="72"/>
      <c r="FF51" s="72"/>
      <c r="FG51" s="72"/>
      <c r="FH51" s="72"/>
      <c r="FI51" s="72"/>
      <c r="FJ51" s="72"/>
      <c r="FK51" s="72"/>
      <c r="FL51" s="72"/>
      <c r="FM51" s="72"/>
      <c r="FN51" s="72"/>
      <c r="FO51" s="72"/>
      <c r="FP51" s="72"/>
      <c r="FQ51" s="72"/>
      <c r="FR51" s="72"/>
      <c r="FS51" s="72"/>
      <c r="FT51" s="72"/>
      <c r="FU51" s="72"/>
      <c r="FV51" s="72"/>
      <c r="FW51" s="72"/>
      <c r="FX51" s="72"/>
      <c r="FY51" s="72"/>
      <c r="FZ51" s="72"/>
      <c r="GA51" s="72"/>
      <c r="GB51" s="72"/>
      <c r="GC51" s="72"/>
      <c r="GD51" s="72"/>
      <c r="GE51" s="72"/>
      <c r="GF51" s="72"/>
      <c r="GG51" s="72"/>
      <c r="GH51" s="72"/>
      <c r="GI51" s="72"/>
      <c r="GJ51" s="72"/>
      <c r="GK51" s="72"/>
      <c r="GL51" s="72"/>
      <c r="GM51" s="72"/>
      <c r="GN51" s="72"/>
      <c r="GO51" s="72"/>
      <c r="GP51" s="72"/>
      <c r="GQ51" s="72"/>
      <c r="GR51" s="72"/>
      <c r="GS51" s="72"/>
      <c r="GT51" s="72"/>
      <c r="GU51" s="72"/>
      <c r="GV51" s="72"/>
      <c r="GW51" s="72"/>
      <c r="GX51" s="72"/>
      <c r="GY51" s="72"/>
      <c r="GZ51" s="72"/>
      <c r="HA51" s="72"/>
      <c r="HB51" s="72"/>
      <c r="HC51" s="72"/>
      <c r="HD51" s="72"/>
      <c r="HE51" s="72"/>
      <c r="HF51" s="72"/>
      <c r="HG51" s="72"/>
      <c r="HH51" s="72"/>
      <c r="HI51" s="72"/>
      <c r="HJ51" s="72"/>
      <c r="HK51" s="72"/>
      <c r="HL51" s="72"/>
      <c r="HM51" s="72"/>
      <c r="HN51" s="72"/>
      <c r="HO51" s="72"/>
      <c r="HP51" s="72"/>
      <c r="HQ51" s="72"/>
      <c r="HR51" s="72"/>
      <c r="HS51" s="72"/>
      <c r="HT51" s="72"/>
      <c r="HU51" s="72"/>
      <c r="HV51" s="72"/>
      <c r="HW51" s="72"/>
      <c r="HX51" s="72"/>
      <c r="HY51" s="72"/>
      <c r="HZ51" s="72"/>
      <c r="IA51" s="72"/>
      <c r="IB51" s="72"/>
      <c r="IC51" s="72"/>
      <c r="ID51" s="72"/>
      <c r="IE51" s="72"/>
      <c r="IF51" s="72"/>
      <c r="IG51" s="72"/>
      <c r="IH51" s="72"/>
      <c r="II51" s="72"/>
      <c r="IJ51" s="72"/>
      <c r="IK51" s="72"/>
      <c r="IL51" s="72"/>
      <c r="IM51" s="72"/>
      <c r="IN51" s="72"/>
      <c r="IO51" s="72"/>
      <c r="IP51" s="72"/>
      <c r="IQ51" s="72"/>
      <c r="IR51" s="72"/>
      <c r="IS51" s="72"/>
      <c r="IT51" s="72"/>
      <c r="IU51" s="72"/>
      <c r="IV51" s="72"/>
      <c r="IW51" s="72"/>
      <c r="IX51" s="72"/>
      <c r="IY51" s="72"/>
      <c r="IZ51" s="72"/>
      <c r="JA51" s="72"/>
      <c r="JB51" s="72"/>
    </row>
    <row r="52" spans="1:262" s="71" customFormat="1" ht="25.5" x14ac:dyDescent="0.2">
      <c r="A52" s="47" t="s">
        <v>203</v>
      </c>
      <c r="B52" s="50" t="s">
        <v>190</v>
      </c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>
        <v>70407</v>
      </c>
      <c r="S52" s="37"/>
      <c r="T52" s="37"/>
      <c r="U52" s="39">
        <f t="shared" si="61"/>
        <v>70407</v>
      </c>
      <c r="V52" s="39">
        <f t="shared" si="62"/>
        <v>0</v>
      </c>
      <c r="W52" s="39">
        <f t="shared" si="63"/>
        <v>0</v>
      </c>
      <c r="X52" s="37"/>
      <c r="Y52" s="37"/>
      <c r="Z52" s="37"/>
      <c r="AA52" s="39">
        <f t="shared" si="65"/>
        <v>70407</v>
      </c>
      <c r="AB52" s="39">
        <f t="shared" si="66"/>
        <v>0</v>
      </c>
      <c r="AC52" s="39">
        <f t="shared" si="67"/>
        <v>0</v>
      </c>
      <c r="AD52" s="72"/>
      <c r="AE52" s="72"/>
      <c r="AF52" s="72"/>
      <c r="AG52" s="72"/>
      <c r="AH52" s="72"/>
      <c r="AI52" s="72"/>
      <c r="AJ52" s="72"/>
      <c r="AK52" s="72"/>
      <c r="AL52" s="72"/>
      <c r="AM52" s="72"/>
      <c r="AN52" s="72"/>
      <c r="AO52" s="72"/>
      <c r="AP52" s="72"/>
      <c r="AQ52" s="72"/>
      <c r="AR52" s="72"/>
      <c r="AS52" s="72"/>
      <c r="AT52" s="72"/>
      <c r="AU52" s="72"/>
      <c r="AV52" s="72"/>
      <c r="AW52" s="72"/>
      <c r="AX52" s="72"/>
      <c r="AY52" s="72"/>
      <c r="AZ52" s="72"/>
      <c r="BA52" s="72"/>
      <c r="BB52" s="72"/>
      <c r="BC52" s="72"/>
      <c r="BD52" s="72"/>
      <c r="BE52" s="72"/>
      <c r="BF52" s="72"/>
      <c r="BG52" s="72"/>
      <c r="BH52" s="72"/>
      <c r="BI52" s="72"/>
      <c r="BJ52" s="72"/>
      <c r="BK52" s="72"/>
      <c r="BL52" s="72"/>
      <c r="BM52" s="72"/>
      <c r="BN52" s="72"/>
      <c r="BO52" s="72"/>
      <c r="BP52" s="72"/>
      <c r="BQ52" s="72"/>
      <c r="BR52" s="72"/>
      <c r="BS52" s="72"/>
      <c r="BT52" s="72"/>
      <c r="BU52" s="72"/>
      <c r="BV52" s="72"/>
      <c r="BW52" s="72"/>
      <c r="BX52" s="72"/>
      <c r="BY52" s="72"/>
      <c r="BZ52" s="72"/>
      <c r="CA52" s="72"/>
      <c r="CB52" s="72"/>
      <c r="CC52" s="72"/>
      <c r="CD52" s="72"/>
      <c r="CE52" s="72"/>
      <c r="CF52" s="72"/>
      <c r="CG52" s="72"/>
      <c r="CH52" s="72"/>
      <c r="CI52" s="72"/>
      <c r="CJ52" s="72"/>
      <c r="CK52" s="72"/>
      <c r="CL52" s="72"/>
      <c r="CM52" s="72"/>
      <c r="CN52" s="72"/>
      <c r="CO52" s="72"/>
      <c r="CP52" s="72"/>
      <c r="CQ52" s="72"/>
      <c r="CR52" s="72"/>
      <c r="CS52" s="72"/>
      <c r="CT52" s="72"/>
      <c r="CU52" s="72"/>
      <c r="CV52" s="72"/>
      <c r="CW52" s="72"/>
      <c r="CX52" s="72"/>
      <c r="CY52" s="72"/>
      <c r="CZ52" s="72"/>
      <c r="DA52" s="72"/>
      <c r="DB52" s="72"/>
      <c r="DC52" s="72"/>
      <c r="DD52" s="72"/>
      <c r="DE52" s="72"/>
      <c r="DF52" s="72"/>
      <c r="DG52" s="72"/>
      <c r="DH52" s="72"/>
      <c r="DI52" s="72"/>
      <c r="DJ52" s="72"/>
      <c r="DK52" s="72"/>
      <c r="DL52" s="72"/>
      <c r="DM52" s="72"/>
      <c r="DN52" s="72"/>
      <c r="DO52" s="72"/>
      <c r="DP52" s="72"/>
      <c r="DQ52" s="72"/>
      <c r="DR52" s="72"/>
      <c r="DS52" s="72"/>
      <c r="DT52" s="72"/>
      <c r="DU52" s="72"/>
      <c r="DV52" s="72"/>
      <c r="DW52" s="72"/>
      <c r="DX52" s="72"/>
      <c r="DY52" s="72"/>
      <c r="DZ52" s="72"/>
      <c r="EA52" s="72"/>
      <c r="EB52" s="72"/>
      <c r="EC52" s="72"/>
      <c r="ED52" s="72"/>
      <c r="EE52" s="72"/>
      <c r="EF52" s="72"/>
      <c r="EG52" s="72"/>
      <c r="EH52" s="72"/>
      <c r="EI52" s="72"/>
      <c r="EJ52" s="72"/>
      <c r="EK52" s="72"/>
      <c r="EL52" s="72"/>
      <c r="EM52" s="72"/>
      <c r="EN52" s="72"/>
      <c r="EO52" s="72"/>
      <c r="EP52" s="72"/>
      <c r="EQ52" s="72"/>
      <c r="ER52" s="72"/>
      <c r="ES52" s="72"/>
      <c r="ET52" s="72"/>
      <c r="EU52" s="72"/>
      <c r="EV52" s="72"/>
      <c r="EW52" s="72"/>
      <c r="EX52" s="72"/>
      <c r="EY52" s="72"/>
      <c r="EZ52" s="72"/>
      <c r="FA52" s="72"/>
      <c r="FB52" s="72"/>
      <c r="FC52" s="72"/>
      <c r="FD52" s="72"/>
      <c r="FE52" s="72"/>
      <c r="FF52" s="72"/>
      <c r="FG52" s="72"/>
      <c r="FH52" s="72"/>
      <c r="FI52" s="72"/>
      <c r="FJ52" s="72"/>
      <c r="FK52" s="72"/>
      <c r="FL52" s="72"/>
      <c r="FM52" s="72"/>
      <c r="FN52" s="72"/>
      <c r="FO52" s="72"/>
      <c r="FP52" s="72"/>
      <c r="FQ52" s="72"/>
      <c r="FR52" s="72"/>
      <c r="FS52" s="72"/>
      <c r="FT52" s="72"/>
      <c r="FU52" s="72"/>
      <c r="FV52" s="72"/>
      <c r="FW52" s="72"/>
      <c r="FX52" s="72"/>
      <c r="FY52" s="72"/>
      <c r="FZ52" s="72"/>
      <c r="GA52" s="72"/>
      <c r="GB52" s="72"/>
      <c r="GC52" s="72"/>
      <c r="GD52" s="72"/>
      <c r="GE52" s="72"/>
      <c r="GF52" s="72"/>
      <c r="GG52" s="72"/>
      <c r="GH52" s="72"/>
      <c r="GI52" s="72"/>
      <c r="GJ52" s="72"/>
      <c r="GK52" s="72"/>
      <c r="GL52" s="72"/>
      <c r="GM52" s="72"/>
      <c r="GN52" s="72"/>
      <c r="GO52" s="72"/>
      <c r="GP52" s="72"/>
      <c r="GQ52" s="72"/>
      <c r="GR52" s="72"/>
      <c r="GS52" s="72"/>
      <c r="GT52" s="72"/>
      <c r="GU52" s="72"/>
      <c r="GV52" s="72"/>
      <c r="GW52" s="72"/>
      <c r="GX52" s="72"/>
      <c r="GY52" s="72"/>
      <c r="GZ52" s="72"/>
      <c r="HA52" s="72"/>
      <c r="HB52" s="72"/>
      <c r="HC52" s="72"/>
      <c r="HD52" s="72"/>
      <c r="HE52" s="72"/>
      <c r="HF52" s="72"/>
      <c r="HG52" s="72"/>
      <c r="HH52" s="72"/>
      <c r="HI52" s="72"/>
      <c r="HJ52" s="72"/>
      <c r="HK52" s="72"/>
      <c r="HL52" s="72"/>
      <c r="HM52" s="72"/>
      <c r="HN52" s="72"/>
      <c r="HO52" s="72"/>
      <c r="HP52" s="72"/>
      <c r="HQ52" s="72"/>
      <c r="HR52" s="72"/>
      <c r="HS52" s="72"/>
      <c r="HT52" s="72"/>
      <c r="HU52" s="72"/>
      <c r="HV52" s="72"/>
      <c r="HW52" s="72"/>
      <c r="HX52" s="72"/>
      <c r="HY52" s="72"/>
      <c r="HZ52" s="72"/>
      <c r="IA52" s="72"/>
      <c r="IB52" s="72"/>
      <c r="IC52" s="72"/>
      <c r="ID52" s="72"/>
      <c r="IE52" s="72"/>
      <c r="IF52" s="72"/>
      <c r="IG52" s="72"/>
      <c r="IH52" s="72"/>
      <c r="II52" s="72"/>
      <c r="IJ52" s="72"/>
      <c r="IK52" s="72"/>
      <c r="IL52" s="72"/>
      <c r="IM52" s="72"/>
      <c r="IN52" s="72"/>
      <c r="IO52" s="72"/>
      <c r="IP52" s="72"/>
      <c r="IQ52" s="72"/>
      <c r="IR52" s="72"/>
      <c r="IS52" s="72"/>
      <c r="IT52" s="72"/>
      <c r="IU52" s="72"/>
      <c r="IV52" s="72"/>
      <c r="IW52" s="72"/>
      <c r="IX52" s="72"/>
      <c r="IY52" s="72"/>
      <c r="IZ52" s="72"/>
      <c r="JA52" s="72"/>
      <c r="JB52" s="72"/>
    </row>
    <row r="53" spans="1:262" s="71" customFormat="1" ht="38.25" x14ac:dyDescent="0.2">
      <c r="A53" s="47" t="s">
        <v>198</v>
      </c>
      <c r="B53" s="50" t="s">
        <v>191</v>
      </c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>
        <v>70407</v>
      </c>
      <c r="S53" s="37"/>
      <c r="T53" s="37"/>
      <c r="U53" s="39">
        <f t="shared" si="61"/>
        <v>70407</v>
      </c>
      <c r="V53" s="39">
        <f t="shared" si="62"/>
        <v>0</v>
      </c>
      <c r="W53" s="39">
        <f t="shared" si="63"/>
        <v>0</v>
      </c>
      <c r="X53" s="37"/>
      <c r="Y53" s="37"/>
      <c r="Z53" s="37"/>
      <c r="AA53" s="39">
        <f t="shared" si="65"/>
        <v>70407</v>
      </c>
      <c r="AB53" s="39">
        <f t="shared" si="66"/>
        <v>0</v>
      </c>
      <c r="AC53" s="39">
        <f t="shared" si="67"/>
        <v>0</v>
      </c>
      <c r="AD53" s="72"/>
      <c r="AE53" s="72"/>
      <c r="AF53" s="72"/>
      <c r="AG53" s="72"/>
      <c r="AH53" s="72"/>
      <c r="AI53" s="72"/>
      <c r="AJ53" s="72"/>
      <c r="AK53" s="72"/>
      <c r="AL53" s="72"/>
      <c r="AM53" s="72"/>
      <c r="AN53" s="72"/>
      <c r="AO53" s="72"/>
      <c r="AP53" s="72"/>
      <c r="AQ53" s="72"/>
      <c r="AR53" s="72"/>
      <c r="AS53" s="72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2"/>
      <c r="BE53" s="72"/>
      <c r="BF53" s="72"/>
      <c r="BG53" s="72"/>
      <c r="BH53" s="72"/>
      <c r="BI53" s="72"/>
      <c r="BJ53" s="72"/>
      <c r="BK53" s="72"/>
      <c r="BL53" s="72"/>
      <c r="BM53" s="72"/>
      <c r="BN53" s="72"/>
      <c r="BO53" s="72"/>
      <c r="BP53" s="72"/>
      <c r="BQ53" s="72"/>
      <c r="BR53" s="72"/>
      <c r="BS53" s="72"/>
      <c r="BT53" s="72"/>
      <c r="BU53" s="72"/>
      <c r="BV53" s="72"/>
      <c r="BW53" s="72"/>
      <c r="BX53" s="72"/>
      <c r="BY53" s="72"/>
      <c r="BZ53" s="72"/>
      <c r="CA53" s="72"/>
      <c r="CB53" s="72"/>
      <c r="CC53" s="72"/>
      <c r="CD53" s="72"/>
      <c r="CE53" s="72"/>
      <c r="CF53" s="72"/>
      <c r="CG53" s="72"/>
      <c r="CH53" s="72"/>
      <c r="CI53" s="72"/>
      <c r="CJ53" s="72"/>
      <c r="CK53" s="72"/>
      <c r="CL53" s="72"/>
      <c r="CM53" s="72"/>
      <c r="CN53" s="72"/>
      <c r="CO53" s="72"/>
      <c r="CP53" s="72"/>
      <c r="CQ53" s="72"/>
      <c r="CR53" s="72"/>
      <c r="CS53" s="72"/>
      <c r="CT53" s="72"/>
      <c r="CU53" s="72"/>
      <c r="CV53" s="72"/>
      <c r="CW53" s="72"/>
      <c r="CX53" s="72"/>
      <c r="CY53" s="72"/>
      <c r="CZ53" s="72"/>
      <c r="DA53" s="72"/>
      <c r="DB53" s="72"/>
      <c r="DC53" s="72"/>
      <c r="DD53" s="72"/>
      <c r="DE53" s="72"/>
      <c r="DF53" s="72"/>
      <c r="DG53" s="72"/>
      <c r="DH53" s="72"/>
      <c r="DI53" s="72"/>
      <c r="DJ53" s="72"/>
      <c r="DK53" s="72"/>
      <c r="DL53" s="72"/>
      <c r="DM53" s="72"/>
      <c r="DN53" s="72"/>
      <c r="DO53" s="72"/>
      <c r="DP53" s="72"/>
      <c r="DQ53" s="72"/>
      <c r="DR53" s="72"/>
      <c r="DS53" s="72"/>
      <c r="DT53" s="72"/>
      <c r="DU53" s="72"/>
      <c r="DV53" s="72"/>
      <c r="DW53" s="72"/>
      <c r="DX53" s="72"/>
      <c r="DY53" s="72"/>
      <c r="DZ53" s="72"/>
      <c r="EA53" s="72"/>
      <c r="EB53" s="72"/>
      <c r="EC53" s="72"/>
      <c r="ED53" s="72"/>
      <c r="EE53" s="72"/>
      <c r="EF53" s="72"/>
      <c r="EG53" s="72"/>
      <c r="EH53" s="72"/>
      <c r="EI53" s="72"/>
      <c r="EJ53" s="72"/>
      <c r="EK53" s="72"/>
      <c r="EL53" s="72"/>
      <c r="EM53" s="72"/>
      <c r="EN53" s="72"/>
      <c r="EO53" s="72"/>
      <c r="EP53" s="72"/>
      <c r="EQ53" s="72"/>
      <c r="ER53" s="72"/>
      <c r="ES53" s="72"/>
      <c r="ET53" s="72"/>
      <c r="EU53" s="72"/>
      <c r="EV53" s="72"/>
      <c r="EW53" s="72"/>
      <c r="EX53" s="72"/>
      <c r="EY53" s="72"/>
      <c r="EZ53" s="72"/>
      <c r="FA53" s="72"/>
      <c r="FB53" s="72"/>
      <c r="FC53" s="72"/>
      <c r="FD53" s="72"/>
      <c r="FE53" s="72"/>
      <c r="FF53" s="72"/>
      <c r="FG53" s="72"/>
      <c r="FH53" s="72"/>
      <c r="FI53" s="72"/>
      <c r="FJ53" s="72"/>
      <c r="FK53" s="72"/>
      <c r="FL53" s="72"/>
      <c r="FM53" s="72"/>
      <c r="FN53" s="72"/>
      <c r="FO53" s="72"/>
      <c r="FP53" s="72"/>
      <c r="FQ53" s="72"/>
      <c r="FR53" s="72"/>
      <c r="FS53" s="72"/>
      <c r="FT53" s="72"/>
      <c r="FU53" s="72"/>
      <c r="FV53" s="72"/>
      <c r="FW53" s="72"/>
      <c r="FX53" s="72"/>
      <c r="FY53" s="72"/>
      <c r="FZ53" s="72"/>
      <c r="GA53" s="72"/>
      <c r="GB53" s="72"/>
      <c r="GC53" s="72"/>
      <c r="GD53" s="72"/>
      <c r="GE53" s="72"/>
      <c r="GF53" s="72"/>
      <c r="GG53" s="72"/>
      <c r="GH53" s="72"/>
      <c r="GI53" s="72"/>
      <c r="GJ53" s="72"/>
      <c r="GK53" s="72"/>
      <c r="GL53" s="72"/>
      <c r="GM53" s="72"/>
      <c r="GN53" s="72"/>
      <c r="GO53" s="72"/>
      <c r="GP53" s="72"/>
      <c r="GQ53" s="72"/>
      <c r="GR53" s="72"/>
      <c r="GS53" s="72"/>
      <c r="GT53" s="72"/>
      <c r="GU53" s="72"/>
      <c r="GV53" s="72"/>
      <c r="GW53" s="72"/>
      <c r="GX53" s="72"/>
      <c r="GY53" s="72"/>
      <c r="GZ53" s="72"/>
      <c r="HA53" s="72"/>
      <c r="HB53" s="72"/>
      <c r="HC53" s="72"/>
      <c r="HD53" s="72"/>
      <c r="HE53" s="72"/>
      <c r="HF53" s="72"/>
      <c r="HG53" s="72"/>
      <c r="HH53" s="72"/>
      <c r="HI53" s="72"/>
      <c r="HJ53" s="72"/>
      <c r="HK53" s="72"/>
      <c r="HL53" s="72"/>
      <c r="HM53" s="72"/>
      <c r="HN53" s="72"/>
      <c r="HO53" s="72"/>
      <c r="HP53" s="72"/>
      <c r="HQ53" s="72"/>
      <c r="HR53" s="72"/>
      <c r="HS53" s="72"/>
      <c r="HT53" s="72"/>
      <c r="HU53" s="72"/>
      <c r="HV53" s="72"/>
      <c r="HW53" s="72"/>
      <c r="HX53" s="72"/>
      <c r="HY53" s="72"/>
      <c r="HZ53" s="72"/>
      <c r="IA53" s="72"/>
      <c r="IB53" s="72"/>
      <c r="IC53" s="72"/>
      <c r="ID53" s="72"/>
      <c r="IE53" s="72"/>
      <c r="IF53" s="72"/>
      <c r="IG53" s="72"/>
      <c r="IH53" s="72"/>
      <c r="II53" s="72"/>
      <c r="IJ53" s="72"/>
      <c r="IK53" s="72"/>
      <c r="IL53" s="72"/>
      <c r="IM53" s="72"/>
      <c r="IN53" s="72"/>
      <c r="IO53" s="72"/>
      <c r="IP53" s="72"/>
      <c r="IQ53" s="72"/>
      <c r="IR53" s="72"/>
      <c r="IS53" s="72"/>
      <c r="IT53" s="72"/>
      <c r="IU53" s="72"/>
      <c r="IV53" s="72"/>
      <c r="IW53" s="72"/>
      <c r="IX53" s="72"/>
      <c r="IY53" s="72"/>
      <c r="IZ53" s="72"/>
      <c r="JA53" s="72"/>
      <c r="JB53" s="72"/>
    </row>
    <row r="54" spans="1:262" s="71" customFormat="1" ht="37.5" customHeight="1" x14ac:dyDescent="0.2">
      <c r="A54" s="47" t="s">
        <v>207</v>
      </c>
      <c r="B54" s="50" t="s">
        <v>192</v>
      </c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>
        <v>50000</v>
      </c>
      <c r="S54" s="37"/>
      <c r="T54" s="37"/>
      <c r="U54" s="39">
        <f t="shared" si="61"/>
        <v>50000</v>
      </c>
      <c r="V54" s="39">
        <f t="shared" si="62"/>
        <v>0</v>
      </c>
      <c r="W54" s="39">
        <f t="shared" si="63"/>
        <v>0</v>
      </c>
      <c r="X54" s="37"/>
      <c r="Y54" s="37"/>
      <c r="Z54" s="37"/>
      <c r="AA54" s="39">
        <f t="shared" si="65"/>
        <v>50000</v>
      </c>
      <c r="AB54" s="39">
        <f t="shared" si="66"/>
        <v>0</v>
      </c>
      <c r="AC54" s="39">
        <f t="shared" si="67"/>
        <v>0</v>
      </c>
      <c r="AD54" s="72"/>
      <c r="AE54" s="72"/>
      <c r="AF54" s="72"/>
      <c r="AG54" s="72"/>
      <c r="AH54" s="72"/>
      <c r="AI54" s="72"/>
      <c r="AJ54" s="72"/>
      <c r="AK54" s="72"/>
      <c r="AL54" s="72"/>
      <c r="AM54" s="72"/>
      <c r="AN54" s="72"/>
      <c r="AO54" s="72"/>
      <c r="AP54" s="72"/>
      <c r="AQ54" s="72"/>
      <c r="AR54" s="72"/>
      <c r="AS54" s="72"/>
      <c r="AT54" s="72"/>
      <c r="AU54" s="72"/>
      <c r="AV54" s="72"/>
      <c r="AW54" s="72"/>
      <c r="AX54" s="72"/>
      <c r="AY54" s="72"/>
      <c r="AZ54" s="72"/>
      <c r="BA54" s="72"/>
      <c r="BB54" s="72"/>
      <c r="BC54" s="72"/>
      <c r="BD54" s="72"/>
      <c r="BE54" s="72"/>
      <c r="BF54" s="72"/>
      <c r="BG54" s="72"/>
      <c r="BH54" s="72"/>
      <c r="BI54" s="72"/>
      <c r="BJ54" s="72"/>
      <c r="BK54" s="72"/>
      <c r="BL54" s="72"/>
      <c r="BM54" s="72"/>
      <c r="BN54" s="72"/>
      <c r="BO54" s="72"/>
      <c r="BP54" s="72"/>
      <c r="BQ54" s="72"/>
      <c r="BR54" s="72"/>
      <c r="BS54" s="72"/>
      <c r="BT54" s="72"/>
      <c r="BU54" s="72"/>
      <c r="BV54" s="72"/>
      <c r="BW54" s="72"/>
      <c r="BX54" s="72"/>
      <c r="BY54" s="72"/>
      <c r="BZ54" s="72"/>
      <c r="CA54" s="72"/>
      <c r="CB54" s="72"/>
      <c r="CC54" s="72"/>
      <c r="CD54" s="72"/>
      <c r="CE54" s="72"/>
      <c r="CF54" s="72"/>
      <c r="CG54" s="72"/>
      <c r="CH54" s="72"/>
      <c r="CI54" s="72"/>
      <c r="CJ54" s="72"/>
      <c r="CK54" s="72"/>
      <c r="CL54" s="72"/>
      <c r="CM54" s="72"/>
      <c r="CN54" s="72"/>
      <c r="CO54" s="72"/>
      <c r="CP54" s="72"/>
      <c r="CQ54" s="72"/>
      <c r="CR54" s="72"/>
      <c r="CS54" s="72"/>
      <c r="CT54" s="72"/>
      <c r="CU54" s="72"/>
      <c r="CV54" s="72"/>
      <c r="CW54" s="72"/>
      <c r="CX54" s="72"/>
      <c r="CY54" s="72"/>
      <c r="CZ54" s="72"/>
      <c r="DA54" s="72"/>
      <c r="DB54" s="72"/>
      <c r="DC54" s="72"/>
      <c r="DD54" s="72"/>
      <c r="DE54" s="72"/>
      <c r="DF54" s="72"/>
      <c r="DG54" s="72"/>
      <c r="DH54" s="72"/>
      <c r="DI54" s="72"/>
      <c r="DJ54" s="72"/>
      <c r="DK54" s="72"/>
      <c r="DL54" s="72"/>
      <c r="DM54" s="72"/>
      <c r="DN54" s="72"/>
      <c r="DO54" s="72"/>
      <c r="DP54" s="72"/>
      <c r="DQ54" s="72"/>
      <c r="DR54" s="72"/>
      <c r="DS54" s="72"/>
      <c r="DT54" s="72"/>
      <c r="DU54" s="72"/>
      <c r="DV54" s="72"/>
      <c r="DW54" s="72"/>
      <c r="DX54" s="72"/>
      <c r="DY54" s="72"/>
      <c r="DZ54" s="72"/>
      <c r="EA54" s="72"/>
      <c r="EB54" s="72"/>
      <c r="EC54" s="72"/>
      <c r="ED54" s="72"/>
      <c r="EE54" s="72"/>
      <c r="EF54" s="72"/>
      <c r="EG54" s="72"/>
      <c r="EH54" s="72"/>
      <c r="EI54" s="72"/>
      <c r="EJ54" s="72"/>
      <c r="EK54" s="72"/>
      <c r="EL54" s="72"/>
      <c r="EM54" s="72"/>
      <c r="EN54" s="72"/>
      <c r="EO54" s="72"/>
      <c r="EP54" s="72"/>
      <c r="EQ54" s="72"/>
      <c r="ER54" s="72"/>
      <c r="ES54" s="72"/>
      <c r="ET54" s="72"/>
      <c r="EU54" s="72"/>
      <c r="EV54" s="72"/>
      <c r="EW54" s="72"/>
      <c r="EX54" s="72"/>
      <c r="EY54" s="72"/>
      <c r="EZ54" s="72"/>
      <c r="FA54" s="72"/>
      <c r="FB54" s="72"/>
      <c r="FC54" s="72"/>
      <c r="FD54" s="72"/>
      <c r="FE54" s="72"/>
      <c r="FF54" s="72"/>
      <c r="FG54" s="72"/>
      <c r="FH54" s="72"/>
      <c r="FI54" s="72"/>
      <c r="FJ54" s="72"/>
      <c r="FK54" s="72"/>
      <c r="FL54" s="72"/>
      <c r="FM54" s="72"/>
      <c r="FN54" s="72"/>
      <c r="FO54" s="72"/>
      <c r="FP54" s="72"/>
      <c r="FQ54" s="72"/>
      <c r="FR54" s="72"/>
      <c r="FS54" s="72"/>
      <c r="FT54" s="72"/>
      <c r="FU54" s="72"/>
      <c r="FV54" s="72"/>
      <c r="FW54" s="72"/>
      <c r="FX54" s="72"/>
      <c r="FY54" s="72"/>
      <c r="FZ54" s="72"/>
      <c r="GA54" s="72"/>
      <c r="GB54" s="72"/>
      <c r="GC54" s="72"/>
      <c r="GD54" s="72"/>
      <c r="GE54" s="72"/>
      <c r="GF54" s="72"/>
      <c r="GG54" s="72"/>
      <c r="GH54" s="72"/>
      <c r="GI54" s="72"/>
      <c r="GJ54" s="72"/>
      <c r="GK54" s="72"/>
      <c r="GL54" s="72"/>
      <c r="GM54" s="72"/>
      <c r="GN54" s="72"/>
      <c r="GO54" s="72"/>
      <c r="GP54" s="72"/>
      <c r="GQ54" s="72"/>
      <c r="GR54" s="72"/>
      <c r="GS54" s="72"/>
      <c r="GT54" s="72"/>
      <c r="GU54" s="72"/>
      <c r="GV54" s="72"/>
      <c r="GW54" s="72"/>
      <c r="GX54" s="72"/>
      <c r="GY54" s="72"/>
      <c r="GZ54" s="72"/>
      <c r="HA54" s="72"/>
      <c r="HB54" s="72"/>
      <c r="HC54" s="72"/>
      <c r="HD54" s="72"/>
      <c r="HE54" s="72"/>
      <c r="HF54" s="72"/>
      <c r="HG54" s="72"/>
      <c r="HH54" s="72"/>
      <c r="HI54" s="72"/>
      <c r="HJ54" s="72"/>
      <c r="HK54" s="72"/>
      <c r="HL54" s="72"/>
      <c r="HM54" s="72"/>
      <c r="HN54" s="72"/>
      <c r="HO54" s="72"/>
      <c r="HP54" s="72"/>
      <c r="HQ54" s="72"/>
      <c r="HR54" s="72"/>
      <c r="HS54" s="72"/>
      <c r="HT54" s="72"/>
      <c r="HU54" s="72"/>
      <c r="HV54" s="72"/>
      <c r="HW54" s="72"/>
      <c r="HX54" s="72"/>
      <c r="HY54" s="72"/>
      <c r="HZ54" s="72"/>
      <c r="IA54" s="72"/>
      <c r="IB54" s="72"/>
      <c r="IC54" s="72"/>
      <c r="ID54" s="72"/>
      <c r="IE54" s="72"/>
      <c r="IF54" s="72"/>
      <c r="IG54" s="72"/>
      <c r="IH54" s="72"/>
      <c r="II54" s="72"/>
      <c r="IJ54" s="72"/>
      <c r="IK54" s="72"/>
      <c r="IL54" s="72"/>
      <c r="IM54" s="72"/>
      <c r="IN54" s="72"/>
      <c r="IO54" s="72"/>
      <c r="IP54" s="72"/>
      <c r="IQ54" s="72"/>
      <c r="IR54" s="72"/>
      <c r="IS54" s="72"/>
      <c r="IT54" s="72"/>
      <c r="IU54" s="72"/>
      <c r="IV54" s="72"/>
      <c r="IW54" s="72"/>
      <c r="IX54" s="72"/>
      <c r="IY54" s="72"/>
      <c r="IZ54" s="72"/>
      <c r="JA54" s="72"/>
      <c r="JB54" s="72"/>
    </row>
    <row r="55" spans="1:262" s="71" customFormat="1" ht="25.5" x14ac:dyDescent="0.2">
      <c r="A55" s="47" t="s">
        <v>204</v>
      </c>
      <c r="B55" s="50" t="s">
        <v>193</v>
      </c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>
        <v>52400</v>
      </c>
      <c r="S55" s="37"/>
      <c r="T55" s="37"/>
      <c r="U55" s="39">
        <f t="shared" si="61"/>
        <v>52400</v>
      </c>
      <c r="V55" s="39">
        <f t="shared" si="62"/>
        <v>0</v>
      </c>
      <c r="W55" s="39">
        <f t="shared" si="63"/>
        <v>0</v>
      </c>
      <c r="X55" s="37"/>
      <c r="Y55" s="37"/>
      <c r="Z55" s="37"/>
      <c r="AA55" s="39">
        <f t="shared" si="65"/>
        <v>52400</v>
      </c>
      <c r="AB55" s="39">
        <f t="shared" si="66"/>
        <v>0</v>
      </c>
      <c r="AC55" s="39">
        <f t="shared" si="67"/>
        <v>0</v>
      </c>
      <c r="AD55" s="72"/>
      <c r="AE55" s="72"/>
      <c r="AF55" s="72"/>
      <c r="AG55" s="72"/>
      <c r="AH55" s="72"/>
      <c r="AI55" s="72"/>
      <c r="AJ55" s="72"/>
      <c r="AK55" s="72"/>
      <c r="AL55" s="72"/>
      <c r="AM55" s="72"/>
      <c r="AN55" s="72"/>
      <c r="AO55" s="72"/>
      <c r="AP55" s="72"/>
      <c r="AQ55" s="72"/>
      <c r="AR55" s="72"/>
      <c r="AS55" s="72"/>
      <c r="AT55" s="72"/>
      <c r="AU55" s="72"/>
      <c r="AV55" s="72"/>
      <c r="AW55" s="72"/>
      <c r="AX55" s="72"/>
      <c r="AY55" s="72"/>
      <c r="AZ55" s="72"/>
      <c r="BA55" s="72"/>
      <c r="BB55" s="72"/>
      <c r="BC55" s="72"/>
      <c r="BD55" s="72"/>
      <c r="BE55" s="72"/>
      <c r="BF55" s="72"/>
      <c r="BG55" s="72"/>
      <c r="BH55" s="72"/>
      <c r="BI55" s="72"/>
      <c r="BJ55" s="72"/>
      <c r="BK55" s="72"/>
      <c r="BL55" s="72"/>
      <c r="BM55" s="72"/>
      <c r="BN55" s="72"/>
      <c r="BO55" s="72"/>
      <c r="BP55" s="72"/>
      <c r="BQ55" s="72"/>
      <c r="BR55" s="72"/>
      <c r="BS55" s="72"/>
      <c r="BT55" s="72"/>
      <c r="BU55" s="72"/>
      <c r="BV55" s="72"/>
      <c r="BW55" s="72"/>
      <c r="BX55" s="72"/>
      <c r="BY55" s="72"/>
      <c r="BZ55" s="72"/>
      <c r="CA55" s="72"/>
      <c r="CB55" s="72"/>
      <c r="CC55" s="72"/>
      <c r="CD55" s="72"/>
      <c r="CE55" s="72"/>
      <c r="CF55" s="72"/>
      <c r="CG55" s="72"/>
      <c r="CH55" s="72"/>
      <c r="CI55" s="72"/>
      <c r="CJ55" s="72"/>
      <c r="CK55" s="72"/>
      <c r="CL55" s="72"/>
      <c r="CM55" s="72"/>
      <c r="CN55" s="72"/>
      <c r="CO55" s="72"/>
      <c r="CP55" s="72"/>
      <c r="CQ55" s="72"/>
      <c r="CR55" s="72"/>
      <c r="CS55" s="72"/>
      <c r="CT55" s="72"/>
      <c r="CU55" s="72"/>
      <c r="CV55" s="72"/>
      <c r="CW55" s="72"/>
      <c r="CX55" s="72"/>
      <c r="CY55" s="72"/>
      <c r="CZ55" s="72"/>
      <c r="DA55" s="72"/>
      <c r="DB55" s="72"/>
      <c r="DC55" s="72"/>
      <c r="DD55" s="72"/>
      <c r="DE55" s="72"/>
      <c r="DF55" s="72"/>
      <c r="DG55" s="72"/>
      <c r="DH55" s="72"/>
      <c r="DI55" s="72"/>
      <c r="DJ55" s="72"/>
      <c r="DK55" s="72"/>
      <c r="DL55" s="72"/>
      <c r="DM55" s="72"/>
      <c r="DN55" s="72"/>
      <c r="DO55" s="72"/>
      <c r="DP55" s="72"/>
      <c r="DQ55" s="72"/>
      <c r="DR55" s="72"/>
      <c r="DS55" s="72"/>
      <c r="DT55" s="72"/>
      <c r="DU55" s="72"/>
      <c r="DV55" s="72"/>
      <c r="DW55" s="72"/>
      <c r="DX55" s="72"/>
      <c r="DY55" s="72"/>
      <c r="DZ55" s="72"/>
      <c r="EA55" s="72"/>
      <c r="EB55" s="72"/>
      <c r="EC55" s="72"/>
      <c r="ED55" s="72"/>
      <c r="EE55" s="72"/>
      <c r="EF55" s="72"/>
      <c r="EG55" s="72"/>
      <c r="EH55" s="72"/>
      <c r="EI55" s="72"/>
      <c r="EJ55" s="72"/>
      <c r="EK55" s="72"/>
      <c r="EL55" s="72"/>
      <c r="EM55" s="72"/>
      <c r="EN55" s="72"/>
      <c r="EO55" s="72"/>
      <c r="EP55" s="72"/>
      <c r="EQ55" s="72"/>
      <c r="ER55" s="72"/>
      <c r="ES55" s="72"/>
      <c r="ET55" s="72"/>
      <c r="EU55" s="72"/>
      <c r="EV55" s="72"/>
      <c r="EW55" s="72"/>
      <c r="EX55" s="72"/>
      <c r="EY55" s="72"/>
      <c r="EZ55" s="72"/>
      <c r="FA55" s="72"/>
      <c r="FB55" s="72"/>
      <c r="FC55" s="72"/>
      <c r="FD55" s="72"/>
      <c r="FE55" s="72"/>
      <c r="FF55" s="72"/>
      <c r="FG55" s="72"/>
      <c r="FH55" s="72"/>
      <c r="FI55" s="72"/>
      <c r="FJ55" s="72"/>
      <c r="FK55" s="72"/>
      <c r="FL55" s="72"/>
      <c r="FM55" s="72"/>
      <c r="FN55" s="72"/>
      <c r="FO55" s="72"/>
      <c r="FP55" s="72"/>
      <c r="FQ55" s="72"/>
      <c r="FR55" s="72"/>
      <c r="FS55" s="72"/>
      <c r="FT55" s="72"/>
      <c r="FU55" s="72"/>
      <c r="FV55" s="72"/>
      <c r="FW55" s="72"/>
      <c r="FX55" s="72"/>
      <c r="FY55" s="72"/>
      <c r="FZ55" s="72"/>
      <c r="GA55" s="72"/>
      <c r="GB55" s="72"/>
      <c r="GC55" s="72"/>
      <c r="GD55" s="72"/>
      <c r="GE55" s="72"/>
      <c r="GF55" s="72"/>
      <c r="GG55" s="72"/>
      <c r="GH55" s="72"/>
      <c r="GI55" s="72"/>
      <c r="GJ55" s="72"/>
      <c r="GK55" s="72"/>
      <c r="GL55" s="72"/>
      <c r="GM55" s="72"/>
      <c r="GN55" s="72"/>
      <c r="GO55" s="72"/>
      <c r="GP55" s="72"/>
      <c r="GQ55" s="72"/>
      <c r="GR55" s="72"/>
      <c r="GS55" s="72"/>
      <c r="GT55" s="72"/>
      <c r="GU55" s="72"/>
      <c r="GV55" s="72"/>
      <c r="GW55" s="72"/>
      <c r="GX55" s="72"/>
      <c r="GY55" s="72"/>
      <c r="GZ55" s="72"/>
      <c r="HA55" s="72"/>
      <c r="HB55" s="72"/>
      <c r="HC55" s="72"/>
      <c r="HD55" s="72"/>
      <c r="HE55" s="72"/>
      <c r="HF55" s="72"/>
      <c r="HG55" s="72"/>
      <c r="HH55" s="72"/>
      <c r="HI55" s="72"/>
      <c r="HJ55" s="72"/>
      <c r="HK55" s="72"/>
      <c r="HL55" s="72"/>
      <c r="HM55" s="72"/>
      <c r="HN55" s="72"/>
      <c r="HO55" s="72"/>
      <c r="HP55" s="72"/>
      <c r="HQ55" s="72"/>
      <c r="HR55" s="72"/>
      <c r="HS55" s="72"/>
      <c r="HT55" s="72"/>
      <c r="HU55" s="72"/>
      <c r="HV55" s="72"/>
      <c r="HW55" s="72"/>
      <c r="HX55" s="72"/>
      <c r="HY55" s="72"/>
      <c r="HZ55" s="72"/>
      <c r="IA55" s="72"/>
      <c r="IB55" s="72"/>
      <c r="IC55" s="72"/>
      <c r="ID55" s="72"/>
      <c r="IE55" s="72"/>
      <c r="IF55" s="72"/>
      <c r="IG55" s="72"/>
      <c r="IH55" s="72"/>
      <c r="II55" s="72"/>
      <c r="IJ55" s="72"/>
      <c r="IK55" s="72"/>
      <c r="IL55" s="72"/>
      <c r="IM55" s="72"/>
      <c r="IN55" s="72"/>
      <c r="IO55" s="72"/>
      <c r="IP55" s="72"/>
      <c r="IQ55" s="72"/>
      <c r="IR55" s="72"/>
      <c r="IS55" s="72"/>
      <c r="IT55" s="72"/>
      <c r="IU55" s="72"/>
      <c r="IV55" s="72"/>
      <c r="IW55" s="72"/>
      <c r="IX55" s="72"/>
      <c r="IY55" s="72"/>
      <c r="IZ55" s="72"/>
      <c r="JA55" s="72"/>
      <c r="JB55" s="72"/>
    </row>
    <row r="56" spans="1:262" s="71" customFormat="1" ht="38.25" x14ac:dyDescent="0.2">
      <c r="A56" s="47" t="s">
        <v>205</v>
      </c>
      <c r="B56" s="50" t="s">
        <v>194</v>
      </c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>
        <v>24400</v>
      </c>
      <c r="S56" s="37"/>
      <c r="T56" s="37"/>
      <c r="U56" s="39">
        <f t="shared" si="61"/>
        <v>24400</v>
      </c>
      <c r="V56" s="39">
        <f t="shared" si="62"/>
        <v>0</v>
      </c>
      <c r="W56" s="39">
        <f t="shared" si="63"/>
        <v>0</v>
      </c>
      <c r="X56" s="37"/>
      <c r="Y56" s="37"/>
      <c r="Z56" s="37"/>
      <c r="AA56" s="39">
        <f t="shared" si="65"/>
        <v>24400</v>
      </c>
      <c r="AB56" s="39">
        <f t="shared" si="66"/>
        <v>0</v>
      </c>
      <c r="AC56" s="39">
        <f t="shared" si="67"/>
        <v>0</v>
      </c>
      <c r="AD56" s="72"/>
      <c r="AE56" s="72"/>
      <c r="AF56" s="72"/>
      <c r="AG56" s="72"/>
      <c r="AH56" s="72"/>
      <c r="AI56" s="72"/>
      <c r="AJ56" s="72"/>
      <c r="AK56" s="72"/>
      <c r="AL56" s="72"/>
      <c r="AM56" s="72"/>
      <c r="AN56" s="72"/>
      <c r="AO56" s="72"/>
      <c r="AP56" s="72"/>
      <c r="AQ56" s="72"/>
      <c r="AR56" s="72"/>
      <c r="AS56" s="72"/>
      <c r="AT56" s="72"/>
      <c r="AU56" s="72"/>
      <c r="AV56" s="72"/>
      <c r="AW56" s="72"/>
      <c r="AX56" s="72"/>
      <c r="AY56" s="72"/>
      <c r="AZ56" s="72"/>
      <c r="BA56" s="72"/>
      <c r="BB56" s="72"/>
      <c r="BC56" s="72"/>
      <c r="BD56" s="72"/>
      <c r="BE56" s="72"/>
      <c r="BF56" s="72"/>
      <c r="BG56" s="72"/>
      <c r="BH56" s="72"/>
      <c r="BI56" s="72"/>
      <c r="BJ56" s="72"/>
      <c r="BK56" s="72"/>
      <c r="BL56" s="72"/>
      <c r="BM56" s="72"/>
      <c r="BN56" s="72"/>
      <c r="BO56" s="72"/>
      <c r="BP56" s="72"/>
      <c r="BQ56" s="72"/>
      <c r="BR56" s="72"/>
      <c r="BS56" s="72"/>
      <c r="BT56" s="72"/>
      <c r="BU56" s="72"/>
      <c r="BV56" s="72"/>
      <c r="BW56" s="72"/>
      <c r="BX56" s="72"/>
      <c r="BY56" s="72"/>
      <c r="BZ56" s="72"/>
      <c r="CA56" s="72"/>
      <c r="CB56" s="72"/>
      <c r="CC56" s="72"/>
      <c r="CD56" s="72"/>
      <c r="CE56" s="72"/>
      <c r="CF56" s="72"/>
      <c r="CG56" s="72"/>
      <c r="CH56" s="72"/>
      <c r="CI56" s="72"/>
      <c r="CJ56" s="72"/>
      <c r="CK56" s="72"/>
      <c r="CL56" s="72"/>
      <c r="CM56" s="72"/>
      <c r="CN56" s="72"/>
      <c r="CO56" s="72"/>
      <c r="CP56" s="72"/>
      <c r="CQ56" s="72"/>
      <c r="CR56" s="72"/>
      <c r="CS56" s="72"/>
      <c r="CT56" s="72"/>
      <c r="CU56" s="72"/>
      <c r="CV56" s="72"/>
      <c r="CW56" s="72"/>
      <c r="CX56" s="72"/>
      <c r="CY56" s="72"/>
      <c r="CZ56" s="72"/>
      <c r="DA56" s="72"/>
      <c r="DB56" s="72"/>
      <c r="DC56" s="72"/>
      <c r="DD56" s="72"/>
      <c r="DE56" s="72"/>
      <c r="DF56" s="72"/>
      <c r="DG56" s="72"/>
      <c r="DH56" s="72"/>
      <c r="DI56" s="72"/>
      <c r="DJ56" s="72"/>
      <c r="DK56" s="72"/>
      <c r="DL56" s="72"/>
      <c r="DM56" s="72"/>
      <c r="DN56" s="72"/>
      <c r="DO56" s="72"/>
      <c r="DP56" s="72"/>
      <c r="DQ56" s="72"/>
      <c r="DR56" s="72"/>
      <c r="DS56" s="72"/>
      <c r="DT56" s="72"/>
      <c r="DU56" s="72"/>
      <c r="DV56" s="72"/>
      <c r="DW56" s="72"/>
      <c r="DX56" s="72"/>
      <c r="DY56" s="72"/>
      <c r="DZ56" s="72"/>
      <c r="EA56" s="72"/>
      <c r="EB56" s="72"/>
      <c r="EC56" s="72"/>
      <c r="ED56" s="72"/>
      <c r="EE56" s="72"/>
      <c r="EF56" s="72"/>
      <c r="EG56" s="72"/>
      <c r="EH56" s="72"/>
      <c r="EI56" s="72"/>
      <c r="EJ56" s="72"/>
      <c r="EK56" s="72"/>
      <c r="EL56" s="72"/>
      <c r="EM56" s="72"/>
      <c r="EN56" s="72"/>
      <c r="EO56" s="72"/>
      <c r="EP56" s="72"/>
      <c r="EQ56" s="72"/>
      <c r="ER56" s="72"/>
      <c r="ES56" s="72"/>
      <c r="ET56" s="72"/>
      <c r="EU56" s="72"/>
      <c r="EV56" s="72"/>
      <c r="EW56" s="72"/>
      <c r="EX56" s="72"/>
      <c r="EY56" s="72"/>
      <c r="EZ56" s="72"/>
      <c r="FA56" s="72"/>
      <c r="FB56" s="72"/>
      <c r="FC56" s="72"/>
      <c r="FD56" s="72"/>
      <c r="FE56" s="72"/>
      <c r="FF56" s="72"/>
      <c r="FG56" s="72"/>
      <c r="FH56" s="72"/>
      <c r="FI56" s="72"/>
      <c r="FJ56" s="72"/>
      <c r="FK56" s="72"/>
      <c r="FL56" s="72"/>
      <c r="FM56" s="72"/>
      <c r="FN56" s="72"/>
      <c r="FO56" s="72"/>
      <c r="FP56" s="72"/>
      <c r="FQ56" s="72"/>
      <c r="FR56" s="72"/>
      <c r="FS56" s="72"/>
      <c r="FT56" s="72"/>
      <c r="FU56" s="72"/>
      <c r="FV56" s="72"/>
      <c r="FW56" s="72"/>
      <c r="FX56" s="72"/>
      <c r="FY56" s="72"/>
      <c r="FZ56" s="72"/>
      <c r="GA56" s="72"/>
      <c r="GB56" s="72"/>
      <c r="GC56" s="72"/>
      <c r="GD56" s="72"/>
      <c r="GE56" s="72"/>
      <c r="GF56" s="72"/>
      <c r="GG56" s="72"/>
      <c r="GH56" s="72"/>
      <c r="GI56" s="72"/>
      <c r="GJ56" s="72"/>
      <c r="GK56" s="72"/>
      <c r="GL56" s="72"/>
      <c r="GM56" s="72"/>
      <c r="GN56" s="72"/>
      <c r="GO56" s="72"/>
      <c r="GP56" s="72"/>
      <c r="GQ56" s="72"/>
      <c r="GR56" s="72"/>
      <c r="GS56" s="72"/>
      <c r="GT56" s="72"/>
      <c r="GU56" s="72"/>
      <c r="GV56" s="72"/>
      <c r="GW56" s="72"/>
      <c r="GX56" s="72"/>
      <c r="GY56" s="72"/>
      <c r="GZ56" s="72"/>
      <c r="HA56" s="72"/>
      <c r="HB56" s="72"/>
      <c r="HC56" s="72"/>
      <c r="HD56" s="72"/>
      <c r="HE56" s="72"/>
      <c r="HF56" s="72"/>
      <c r="HG56" s="72"/>
      <c r="HH56" s="72"/>
      <c r="HI56" s="72"/>
      <c r="HJ56" s="72"/>
      <c r="HK56" s="72"/>
      <c r="HL56" s="72"/>
      <c r="HM56" s="72"/>
      <c r="HN56" s="72"/>
      <c r="HO56" s="72"/>
      <c r="HP56" s="72"/>
      <c r="HQ56" s="72"/>
      <c r="HR56" s="72"/>
      <c r="HS56" s="72"/>
      <c r="HT56" s="72"/>
      <c r="HU56" s="72"/>
      <c r="HV56" s="72"/>
      <c r="HW56" s="72"/>
      <c r="HX56" s="72"/>
      <c r="HY56" s="72"/>
      <c r="HZ56" s="72"/>
      <c r="IA56" s="72"/>
      <c r="IB56" s="72"/>
      <c r="IC56" s="72"/>
      <c r="ID56" s="72"/>
      <c r="IE56" s="72"/>
      <c r="IF56" s="72"/>
      <c r="IG56" s="72"/>
      <c r="IH56" s="72"/>
      <c r="II56" s="72"/>
      <c r="IJ56" s="72"/>
      <c r="IK56" s="72"/>
      <c r="IL56" s="72"/>
      <c r="IM56" s="72"/>
      <c r="IN56" s="72"/>
      <c r="IO56" s="72"/>
      <c r="IP56" s="72"/>
      <c r="IQ56" s="72"/>
      <c r="IR56" s="72"/>
      <c r="IS56" s="72"/>
      <c r="IT56" s="72"/>
      <c r="IU56" s="72"/>
      <c r="IV56" s="72"/>
      <c r="IW56" s="72"/>
      <c r="IX56" s="72"/>
      <c r="IY56" s="72"/>
      <c r="IZ56" s="72"/>
      <c r="JA56" s="72"/>
      <c r="JB56" s="72"/>
    </row>
    <row r="57" spans="1:262" s="71" customFormat="1" ht="25.5" x14ac:dyDescent="0.2">
      <c r="A57" s="47" t="s">
        <v>199</v>
      </c>
      <c r="B57" s="50" t="s">
        <v>195</v>
      </c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>
        <v>53000</v>
      </c>
      <c r="S57" s="37"/>
      <c r="T57" s="37"/>
      <c r="U57" s="39">
        <f t="shared" si="61"/>
        <v>53000</v>
      </c>
      <c r="V57" s="39">
        <f t="shared" si="62"/>
        <v>0</v>
      </c>
      <c r="W57" s="39">
        <f t="shared" si="63"/>
        <v>0</v>
      </c>
      <c r="X57" s="37"/>
      <c r="Y57" s="37"/>
      <c r="Z57" s="37"/>
      <c r="AA57" s="39">
        <f t="shared" si="65"/>
        <v>53000</v>
      </c>
      <c r="AB57" s="39">
        <f t="shared" si="66"/>
        <v>0</v>
      </c>
      <c r="AC57" s="39">
        <f t="shared" si="67"/>
        <v>0</v>
      </c>
      <c r="AD57" s="72"/>
      <c r="AE57" s="72"/>
      <c r="AF57" s="72"/>
      <c r="AG57" s="72"/>
      <c r="AH57" s="72"/>
      <c r="AI57" s="72"/>
      <c r="AJ57" s="72"/>
      <c r="AK57" s="72"/>
      <c r="AL57" s="72"/>
      <c r="AM57" s="72"/>
      <c r="AN57" s="72"/>
      <c r="AO57" s="72"/>
      <c r="AP57" s="72"/>
      <c r="AQ57" s="72"/>
      <c r="AR57" s="72"/>
      <c r="AS57" s="72"/>
      <c r="AT57" s="72"/>
      <c r="AU57" s="72"/>
      <c r="AV57" s="72"/>
      <c r="AW57" s="72"/>
      <c r="AX57" s="72"/>
      <c r="AY57" s="72"/>
      <c r="AZ57" s="72"/>
      <c r="BA57" s="72"/>
      <c r="BB57" s="72"/>
      <c r="BC57" s="72"/>
      <c r="BD57" s="72"/>
      <c r="BE57" s="72"/>
      <c r="BF57" s="72"/>
      <c r="BG57" s="72"/>
      <c r="BH57" s="72"/>
      <c r="BI57" s="72"/>
      <c r="BJ57" s="72"/>
      <c r="BK57" s="72"/>
      <c r="BL57" s="72"/>
      <c r="BM57" s="72"/>
      <c r="BN57" s="72"/>
      <c r="BO57" s="72"/>
      <c r="BP57" s="72"/>
      <c r="BQ57" s="72"/>
      <c r="BR57" s="72"/>
      <c r="BS57" s="72"/>
      <c r="BT57" s="72"/>
      <c r="BU57" s="72"/>
      <c r="BV57" s="72"/>
      <c r="BW57" s="72"/>
      <c r="BX57" s="72"/>
      <c r="BY57" s="72"/>
      <c r="BZ57" s="72"/>
      <c r="CA57" s="72"/>
      <c r="CB57" s="72"/>
      <c r="CC57" s="72"/>
      <c r="CD57" s="72"/>
      <c r="CE57" s="72"/>
      <c r="CF57" s="72"/>
      <c r="CG57" s="72"/>
      <c r="CH57" s="72"/>
      <c r="CI57" s="72"/>
      <c r="CJ57" s="72"/>
      <c r="CK57" s="72"/>
      <c r="CL57" s="72"/>
      <c r="CM57" s="72"/>
      <c r="CN57" s="72"/>
      <c r="CO57" s="72"/>
      <c r="CP57" s="72"/>
      <c r="CQ57" s="72"/>
      <c r="CR57" s="72"/>
      <c r="CS57" s="72"/>
      <c r="CT57" s="72"/>
      <c r="CU57" s="72"/>
      <c r="CV57" s="72"/>
      <c r="CW57" s="72"/>
      <c r="CX57" s="72"/>
      <c r="CY57" s="72"/>
      <c r="CZ57" s="72"/>
      <c r="DA57" s="72"/>
      <c r="DB57" s="72"/>
      <c r="DC57" s="72"/>
      <c r="DD57" s="72"/>
      <c r="DE57" s="72"/>
      <c r="DF57" s="72"/>
      <c r="DG57" s="72"/>
      <c r="DH57" s="72"/>
      <c r="DI57" s="72"/>
      <c r="DJ57" s="72"/>
      <c r="DK57" s="72"/>
      <c r="DL57" s="72"/>
      <c r="DM57" s="72"/>
      <c r="DN57" s="72"/>
      <c r="DO57" s="72"/>
      <c r="DP57" s="72"/>
      <c r="DQ57" s="72"/>
      <c r="DR57" s="72"/>
      <c r="DS57" s="72"/>
      <c r="DT57" s="72"/>
      <c r="DU57" s="72"/>
      <c r="DV57" s="72"/>
      <c r="DW57" s="72"/>
      <c r="DX57" s="72"/>
      <c r="DY57" s="72"/>
      <c r="DZ57" s="72"/>
      <c r="EA57" s="72"/>
      <c r="EB57" s="72"/>
      <c r="EC57" s="72"/>
      <c r="ED57" s="72"/>
      <c r="EE57" s="72"/>
      <c r="EF57" s="72"/>
      <c r="EG57" s="72"/>
      <c r="EH57" s="72"/>
      <c r="EI57" s="72"/>
      <c r="EJ57" s="72"/>
      <c r="EK57" s="72"/>
      <c r="EL57" s="72"/>
      <c r="EM57" s="72"/>
      <c r="EN57" s="72"/>
      <c r="EO57" s="72"/>
      <c r="EP57" s="72"/>
      <c r="EQ57" s="72"/>
      <c r="ER57" s="72"/>
      <c r="ES57" s="72"/>
      <c r="ET57" s="72"/>
      <c r="EU57" s="72"/>
      <c r="EV57" s="72"/>
      <c r="EW57" s="72"/>
      <c r="EX57" s="72"/>
      <c r="EY57" s="72"/>
      <c r="EZ57" s="72"/>
      <c r="FA57" s="72"/>
      <c r="FB57" s="72"/>
      <c r="FC57" s="72"/>
      <c r="FD57" s="72"/>
      <c r="FE57" s="72"/>
      <c r="FF57" s="72"/>
      <c r="FG57" s="72"/>
      <c r="FH57" s="72"/>
      <c r="FI57" s="72"/>
      <c r="FJ57" s="72"/>
      <c r="FK57" s="72"/>
      <c r="FL57" s="72"/>
      <c r="FM57" s="72"/>
      <c r="FN57" s="72"/>
      <c r="FO57" s="72"/>
      <c r="FP57" s="72"/>
      <c r="FQ57" s="72"/>
      <c r="FR57" s="72"/>
      <c r="FS57" s="72"/>
      <c r="FT57" s="72"/>
      <c r="FU57" s="72"/>
      <c r="FV57" s="72"/>
      <c r="FW57" s="72"/>
      <c r="FX57" s="72"/>
      <c r="FY57" s="72"/>
      <c r="FZ57" s="72"/>
      <c r="GA57" s="72"/>
      <c r="GB57" s="72"/>
      <c r="GC57" s="72"/>
      <c r="GD57" s="72"/>
      <c r="GE57" s="72"/>
      <c r="GF57" s="72"/>
      <c r="GG57" s="72"/>
      <c r="GH57" s="72"/>
      <c r="GI57" s="72"/>
      <c r="GJ57" s="72"/>
      <c r="GK57" s="72"/>
      <c r="GL57" s="72"/>
      <c r="GM57" s="72"/>
      <c r="GN57" s="72"/>
      <c r="GO57" s="72"/>
      <c r="GP57" s="72"/>
      <c r="GQ57" s="72"/>
      <c r="GR57" s="72"/>
      <c r="GS57" s="72"/>
      <c r="GT57" s="72"/>
      <c r="GU57" s="72"/>
      <c r="GV57" s="72"/>
      <c r="GW57" s="72"/>
      <c r="GX57" s="72"/>
      <c r="GY57" s="72"/>
      <c r="GZ57" s="72"/>
      <c r="HA57" s="72"/>
      <c r="HB57" s="72"/>
      <c r="HC57" s="72"/>
      <c r="HD57" s="72"/>
      <c r="HE57" s="72"/>
      <c r="HF57" s="72"/>
      <c r="HG57" s="72"/>
      <c r="HH57" s="72"/>
      <c r="HI57" s="72"/>
      <c r="HJ57" s="72"/>
      <c r="HK57" s="72"/>
      <c r="HL57" s="72"/>
      <c r="HM57" s="72"/>
      <c r="HN57" s="72"/>
      <c r="HO57" s="72"/>
      <c r="HP57" s="72"/>
      <c r="HQ57" s="72"/>
      <c r="HR57" s="72"/>
      <c r="HS57" s="72"/>
      <c r="HT57" s="72"/>
      <c r="HU57" s="72"/>
      <c r="HV57" s="72"/>
      <c r="HW57" s="72"/>
      <c r="HX57" s="72"/>
      <c r="HY57" s="72"/>
      <c r="HZ57" s="72"/>
      <c r="IA57" s="72"/>
      <c r="IB57" s="72"/>
      <c r="IC57" s="72"/>
      <c r="ID57" s="72"/>
      <c r="IE57" s="72"/>
      <c r="IF57" s="72"/>
      <c r="IG57" s="72"/>
      <c r="IH57" s="72"/>
      <c r="II57" s="72"/>
      <c r="IJ57" s="72"/>
      <c r="IK57" s="72"/>
      <c r="IL57" s="72"/>
      <c r="IM57" s="72"/>
      <c r="IN57" s="72"/>
      <c r="IO57" s="72"/>
      <c r="IP57" s="72"/>
      <c r="IQ57" s="72"/>
      <c r="IR57" s="72"/>
      <c r="IS57" s="72"/>
      <c r="IT57" s="72"/>
      <c r="IU57" s="72"/>
      <c r="IV57" s="72"/>
      <c r="IW57" s="72"/>
      <c r="IX57" s="72"/>
      <c r="IY57" s="72"/>
      <c r="IZ57" s="72"/>
      <c r="JA57" s="72"/>
      <c r="JB57" s="72"/>
    </row>
    <row r="58" spans="1:262" s="71" customFormat="1" ht="25.5" x14ac:dyDescent="0.2">
      <c r="A58" s="47" t="s">
        <v>200</v>
      </c>
      <c r="B58" s="50" t="s">
        <v>196</v>
      </c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>
        <v>40808</v>
      </c>
      <c r="S58" s="37"/>
      <c r="T58" s="37"/>
      <c r="U58" s="39">
        <f t="shared" si="61"/>
        <v>40808</v>
      </c>
      <c r="V58" s="39">
        <f t="shared" si="62"/>
        <v>0</v>
      </c>
      <c r="W58" s="39">
        <f t="shared" si="63"/>
        <v>0</v>
      </c>
      <c r="X58" s="37"/>
      <c r="Y58" s="37"/>
      <c r="Z58" s="37"/>
      <c r="AA58" s="39">
        <f t="shared" si="65"/>
        <v>40808</v>
      </c>
      <c r="AB58" s="39">
        <f t="shared" si="66"/>
        <v>0</v>
      </c>
      <c r="AC58" s="39">
        <f t="shared" si="67"/>
        <v>0</v>
      </c>
      <c r="AD58" s="72"/>
      <c r="AE58" s="72"/>
      <c r="AF58" s="72"/>
      <c r="AG58" s="72"/>
      <c r="AH58" s="72"/>
      <c r="AI58" s="72"/>
      <c r="AJ58" s="72"/>
      <c r="AK58" s="72"/>
      <c r="AL58" s="72"/>
      <c r="AM58" s="72"/>
      <c r="AN58" s="72"/>
      <c r="AO58" s="72"/>
      <c r="AP58" s="72"/>
      <c r="AQ58" s="72"/>
      <c r="AR58" s="72"/>
      <c r="AS58" s="72"/>
      <c r="AT58" s="72"/>
      <c r="AU58" s="72"/>
      <c r="AV58" s="72"/>
      <c r="AW58" s="72"/>
      <c r="AX58" s="72"/>
      <c r="AY58" s="72"/>
      <c r="AZ58" s="72"/>
      <c r="BA58" s="72"/>
      <c r="BB58" s="72"/>
      <c r="BC58" s="72"/>
      <c r="BD58" s="72"/>
      <c r="BE58" s="72"/>
      <c r="BF58" s="72"/>
      <c r="BG58" s="72"/>
      <c r="BH58" s="72"/>
      <c r="BI58" s="72"/>
      <c r="BJ58" s="72"/>
      <c r="BK58" s="72"/>
      <c r="BL58" s="72"/>
      <c r="BM58" s="72"/>
      <c r="BN58" s="72"/>
      <c r="BO58" s="72"/>
      <c r="BP58" s="72"/>
      <c r="BQ58" s="72"/>
      <c r="BR58" s="72"/>
      <c r="BS58" s="72"/>
      <c r="BT58" s="72"/>
      <c r="BU58" s="72"/>
      <c r="BV58" s="72"/>
      <c r="BW58" s="72"/>
      <c r="BX58" s="72"/>
      <c r="BY58" s="72"/>
      <c r="BZ58" s="72"/>
      <c r="CA58" s="72"/>
      <c r="CB58" s="72"/>
      <c r="CC58" s="72"/>
      <c r="CD58" s="72"/>
      <c r="CE58" s="72"/>
      <c r="CF58" s="72"/>
      <c r="CG58" s="72"/>
      <c r="CH58" s="72"/>
      <c r="CI58" s="72"/>
      <c r="CJ58" s="72"/>
      <c r="CK58" s="72"/>
      <c r="CL58" s="72"/>
      <c r="CM58" s="72"/>
      <c r="CN58" s="72"/>
      <c r="CO58" s="72"/>
      <c r="CP58" s="72"/>
      <c r="CQ58" s="72"/>
      <c r="CR58" s="72"/>
      <c r="CS58" s="72"/>
      <c r="CT58" s="72"/>
      <c r="CU58" s="72"/>
      <c r="CV58" s="72"/>
      <c r="CW58" s="72"/>
      <c r="CX58" s="72"/>
      <c r="CY58" s="72"/>
      <c r="CZ58" s="72"/>
      <c r="DA58" s="72"/>
      <c r="DB58" s="72"/>
      <c r="DC58" s="72"/>
      <c r="DD58" s="72"/>
      <c r="DE58" s="72"/>
      <c r="DF58" s="72"/>
      <c r="DG58" s="72"/>
      <c r="DH58" s="72"/>
      <c r="DI58" s="72"/>
      <c r="DJ58" s="72"/>
      <c r="DK58" s="72"/>
      <c r="DL58" s="72"/>
      <c r="DM58" s="72"/>
      <c r="DN58" s="72"/>
      <c r="DO58" s="72"/>
      <c r="DP58" s="72"/>
      <c r="DQ58" s="72"/>
      <c r="DR58" s="72"/>
      <c r="DS58" s="72"/>
      <c r="DT58" s="72"/>
      <c r="DU58" s="72"/>
      <c r="DV58" s="72"/>
      <c r="DW58" s="72"/>
      <c r="DX58" s="72"/>
      <c r="DY58" s="72"/>
      <c r="DZ58" s="72"/>
      <c r="EA58" s="72"/>
      <c r="EB58" s="72"/>
      <c r="EC58" s="72"/>
      <c r="ED58" s="72"/>
      <c r="EE58" s="72"/>
      <c r="EF58" s="72"/>
      <c r="EG58" s="72"/>
      <c r="EH58" s="72"/>
      <c r="EI58" s="72"/>
      <c r="EJ58" s="72"/>
      <c r="EK58" s="72"/>
      <c r="EL58" s="72"/>
      <c r="EM58" s="72"/>
      <c r="EN58" s="72"/>
      <c r="EO58" s="72"/>
      <c r="EP58" s="72"/>
      <c r="EQ58" s="72"/>
      <c r="ER58" s="72"/>
      <c r="ES58" s="72"/>
      <c r="ET58" s="72"/>
      <c r="EU58" s="72"/>
      <c r="EV58" s="72"/>
      <c r="EW58" s="72"/>
      <c r="EX58" s="72"/>
      <c r="EY58" s="72"/>
      <c r="EZ58" s="72"/>
      <c r="FA58" s="72"/>
      <c r="FB58" s="72"/>
      <c r="FC58" s="72"/>
      <c r="FD58" s="72"/>
      <c r="FE58" s="72"/>
      <c r="FF58" s="72"/>
      <c r="FG58" s="72"/>
      <c r="FH58" s="72"/>
      <c r="FI58" s="72"/>
      <c r="FJ58" s="72"/>
      <c r="FK58" s="72"/>
      <c r="FL58" s="72"/>
      <c r="FM58" s="72"/>
      <c r="FN58" s="72"/>
      <c r="FO58" s="72"/>
      <c r="FP58" s="72"/>
      <c r="FQ58" s="72"/>
      <c r="FR58" s="72"/>
      <c r="FS58" s="72"/>
      <c r="FT58" s="72"/>
      <c r="FU58" s="72"/>
      <c r="FV58" s="72"/>
      <c r="FW58" s="72"/>
      <c r="FX58" s="72"/>
      <c r="FY58" s="72"/>
      <c r="FZ58" s="72"/>
      <c r="GA58" s="72"/>
      <c r="GB58" s="72"/>
      <c r="GC58" s="72"/>
      <c r="GD58" s="72"/>
      <c r="GE58" s="72"/>
      <c r="GF58" s="72"/>
      <c r="GG58" s="72"/>
      <c r="GH58" s="72"/>
      <c r="GI58" s="72"/>
      <c r="GJ58" s="72"/>
      <c r="GK58" s="72"/>
      <c r="GL58" s="72"/>
      <c r="GM58" s="72"/>
      <c r="GN58" s="72"/>
      <c r="GO58" s="72"/>
      <c r="GP58" s="72"/>
      <c r="GQ58" s="72"/>
      <c r="GR58" s="72"/>
      <c r="GS58" s="72"/>
      <c r="GT58" s="72"/>
      <c r="GU58" s="72"/>
      <c r="GV58" s="72"/>
      <c r="GW58" s="72"/>
      <c r="GX58" s="72"/>
      <c r="GY58" s="72"/>
      <c r="GZ58" s="72"/>
      <c r="HA58" s="72"/>
      <c r="HB58" s="72"/>
      <c r="HC58" s="72"/>
      <c r="HD58" s="72"/>
      <c r="HE58" s="72"/>
      <c r="HF58" s="72"/>
      <c r="HG58" s="72"/>
      <c r="HH58" s="72"/>
      <c r="HI58" s="72"/>
      <c r="HJ58" s="72"/>
      <c r="HK58" s="72"/>
      <c r="HL58" s="72"/>
      <c r="HM58" s="72"/>
      <c r="HN58" s="72"/>
      <c r="HO58" s="72"/>
      <c r="HP58" s="72"/>
      <c r="HQ58" s="72"/>
      <c r="HR58" s="72"/>
      <c r="HS58" s="72"/>
      <c r="HT58" s="72"/>
      <c r="HU58" s="72"/>
      <c r="HV58" s="72"/>
      <c r="HW58" s="72"/>
      <c r="HX58" s="72"/>
      <c r="HY58" s="72"/>
      <c r="HZ58" s="72"/>
      <c r="IA58" s="72"/>
      <c r="IB58" s="72"/>
      <c r="IC58" s="72"/>
      <c r="ID58" s="72"/>
      <c r="IE58" s="72"/>
      <c r="IF58" s="72"/>
      <c r="IG58" s="72"/>
      <c r="IH58" s="72"/>
      <c r="II58" s="72"/>
      <c r="IJ58" s="72"/>
      <c r="IK58" s="72"/>
      <c r="IL58" s="72"/>
      <c r="IM58" s="72"/>
      <c r="IN58" s="72"/>
      <c r="IO58" s="72"/>
      <c r="IP58" s="72"/>
      <c r="IQ58" s="72"/>
      <c r="IR58" s="72"/>
      <c r="IS58" s="72"/>
      <c r="IT58" s="72"/>
      <c r="IU58" s="72"/>
      <c r="IV58" s="72"/>
      <c r="IW58" s="72"/>
      <c r="IX58" s="72"/>
      <c r="IY58" s="72"/>
      <c r="IZ58" s="72"/>
      <c r="JA58" s="72"/>
      <c r="JB58" s="72"/>
    </row>
    <row r="59" spans="1:262" s="71" customFormat="1" ht="25.5" x14ac:dyDescent="0.2">
      <c r="A59" s="47" t="s">
        <v>201</v>
      </c>
      <c r="B59" s="50" t="s">
        <v>197</v>
      </c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>
        <v>50000</v>
      </c>
      <c r="S59" s="37"/>
      <c r="T59" s="37"/>
      <c r="U59" s="39">
        <f t="shared" si="61"/>
        <v>50000</v>
      </c>
      <c r="V59" s="39">
        <f t="shared" si="62"/>
        <v>0</v>
      </c>
      <c r="W59" s="39">
        <f t="shared" si="63"/>
        <v>0</v>
      </c>
      <c r="X59" s="37"/>
      <c r="Y59" s="37"/>
      <c r="Z59" s="37"/>
      <c r="AA59" s="39">
        <f t="shared" si="65"/>
        <v>50000</v>
      </c>
      <c r="AB59" s="39">
        <f t="shared" si="66"/>
        <v>0</v>
      </c>
      <c r="AC59" s="39">
        <f t="shared" si="67"/>
        <v>0</v>
      </c>
      <c r="AD59" s="72"/>
      <c r="AE59" s="72"/>
      <c r="AF59" s="72"/>
      <c r="AG59" s="72"/>
      <c r="AH59" s="72"/>
      <c r="AI59" s="72"/>
      <c r="AJ59" s="72"/>
      <c r="AK59" s="72"/>
      <c r="AL59" s="72"/>
      <c r="AM59" s="72"/>
      <c r="AN59" s="72"/>
      <c r="AO59" s="72"/>
      <c r="AP59" s="72"/>
      <c r="AQ59" s="72"/>
      <c r="AR59" s="72"/>
      <c r="AS59" s="72"/>
      <c r="AT59" s="72"/>
      <c r="AU59" s="72"/>
      <c r="AV59" s="72"/>
      <c r="AW59" s="72"/>
      <c r="AX59" s="72"/>
      <c r="AY59" s="72"/>
      <c r="AZ59" s="72"/>
      <c r="BA59" s="72"/>
      <c r="BB59" s="72"/>
      <c r="BC59" s="72"/>
      <c r="BD59" s="72"/>
      <c r="BE59" s="72"/>
      <c r="BF59" s="72"/>
      <c r="BG59" s="72"/>
      <c r="BH59" s="72"/>
      <c r="BI59" s="72"/>
      <c r="BJ59" s="72"/>
      <c r="BK59" s="72"/>
      <c r="BL59" s="72"/>
      <c r="BM59" s="72"/>
      <c r="BN59" s="72"/>
      <c r="BO59" s="72"/>
      <c r="BP59" s="72"/>
      <c r="BQ59" s="72"/>
      <c r="BR59" s="72"/>
      <c r="BS59" s="72"/>
      <c r="BT59" s="72"/>
      <c r="BU59" s="72"/>
      <c r="BV59" s="72"/>
      <c r="BW59" s="72"/>
      <c r="BX59" s="72"/>
      <c r="BY59" s="72"/>
      <c r="BZ59" s="72"/>
      <c r="CA59" s="72"/>
      <c r="CB59" s="72"/>
      <c r="CC59" s="72"/>
      <c r="CD59" s="72"/>
      <c r="CE59" s="72"/>
      <c r="CF59" s="72"/>
      <c r="CG59" s="72"/>
      <c r="CH59" s="72"/>
      <c r="CI59" s="72"/>
      <c r="CJ59" s="72"/>
      <c r="CK59" s="72"/>
      <c r="CL59" s="72"/>
      <c r="CM59" s="72"/>
      <c r="CN59" s="72"/>
      <c r="CO59" s="72"/>
      <c r="CP59" s="72"/>
      <c r="CQ59" s="72"/>
      <c r="CR59" s="72"/>
      <c r="CS59" s="72"/>
      <c r="CT59" s="72"/>
      <c r="CU59" s="72"/>
      <c r="CV59" s="72"/>
      <c r="CW59" s="72"/>
      <c r="CX59" s="72"/>
      <c r="CY59" s="72"/>
      <c r="CZ59" s="72"/>
      <c r="DA59" s="72"/>
      <c r="DB59" s="72"/>
      <c r="DC59" s="72"/>
      <c r="DD59" s="72"/>
      <c r="DE59" s="72"/>
      <c r="DF59" s="72"/>
      <c r="DG59" s="72"/>
      <c r="DH59" s="72"/>
      <c r="DI59" s="72"/>
      <c r="DJ59" s="72"/>
      <c r="DK59" s="72"/>
      <c r="DL59" s="72"/>
      <c r="DM59" s="72"/>
      <c r="DN59" s="72"/>
      <c r="DO59" s="72"/>
      <c r="DP59" s="72"/>
      <c r="DQ59" s="72"/>
      <c r="DR59" s="72"/>
      <c r="DS59" s="72"/>
      <c r="DT59" s="72"/>
      <c r="DU59" s="72"/>
      <c r="DV59" s="72"/>
      <c r="DW59" s="72"/>
      <c r="DX59" s="72"/>
      <c r="DY59" s="72"/>
      <c r="DZ59" s="72"/>
      <c r="EA59" s="72"/>
      <c r="EB59" s="72"/>
      <c r="EC59" s="72"/>
      <c r="ED59" s="72"/>
      <c r="EE59" s="72"/>
      <c r="EF59" s="72"/>
      <c r="EG59" s="72"/>
      <c r="EH59" s="72"/>
      <c r="EI59" s="72"/>
      <c r="EJ59" s="72"/>
      <c r="EK59" s="72"/>
      <c r="EL59" s="72"/>
      <c r="EM59" s="72"/>
      <c r="EN59" s="72"/>
      <c r="EO59" s="72"/>
      <c r="EP59" s="72"/>
      <c r="EQ59" s="72"/>
      <c r="ER59" s="72"/>
      <c r="ES59" s="72"/>
      <c r="ET59" s="72"/>
      <c r="EU59" s="72"/>
      <c r="EV59" s="72"/>
      <c r="EW59" s="72"/>
      <c r="EX59" s="72"/>
      <c r="EY59" s="72"/>
      <c r="EZ59" s="72"/>
      <c r="FA59" s="72"/>
      <c r="FB59" s="72"/>
      <c r="FC59" s="72"/>
      <c r="FD59" s="72"/>
      <c r="FE59" s="72"/>
      <c r="FF59" s="72"/>
      <c r="FG59" s="72"/>
      <c r="FH59" s="72"/>
      <c r="FI59" s="72"/>
      <c r="FJ59" s="72"/>
      <c r="FK59" s="72"/>
      <c r="FL59" s="72"/>
      <c r="FM59" s="72"/>
      <c r="FN59" s="72"/>
      <c r="FO59" s="72"/>
      <c r="FP59" s="72"/>
      <c r="FQ59" s="72"/>
      <c r="FR59" s="72"/>
      <c r="FS59" s="72"/>
      <c r="FT59" s="72"/>
      <c r="FU59" s="72"/>
      <c r="FV59" s="72"/>
      <c r="FW59" s="72"/>
      <c r="FX59" s="72"/>
      <c r="FY59" s="72"/>
      <c r="FZ59" s="72"/>
      <c r="GA59" s="72"/>
      <c r="GB59" s="72"/>
      <c r="GC59" s="72"/>
      <c r="GD59" s="72"/>
      <c r="GE59" s="72"/>
      <c r="GF59" s="72"/>
      <c r="GG59" s="72"/>
      <c r="GH59" s="72"/>
      <c r="GI59" s="72"/>
      <c r="GJ59" s="72"/>
      <c r="GK59" s="72"/>
      <c r="GL59" s="72"/>
      <c r="GM59" s="72"/>
      <c r="GN59" s="72"/>
      <c r="GO59" s="72"/>
      <c r="GP59" s="72"/>
      <c r="GQ59" s="72"/>
      <c r="GR59" s="72"/>
      <c r="GS59" s="72"/>
      <c r="GT59" s="72"/>
      <c r="GU59" s="72"/>
      <c r="GV59" s="72"/>
      <c r="GW59" s="72"/>
      <c r="GX59" s="72"/>
      <c r="GY59" s="72"/>
      <c r="GZ59" s="72"/>
      <c r="HA59" s="72"/>
      <c r="HB59" s="72"/>
      <c r="HC59" s="72"/>
      <c r="HD59" s="72"/>
      <c r="HE59" s="72"/>
      <c r="HF59" s="72"/>
      <c r="HG59" s="72"/>
      <c r="HH59" s="72"/>
      <c r="HI59" s="72"/>
      <c r="HJ59" s="72"/>
      <c r="HK59" s="72"/>
      <c r="HL59" s="72"/>
      <c r="HM59" s="72"/>
      <c r="HN59" s="72"/>
      <c r="HO59" s="72"/>
      <c r="HP59" s="72"/>
      <c r="HQ59" s="72"/>
      <c r="HR59" s="72"/>
      <c r="HS59" s="72"/>
      <c r="HT59" s="72"/>
      <c r="HU59" s="72"/>
      <c r="HV59" s="72"/>
      <c r="HW59" s="72"/>
      <c r="HX59" s="72"/>
      <c r="HY59" s="72"/>
      <c r="HZ59" s="72"/>
      <c r="IA59" s="72"/>
      <c r="IB59" s="72"/>
      <c r="IC59" s="72"/>
      <c r="ID59" s="72"/>
      <c r="IE59" s="72"/>
      <c r="IF59" s="72"/>
      <c r="IG59" s="72"/>
      <c r="IH59" s="72"/>
      <c r="II59" s="72"/>
      <c r="IJ59" s="72"/>
      <c r="IK59" s="72"/>
      <c r="IL59" s="72"/>
      <c r="IM59" s="72"/>
      <c r="IN59" s="72"/>
      <c r="IO59" s="72"/>
      <c r="IP59" s="72"/>
      <c r="IQ59" s="72"/>
      <c r="IR59" s="72"/>
      <c r="IS59" s="72"/>
      <c r="IT59" s="72"/>
      <c r="IU59" s="72"/>
      <c r="IV59" s="72"/>
      <c r="IW59" s="72"/>
      <c r="IX59" s="72"/>
      <c r="IY59" s="72"/>
      <c r="IZ59" s="72"/>
      <c r="JA59" s="72"/>
      <c r="JB59" s="72"/>
    </row>
    <row r="60" spans="1:262" s="65" customFormat="1" ht="15.75" x14ac:dyDescent="0.2">
      <c r="A60" s="47"/>
      <c r="B60" s="70"/>
      <c r="C60" s="37"/>
      <c r="D60" s="37"/>
      <c r="E60" s="37"/>
      <c r="G60" s="66"/>
      <c r="H60" s="66"/>
      <c r="I60" s="69"/>
      <c r="J60" s="67"/>
      <c r="L60" s="68"/>
      <c r="M60" s="68"/>
      <c r="N60" s="68"/>
      <c r="O60" s="68"/>
      <c r="P60" s="68"/>
      <c r="Q60" s="68"/>
      <c r="R60" s="68"/>
      <c r="S60" s="68"/>
      <c r="T60" s="68"/>
      <c r="U60" s="39"/>
      <c r="V60" s="39"/>
      <c r="W60" s="39"/>
      <c r="X60" s="68"/>
      <c r="Y60" s="68"/>
      <c r="Z60" s="68"/>
      <c r="AA60" s="39"/>
      <c r="AB60" s="39"/>
      <c r="AC60" s="39"/>
      <c r="AD60" s="68"/>
      <c r="AE60" s="68"/>
      <c r="AF60" s="68"/>
      <c r="AG60" s="68"/>
      <c r="AH60" s="68"/>
      <c r="AI60" s="68"/>
      <c r="AJ60" s="68"/>
      <c r="AK60" s="68"/>
      <c r="AL60" s="68"/>
      <c r="AM60" s="68"/>
      <c r="AN60" s="68"/>
      <c r="AO60" s="68"/>
      <c r="AP60" s="68"/>
      <c r="AQ60" s="68"/>
      <c r="AR60" s="68"/>
      <c r="AS60" s="68"/>
      <c r="AT60" s="68"/>
      <c r="AU60" s="68"/>
      <c r="AV60" s="68"/>
      <c r="AW60" s="68"/>
      <c r="AX60" s="68"/>
      <c r="AY60" s="68"/>
      <c r="AZ60" s="68"/>
      <c r="BA60" s="68"/>
      <c r="BB60" s="68"/>
      <c r="BC60" s="68"/>
      <c r="BD60" s="68"/>
      <c r="BE60" s="68"/>
      <c r="BF60" s="68"/>
      <c r="BG60" s="68"/>
      <c r="BH60" s="68"/>
      <c r="BI60" s="68"/>
      <c r="BJ60" s="68"/>
      <c r="BK60" s="68"/>
      <c r="BL60" s="68"/>
      <c r="BM60" s="68"/>
      <c r="BN60" s="68"/>
      <c r="BO60" s="68"/>
      <c r="BP60" s="68"/>
      <c r="BQ60" s="68"/>
      <c r="BR60" s="68"/>
      <c r="BS60" s="68"/>
      <c r="BT60" s="68"/>
      <c r="BU60" s="68"/>
      <c r="BV60" s="68"/>
      <c r="BW60" s="68"/>
      <c r="BX60" s="68"/>
      <c r="BY60" s="68"/>
      <c r="BZ60" s="68"/>
      <c r="CA60" s="68"/>
      <c r="CB60" s="68"/>
      <c r="CC60" s="68"/>
      <c r="CD60" s="68"/>
      <c r="CE60" s="68"/>
      <c r="CF60" s="68"/>
      <c r="CG60" s="68"/>
      <c r="CH60" s="68"/>
      <c r="CI60" s="68"/>
      <c r="CJ60" s="68"/>
      <c r="CK60" s="68"/>
      <c r="CL60" s="68"/>
      <c r="CM60" s="68"/>
      <c r="CN60" s="68"/>
      <c r="CO60" s="68"/>
      <c r="CP60" s="68"/>
      <c r="CQ60" s="68"/>
      <c r="CR60" s="68"/>
      <c r="CS60" s="68"/>
      <c r="CT60" s="68"/>
      <c r="CU60" s="68"/>
      <c r="CV60" s="68"/>
      <c r="CW60" s="68"/>
      <c r="CX60" s="68"/>
      <c r="CY60" s="68"/>
      <c r="CZ60" s="68"/>
      <c r="DA60" s="68"/>
      <c r="DB60" s="68"/>
      <c r="DC60" s="68"/>
      <c r="DD60" s="68"/>
      <c r="DE60" s="68"/>
      <c r="DF60" s="68"/>
      <c r="DG60" s="68"/>
      <c r="DH60" s="68"/>
      <c r="DI60" s="68"/>
      <c r="DJ60" s="68"/>
      <c r="DK60" s="68"/>
      <c r="DL60" s="68"/>
      <c r="DM60" s="68"/>
      <c r="DN60" s="68"/>
      <c r="DO60" s="68"/>
      <c r="DP60" s="68"/>
      <c r="DQ60" s="68"/>
      <c r="DR60" s="68"/>
      <c r="DS60" s="68"/>
      <c r="DT60" s="68"/>
      <c r="DU60" s="68"/>
      <c r="DV60" s="68"/>
      <c r="DW60" s="68"/>
      <c r="DX60" s="68"/>
      <c r="DY60" s="68"/>
      <c r="DZ60" s="68"/>
      <c r="EA60" s="68"/>
      <c r="EB60" s="68"/>
      <c r="EC60" s="68"/>
      <c r="ED60" s="68"/>
      <c r="EE60" s="68"/>
      <c r="EF60" s="68"/>
      <c r="EG60" s="68"/>
      <c r="EH60" s="68"/>
      <c r="EI60" s="68"/>
      <c r="EJ60" s="68"/>
      <c r="EK60" s="68"/>
      <c r="EL60" s="68"/>
      <c r="EM60" s="68"/>
      <c r="EN60" s="68"/>
      <c r="EO60" s="68"/>
      <c r="EP60" s="68"/>
      <c r="EQ60" s="68"/>
      <c r="ER60" s="68"/>
      <c r="ES60" s="68"/>
      <c r="ET60" s="68"/>
      <c r="EU60" s="68"/>
      <c r="EV60" s="68"/>
      <c r="EW60" s="68"/>
      <c r="EX60" s="68"/>
      <c r="EY60" s="68"/>
      <c r="EZ60" s="68"/>
      <c r="FA60" s="68"/>
      <c r="FB60" s="68"/>
      <c r="FC60" s="68"/>
      <c r="FD60" s="68"/>
      <c r="FE60" s="68"/>
      <c r="FF60" s="68"/>
      <c r="FG60" s="68"/>
      <c r="FH60" s="68"/>
      <c r="FI60" s="68"/>
      <c r="FJ60" s="68"/>
      <c r="FK60" s="68"/>
      <c r="FL60" s="68"/>
      <c r="FM60" s="68"/>
      <c r="FN60" s="68"/>
      <c r="FO60" s="68"/>
      <c r="FP60" s="68"/>
      <c r="FQ60" s="68"/>
      <c r="FR60" s="68"/>
      <c r="FS60" s="68"/>
      <c r="FT60" s="68"/>
      <c r="FU60" s="68"/>
      <c r="FV60" s="68"/>
      <c r="FW60" s="68"/>
      <c r="FX60" s="68"/>
      <c r="FY60" s="68"/>
      <c r="FZ60" s="68"/>
      <c r="GA60" s="68"/>
      <c r="GB60" s="68"/>
      <c r="GC60" s="68"/>
      <c r="GD60" s="68"/>
      <c r="GE60" s="68"/>
      <c r="GF60" s="68"/>
      <c r="GG60" s="68"/>
      <c r="GH60" s="68"/>
      <c r="GI60" s="68"/>
      <c r="GJ60" s="68"/>
      <c r="GK60" s="68"/>
      <c r="GL60" s="68"/>
      <c r="GM60" s="68"/>
      <c r="GN60" s="68"/>
      <c r="GO60" s="68"/>
      <c r="GP60" s="68"/>
      <c r="GQ60" s="68"/>
      <c r="GR60" s="68"/>
      <c r="GS60" s="68"/>
      <c r="GT60" s="68"/>
      <c r="GU60" s="68"/>
      <c r="GV60" s="68"/>
      <c r="GW60" s="68"/>
      <c r="GX60" s="68"/>
      <c r="GY60" s="68"/>
      <c r="GZ60" s="68"/>
      <c r="HA60" s="68"/>
      <c r="HB60" s="68"/>
      <c r="HC60" s="68"/>
      <c r="HD60" s="68"/>
      <c r="HE60" s="68"/>
      <c r="HF60" s="68"/>
      <c r="HG60" s="68"/>
      <c r="HH60" s="68"/>
      <c r="HI60" s="68"/>
      <c r="HJ60" s="68"/>
      <c r="HK60" s="68"/>
      <c r="HL60" s="68"/>
      <c r="HM60" s="68"/>
      <c r="HN60" s="68"/>
      <c r="HO60" s="68"/>
      <c r="HP60" s="68"/>
      <c r="HQ60" s="68"/>
      <c r="HR60" s="68"/>
      <c r="HS60" s="68"/>
      <c r="HT60" s="68"/>
      <c r="HU60" s="68"/>
      <c r="HV60" s="68"/>
      <c r="HW60" s="68"/>
      <c r="HX60" s="68"/>
      <c r="HY60" s="68"/>
      <c r="HZ60" s="68"/>
      <c r="IA60" s="68"/>
      <c r="IB60" s="68"/>
      <c r="IC60" s="68"/>
      <c r="ID60" s="68"/>
      <c r="IE60" s="68"/>
      <c r="IF60" s="68"/>
      <c r="IG60" s="68"/>
      <c r="IH60" s="68"/>
      <c r="II60" s="68"/>
      <c r="IJ60" s="68"/>
      <c r="IK60" s="68"/>
      <c r="IL60" s="68"/>
      <c r="IM60" s="68"/>
      <c r="IN60" s="68"/>
      <c r="IO60" s="68"/>
      <c r="IP60" s="68"/>
      <c r="IQ60" s="68"/>
      <c r="IR60" s="68"/>
      <c r="IS60" s="68"/>
      <c r="IT60" s="68"/>
      <c r="IU60" s="68"/>
      <c r="IV60" s="68"/>
      <c r="IW60" s="68"/>
      <c r="IX60" s="68"/>
      <c r="IY60" s="68"/>
      <c r="IZ60" s="68"/>
      <c r="JA60" s="68"/>
      <c r="JB60" s="68"/>
    </row>
    <row r="61" spans="1:262" x14ac:dyDescent="0.2">
      <c r="A61" s="5" t="s">
        <v>3</v>
      </c>
      <c r="B61" s="20" t="s">
        <v>14</v>
      </c>
      <c r="C61" s="38">
        <f t="shared" ref="C61:H61" si="70">C63+C142</f>
        <v>731735702.93999994</v>
      </c>
      <c r="D61" s="38">
        <f t="shared" si="70"/>
        <v>651361865.51999998</v>
      </c>
      <c r="E61" s="38">
        <f t="shared" si="70"/>
        <v>660405352.67999995</v>
      </c>
      <c r="F61" s="38">
        <f t="shared" si="70"/>
        <v>49475361.350000001</v>
      </c>
      <c r="G61" s="38">
        <f t="shared" si="70"/>
        <v>771777.15999999968</v>
      </c>
      <c r="H61" s="38">
        <f t="shared" si="70"/>
        <v>-1690538.95</v>
      </c>
      <c r="I61" s="38">
        <f t="shared" si="5"/>
        <v>781211064.28999996</v>
      </c>
      <c r="J61" s="38">
        <f t="shared" si="6"/>
        <v>652133642.67999995</v>
      </c>
      <c r="K61" s="38">
        <f t="shared" si="7"/>
        <v>658714813.7299999</v>
      </c>
      <c r="L61" s="38">
        <f>L63+L142+L140</f>
        <v>135765525.47</v>
      </c>
      <c r="M61" s="38">
        <f>M63+M142+M140</f>
        <v>293866.65999999997</v>
      </c>
      <c r="N61" s="38">
        <f>N63+N142+N140</f>
        <v>278194.39</v>
      </c>
      <c r="O61" s="38">
        <f>I61+L61</f>
        <v>916976589.75999999</v>
      </c>
      <c r="P61" s="38">
        <f>J61+M61</f>
        <v>652427509.33999991</v>
      </c>
      <c r="Q61" s="38">
        <f>K61+N61</f>
        <v>658993008.11999989</v>
      </c>
      <c r="R61" s="38">
        <f>R63+R142+R140</f>
        <v>75395454.459999993</v>
      </c>
      <c r="S61" s="38">
        <f>S63+S142+S140</f>
        <v>0</v>
      </c>
      <c r="T61" s="38">
        <f>T63+T142+T140</f>
        <v>-3805094.26</v>
      </c>
      <c r="U61" s="38">
        <f>O61+R61</f>
        <v>992372044.22000003</v>
      </c>
      <c r="V61" s="38">
        <f>P61+S61</f>
        <v>652427509.33999991</v>
      </c>
      <c r="W61" s="38">
        <f>Q61+T61</f>
        <v>655187913.8599999</v>
      </c>
      <c r="X61" s="38">
        <f>X63+X142+X140</f>
        <v>-39314472.380000003</v>
      </c>
      <c r="Y61" s="38">
        <f>Y63+Y142+Y140</f>
        <v>1598897.66</v>
      </c>
      <c r="Z61" s="38">
        <f>Z63+Z142+Z140</f>
        <v>1598897.66</v>
      </c>
      <c r="AA61" s="38">
        <f>U61+X61</f>
        <v>953057571.84000003</v>
      </c>
      <c r="AB61" s="38">
        <f>V61+Y61</f>
        <v>654026406.99999988</v>
      </c>
      <c r="AC61" s="38">
        <f>W61+Z61</f>
        <v>656786811.51999986</v>
      </c>
    </row>
    <row r="62" spans="1:262" x14ac:dyDescent="0.2">
      <c r="A62" s="6"/>
      <c r="B62" s="21"/>
      <c r="C62" s="37"/>
      <c r="D62" s="37"/>
      <c r="E62" s="37"/>
      <c r="F62" s="37"/>
      <c r="G62" s="37"/>
      <c r="H62" s="37"/>
      <c r="I62" s="37">
        <f t="shared" si="5"/>
        <v>0</v>
      </c>
      <c r="J62" s="37">
        <f t="shared" si="6"/>
        <v>0</v>
      </c>
      <c r="K62" s="37">
        <f t="shared" si="7"/>
        <v>0</v>
      </c>
      <c r="L62" s="37"/>
      <c r="M62" s="37"/>
      <c r="N62" s="37"/>
      <c r="O62" s="37">
        <f t="shared" si="9"/>
        <v>0</v>
      </c>
      <c r="P62" s="37">
        <f t="shared" si="10"/>
        <v>0</v>
      </c>
      <c r="Q62" s="37">
        <f t="shared" si="11"/>
        <v>0</v>
      </c>
      <c r="R62" s="37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</row>
    <row r="63" spans="1:262" ht="25.5" x14ac:dyDescent="0.2">
      <c r="A63" s="6" t="s">
        <v>20</v>
      </c>
      <c r="B63" s="21" t="s">
        <v>109</v>
      </c>
      <c r="C63" s="37">
        <f t="shared" ref="C63:H63" si="71">C65+C99+C123</f>
        <v>731735702.93999994</v>
      </c>
      <c r="D63" s="37">
        <f t="shared" si="71"/>
        <v>651361865.51999998</v>
      </c>
      <c r="E63" s="37">
        <f t="shared" si="71"/>
        <v>660405352.67999995</v>
      </c>
      <c r="F63" s="37">
        <f t="shared" si="71"/>
        <v>51782681.350000001</v>
      </c>
      <c r="G63" s="37">
        <f t="shared" si="71"/>
        <v>771777.15999999968</v>
      </c>
      <c r="H63" s="37">
        <f t="shared" si="71"/>
        <v>-1690538.95</v>
      </c>
      <c r="I63" s="37">
        <f t="shared" si="5"/>
        <v>783518384.28999996</v>
      </c>
      <c r="J63" s="37">
        <f t="shared" si="6"/>
        <v>652133642.67999995</v>
      </c>
      <c r="K63" s="37">
        <f t="shared" si="7"/>
        <v>658714813.7299999</v>
      </c>
      <c r="L63" s="37">
        <f>L65+L99+L123</f>
        <v>129607525.47</v>
      </c>
      <c r="M63" s="37">
        <f>M65+M99+M123</f>
        <v>293866.65999999997</v>
      </c>
      <c r="N63" s="37">
        <f>N65+N99+N123</f>
        <v>278194.39</v>
      </c>
      <c r="O63" s="37">
        <f t="shared" si="9"/>
        <v>913125909.75999999</v>
      </c>
      <c r="P63" s="37">
        <f t="shared" si="10"/>
        <v>652427509.33999991</v>
      </c>
      <c r="Q63" s="37">
        <f t="shared" si="11"/>
        <v>658993008.11999989</v>
      </c>
      <c r="R63" s="37">
        <f>R65+R99+R123</f>
        <v>73763876.459999993</v>
      </c>
      <c r="S63" s="37">
        <f>S65+S99+S123</f>
        <v>0</v>
      </c>
      <c r="T63" s="37">
        <f>T65+T99+T123</f>
        <v>-3805094.26</v>
      </c>
      <c r="U63" s="37">
        <f t="shared" ref="U63:U108" si="72">O63+R63</f>
        <v>986889786.22000003</v>
      </c>
      <c r="V63" s="37">
        <f t="shared" ref="V63:V108" si="73">P63+S63</f>
        <v>652427509.33999991</v>
      </c>
      <c r="W63" s="37">
        <f t="shared" ref="W63:W108" si="74">Q63+T63</f>
        <v>655187913.8599999</v>
      </c>
      <c r="X63" s="37">
        <f>X65+X99+X123</f>
        <v>-39314472.380000003</v>
      </c>
      <c r="Y63" s="37">
        <f>Y65+Y99+Y123</f>
        <v>1598897.66</v>
      </c>
      <c r="Z63" s="37">
        <f>Z65+Z99+Z123</f>
        <v>1598897.66</v>
      </c>
      <c r="AA63" s="37">
        <f t="shared" ref="AA63" si="75">U63+X63</f>
        <v>947575313.84000003</v>
      </c>
      <c r="AB63" s="37">
        <f t="shared" ref="AB63" si="76">V63+Y63</f>
        <v>654026406.99999988</v>
      </c>
      <c r="AC63" s="37">
        <f t="shared" ref="AC63" si="77">W63+Z63</f>
        <v>656786811.51999986</v>
      </c>
    </row>
    <row r="64" spans="1:262" x14ac:dyDescent="0.2">
      <c r="A64" s="6"/>
      <c r="B64" s="21"/>
      <c r="C64" s="27"/>
      <c r="D64" s="27"/>
      <c r="E64" s="27"/>
      <c r="F64" s="27"/>
      <c r="G64" s="27"/>
      <c r="H64" s="27"/>
      <c r="I64" s="27">
        <f t="shared" si="5"/>
        <v>0</v>
      </c>
      <c r="J64" s="27">
        <f t="shared" si="6"/>
        <v>0</v>
      </c>
      <c r="K64" s="27">
        <f t="shared" si="7"/>
        <v>0</v>
      </c>
      <c r="L64" s="27"/>
      <c r="M64" s="27"/>
      <c r="N64" s="27"/>
      <c r="O64" s="27">
        <f t="shared" si="9"/>
        <v>0</v>
      </c>
      <c r="P64" s="27">
        <f t="shared" si="10"/>
        <v>0</v>
      </c>
      <c r="Q64" s="27">
        <f t="shared" si="11"/>
        <v>0</v>
      </c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</row>
    <row r="65" spans="1:29" ht="25.5" x14ac:dyDescent="0.2">
      <c r="A65" s="34" t="s">
        <v>68</v>
      </c>
      <c r="B65" s="28" t="s">
        <v>47</v>
      </c>
      <c r="C65" s="39">
        <f>C66+C78+C69+C72+C67+C68+C76+C75</f>
        <v>416168036.28999996</v>
      </c>
      <c r="D65" s="39">
        <f t="shared" ref="D65:H65" si="78">D66+D78+D69+D72+D67+D68+D76+D75</f>
        <v>399634321.91999996</v>
      </c>
      <c r="E65" s="39">
        <f t="shared" si="78"/>
        <v>398916706.84999996</v>
      </c>
      <c r="F65" s="39">
        <f t="shared" si="78"/>
        <v>3821281.2300000004</v>
      </c>
      <c r="G65" s="39">
        <f t="shared" si="78"/>
        <v>2826039.8899999997</v>
      </c>
      <c r="H65" s="39">
        <f t="shared" si="78"/>
        <v>892382.6100000001</v>
      </c>
      <c r="I65" s="39">
        <f t="shared" si="5"/>
        <v>419989317.51999998</v>
      </c>
      <c r="J65" s="39">
        <f t="shared" si="6"/>
        <v>402460361.80999994</v>
      </c>
      <c r="K65" s="39">
        <f t="shared" si="7"/>
        <v>399809089.45999998</v>
      </c>
      <c r="L65" s="39">
        <f>L66+L78+L69+L72+L67+L68+L76+L75+L71+L70+L77</f>
        <v>35497372.469999999</v>
      </c>
      <c r="M65" s="39">
        <f t="shared" ref="M65:N65" si="79">M66+M78+M69+M72+M67+M68+M76+M75+M71+M70+M77</f>
        <v>293866.65999999997</v>
      </c>
      <c r="N65" s="39">
        <f t="shared" si="79"/>
        <v>278194.39</v>
      </c>
      <c r="O65" s="39">
        <f t="shared" si="9"/>
        <v>455486689.99000001</v>
      </c>
      <c r="P65" s="39">
        <f t="shared" si="10"/>
        <v>402754228.46999997</v>
      </c>
      <c r="Q65" s="39">
        <f t="shared" si="11"/>
        <v>400087283.84999996</v>
      </c>
      <c r="R65" s="39">
        <f>R66+R78+R69+R72+R67+R68+R76+R75+R71+R70+R77</f>
        <v>33166513.629999999</v>
      </c>
      <c r="S65" s="39">
        <f t="shared" ref="S65:T65" si="80">S66+S78+S69+S72+S67+S68+S76+S75+S71+S70+S77</f>
        <v>0</v>
      </c>
      <c r="T65" s="39">
        <f t="shared" si="80"/>
        <v>0</v>
      </c>
      <c r="U65" s="39">
        <f t="shared" si="72"/>
        <v>488653203.62</v>
      </c>
      <c r="V65" s="39">
        <f t="shared" si="73"/>
        <v>402754228.46999997</v>
      </c>
      <c r="W65" s="39">
        <f t="shared" si="74"/>
        <v>400087283.84999996</v>
      </c>
      <c r="X65" s="39">
        <f>X66+X78+X69+X72+X67+X68+X76+X75+X71+X70+X77</f>
        <v>-6650109.9000000004</v>
      </c>
      <c r="Y65" s="39">
        <f t="shared" ref="Y65:Z65" si="81">Y66+Y78+Y69+Y72+Y67+Y68+Y76+Y75+Y71+Y70+Y77</f>
        <v>0</v>
      </c>
      <c r="Z65" s="39">
        <f t="shared" si="81"/>
        <v>0</v>
      </c>
      <c r="AA65" s="39">
        <f t="shared" ref="AA65:AA108" si="82">U65+X65</f>
        <v>482003093.72000003</v>
      </c>
      <c r="AB65" s="39">
        <f t="shared" ref="AB65:AB96" si="83">V65+Y65</f>
        <v>402754228.46999997</v>
      </c>
      <c r="AC65" s="39">
        <f t="shared" ref="AC65:AC96" si="84">W65+Z65</f>
        <v>400087283.84999996</v>
      </c>
    </row>
    <row r="66" spans="1:29" ht="51" hidden="1" x14ac:dyDescent="0.2">
      <c r="A66" s="34" t="s">
        <v>81</v>
      </c>
      <c r="B66" s="28" t="s">
        <v>82</v>
      </c>
      <c r="C66" s="39"/>
      <c r="D66" s="39"/>
      <c r="E66" s="39"/>
      <c r="F66" s="39"/>
      <c r="G66" s="39"/>
      <c r="H66" s="39"/>
      <c r="I66" s="39">
        <f t="shared" si="5"/>
        <v>0</v>
      </c>
      <c r="J66" s="39">
        <f t="shared" si="6"/>
        <v>0</v>
      </c>
      <c r="K66" s="39">
        <f t="shared" si="7"/>
        <v>0</v>
      </c>
      <c r="L66" s="39"/>
      <c r="M66" s="39"/>
      <c r="N66" s="39"/>
      <c r="O66" s="39">
        <f t="shared" si="9"/>
        <v>0</v>
      </c>
      <c r="P66" s="39">
        <f t="shared" si="10"/>
        <v>0</v>
      </c>
      <c r="Q66" s="39">
        <f t="shared" si="11"/>
        <v>0</v>
      </c>
      <c r="R66" s="39"/>
      <c r="S66" s="39"/>
      <c r="T66" s="39"/>
      <c r="U66" s="39">
        <f t="shared" si="72"/>
        <v>0</v>
      </c>
      <c r="V66" s="39">
        <f t="shared" si="73"/>
        <v>0</v>
      </c>
      <c r="W66" s="39">
        <f t="shared" si="74"/>
        <v>0</v>
      </c>
      <c r="X66" s="39"/>
      <c r="Y66" s="39"/>
      <c r="Z66" s="39"/>
      <c r="AA66" s="39">
        <f t="shared" si="82"/>
        <v>0</v>
      </c>
      <c r="AB66" s="39">
        <f t="shared" si="83"/>
        <v>0</v>
      </c>
      <c r="AC66" s="39">
        <f t="shared" si="84"/>
        <v>0</v>
      </c>
    </row>
    <row r="67" spans="1:29" ht="63.75" x14ac:dyDescent="0.2">
      <c r="A67" s="34" t="s">
        <v>202</v>
      </c>
      <c r="B67" s="28" t="s">
        <v>83</v>
      </c>
      <c r="C67" s="39">
        <v>10449544</v>
      </c>
      <c r="D67" s="39"/>
      <c r="E67" s="39"/>
      <c r="F67" s="39"/>
      <c r="G67" s="39"/>
      <c r="H67" s="39"/>
      <c r="I67" s="39">
        <f t="shared" si="5"/>
        <v>10449544</v>
      </c>
      <c r="J67" s="39">
        <f t="shared" si="6"/>
        <v>0</v>
      </c>
      <c r="K67" s="39">
        <f t="shared" si="7"/>
        <v>0</v>
      </c>
      <c r="L67" s="39"/>
      <c r="M67" s="39"/>
      <c r="N67" s="39"/>
      <c r="O67" s="39">
        <f t="shared" si="9"/>
        <v>10449544</v>
      </c>
      <c r="P67" s="39">
        <f t="shared" si="10"/>
        <v>0</v>
      </c>
      <c r="Q67" s="39">
        <f t="shared" si="11"/>
        <v>0</v>
      </c>
      <c r="R67" s="39"/>
      <c r="S67" s="39"/>
      <c r="T67" s="39"/>
      <c r="U67" s="39">
        <f t="shared" si="72"/>
        <v>10449544</v>
      </c>
      <c r="V67" s="39">
        <f t="shared" si="73"/>
        <v>0</v>
      </c>
      <c r="W67" s="39">
        <f t="shared" si="74"/>
        <v>0</v>
      </c>
      <c r="X67" s="39">
        <v>-2084264</v>
      </c>
      <c r="Y67" s="39"/>
      <c r="Z67" s="39"/>
      <c r="AA67" s="39">
        <f t="shared" si="82"/>
        <v>8365280</v>
      </c>
      <c r="AB67" s="39">
        <f t="shared" si="83"/>
        <v>0</v>
      </c>
      <c r="AC67" s="39">
        <f t="shared" si="84"/>
        <v>0</v>
      </c>
    </row>
    <row r="68" spans="1:29" ht="51" x14ac:dyDescent="0.2">
      <c r="A68" s="34" t="s">
        <v>84</v>
      </c>
      <c r="B68" s="28" t="s">
        <v>85</v>
      </c>
      <c r="C68" s="39">
        <v>202593.2</v>
      </c>
      <c r="D68" s="39"/>
      <c r="E68" s="39"/>
      <c r="F68" s="39"/>
      <c r="G68" s="39"/>
      <c r="H68" s="39"/>
      <c r="I68" s="39">
        <f t="shared" si="5"/>
        <v>202593.2</v>
      </c>
      <c r="J68" s="39">
        <f t="shared" si="6"/>
        <v>0</v>
      </c>
      <c r="K68" s="39">
        <f t="shared" si="7"/>
        <v>0</v>
      </c>
      <c r="L68" s="39"/>
      <c r="M68" s="39"/>
      <c r="N68" s="39"/>
      <c r="O68" s="39">
        <f t="shared" si="9"/>
        <v>202593.2</v>
      </c>
      <c r="P68" s="39">
        <f t="shared" si="10"/>
        <v>0</v>
      </c>
      <c r="Q68" s="39">
        <f t="shared" si="11"/>
        <v>0</v>
      </c>
      <c r="R68" s="39"/>
      <c r="S68" s="39"/>
      <c r="T68" s="39"/>
      <c r="U68" s="39">
        <f t="shared" si="72"/>
        <v>202593.2</v>
      </c>
      <c r="V68" s="39">
        <f t="shared" si="73"/>
        <v>0</v>
      </c>
      <c r="W68" s="39">
        <f t="shared" si="74"/>
        <v>0</v>
      </c>
      <c r="X68" s="39">
        <v>-40409.199999999997</v>
      </c>
      <c r="Y68" s="39"/>
      <c r="Z68" s="39"/>
      <c r="AA68" s="39">
        <f t="shared" si="82"/>
        <v>162184</v>
      </c>
      <c r="AB68" s="39">
        <f t="shared" si="83"/>
        <v>0</v>
      </c>
      <c r="AC68" s="39">
        <f t="shared" si="84"/>
        <v>0</v>
      </c>
    </row>
    <row r="69" spans="1:29" ht="38.25" x14ac:dyDescent="0.2">
      <c r="A69" s="34" t="s">
        <v>86</v>
      </c>
      <c r="B69" s="28" t="s">
        <v>87</v>
      </c>
      <c r="C69" s="39">
        <v>4541660.5</v>
      </c>
      <c r="D69" s="39">
        <v>4273401.33</v>
      </c>
      <c r="E69" s="39">
        <v>3849783.06</v>
      </c>
      <c r="F69" s="39"/>
      <c r="G69" s="39"/>
      <c r="H69" s="39"/>
      <c r="I69" s="39">
        <f t="shared" si="5"/>
        <v>4541660.5</v>
      </c>
      <c r="J69" s="39">
        <f t="shared" si="6"/>
        <v>4273401.33</v>
      </c>
      <c r="K69" s="39">
        <f t="shared" si="7"/>
        <v>3849783.06</v>
      </c>
      <c r="L69" s="39">
        <v>312086.7</v>
      </c>
      <c r="M69" s="39">
        <v>293866.65999999997</v>
      </c>
      <c r="N69" s="39">
        <v>278194.39</v>
      </c>
      <c r="O69" s="39">
        <f t="shared" si="9"/>
        <v>4853747.2</v>
      </c>
      <c r="P69" s="39">
        <f t="shared" si="10"/>
        <v>4567267.99</v>
      </c>
      <c r="Q69" s="39">
        <f t="shared" si="11"/>
        <v>4127977.45</v>
      </c>
      <c r="R69" s="39"/>
      <c r="S69" s="39"/>
      <c r="T69" s="39"/>
      <c r="U69" s="39">
        <f t="shared" si="72"/>
        <v>4853747.2</v>
      </c>
      <c r="V69" s="39">
        <f t="shared" si="73"/>
        <v>4567267.99</v>
      </c>
      <c r="W69" s="39">
        <f t="shared" si="74"/>
        <v>4127977.45</v>
      </c>
      <c r="X69" s="39"/>
      <c r="Y69" s="39"/>
      <c r="Z69" s="39"/>
      <c r="AA69" s="39">
        <f t="shared" si="82"/>
        <v>4853747.2</v>
      </c>
      <c r="AB69" s="39">
        <f t="shared" si="83"/>
        <v>4567267.99</v>
      </c>
      <c r="AC69" s="39">
        <f t="shared" si="84"/>
        <v>4127977.45</v>
      </c>
    </row>
    <row r="70" spans="1:29" ht="38.25" x14ac:dyDescent="0.2">
      <c r="A70" s="34" t="s">
        <v>166</v>
      </c>
      <c r="B70" s="28" t="s">
        <v>165</v>
      </c>
      <c r="C70" s="39"/>
      <c r="D70" s="39"/>
      <c r="E70" s="39"/>
      <c r="F70" s="39"/>
      <c r="G70" s="39"/>
      <c r="H70" s="39"/>
      <c r="I70" s="39"/>
      <c r="J70" s="39"/>
      <c r="K70" s="39"/>
      <c r="L70" s="39">
        <v>1100463.6399999999</v>
      </c>
      <c r="M70" s="39"/>
      <c r="N70" s="39"/>
      <c r="O70" s="39">
        <f t="shared" ref="O70:O71" si="85">I70+L70</f>
        <v>1100463.6399999999</v>
      </c>
      <c r="P70" s="39">
        <f t="shared" ref="P70:P71" si="86">J70+M70</f>
        <v>0</v>
      </c>
      <c r="Q70" s="39">
        <f t="shared" ref="Q70:Q71" si="87">K70+N70</f>
        <v>0</v>
      </c>
      <c r="R70" s="39"/>
      <c r="S70" s="39"/>
      <c r="T70" s="39"/>
      <c r="U70" s="39">
        <f t="shared" si="72"/>
        <v>1100463.6399999999</v>
      </c>
      <c r="V70" s="39">
        <f t="shared" si="73"/>
        <v>0</v>
      </c>
      <c r="W70" s="39">
        <f t="shared" si="74"/>
        <v>0</v>
      </c>
      <c r="X70" s="39"/>
      <c r="Y70" s="39"/>
      <c r="Z70" s="39"/>
      <c r="AA70" s="39">
        <f t="shared" si="82"/>
        <v>1100463.6399999999</v>
      </c>
      <c r="AB70" s="39">
        <f t="shared" si="83"/>
        <v>0</v>
      </c>
      <c r="AC70" s="39">
        <f t="shared" si="84"/>
        <v>0</v>
      </c>
    </row>
    <row r="71" spans="1:29" ht="25.5" x14ac:dyDescent="0.2">
      <c r="A71" s="34" t="s">
        <v>163</v>
      </c>
      <c r="B71" s="28" t="s">
        <v>164</v>
      </c>
      <c r="C71" s="39"/>
      <c r="D71" s="39"/>
      <c r="E71" s="39"/>
      <c r="F71" s="39"/>
      <c r="G71" s="39"/>
      <c r="H71" s="39"/>
      <c r="I71" s="39"/>
      <c r="J71" s="39"/>
      <c r="K71" s="39"/>
      <c r="L71" s="39">
        <v>315911.92</v>
      </c>
      <c r="M71" s="39"/>
      <c r="N71" s="39"/>
      <c r="O71" s="39">
        <f t="shared" si="85"/>
        <v>315911.92</v>
      </c>
      <c r="P71" s="39">
        <f t="shared" si="86"/>
        <v>0</v>
      </c>
      <c r="Q71" s="39">
        <f t="shared" si="87"/>
        <v>0</v>
      </c>
      <c r="R71" s="39"/>
      <c r="S71" s="39"/>
      <c r="T71" s="39"/>
      <c r="U71" s="39">
        <f t="shared" si="72"/>
        <v>315911.92</v>
      </c>
      <c r="V71" s="39">
        <f t="shared" si="73"/>
        <v>0</v>
      </c>
      <c r="W71" s="39">
        <f t="shared" si="74"/>
        <v>0</v>
      </c>
      <c r="X71" s="39"/>
      <c r="Y71" s="39"/>
      <c r="Z71" s="39"/>
      <c r="AA71" s="39">
        <f t="shared" si="82"/>
        <v>315911.92</v>
      </c>
      <c r="AB71" s="39">
        <f t="shared" si="83"/>
        <v>0</v>
      </c>
      <c r="AC71" s="39">
        <f t="shared" si="84"/>
        <v>0</v>
      </c>
    </row>
    <row r="72" spans="1:29" ht="30" customHeight="1" x14ac:dyDescent="0.2">
      <c r="A72" s="34" t="s">
        <v>144</v>
      </c>
      <c r="B72" s="28" t="s">
        <v>88</v>
      </c>
      <c r="C72" s="39">
        <f>C73+C74</f>
        <v>294506.8</v>
      </c>
      <c r="D72" s="39">
        <f t="shared" ref="D72:H72" si="88">D73+D74</f>
        <v>294506.8</v>
      </c>
      <c r="E72" s="39">
        <f t="shared" si="88"/>
        <v>0</v>
      </c>
      <c r="F72" s="39">
        <f t="shared" si="88"/>
        <v>78843.199999999997</v>
      </c>
      <c r="G72" s="39">
        <f t="shared" si="88"/>
        <v>-32267.91</v>
      </c>
      <c r="H72" s="39">
        <f t="shared" si="88"/>
        <v>262544.94</v>
      </c>
      <c r="I72" s="39">
        <f t="shared" si="5"/>
        <v>373350</v>
      </c>
      <c r="J72" s="39">
        <f t="shared" si="6"/>
        <v>262238.89</v>
      </c>
      <c r="K72" s="39">
        <f t="shared" si="7"/>
        <v>262544.94</v>
      </c>
      <c r="L72" s="39">
        <f t="shared" ref="L72:N72" si="89">L73+L74</f>
        <v>0</v>
      </c>
      <c r="M72" s="39">
        <f t="shared" si="89"/>
        <v>0</v>
      </c>
      <c r="N72" s="39">
        <f t="shared" si="89"/>
        <v>0</v>
      </c>
      <c r="O72" s="39">
        <f t="shared" si="9"/>
        <v>373350</v>
      </c>
      <c r="P72" s="39">
        <f t="shared" si="10"/>
        <v>262238.89</v>
      </c>
      <c r="Q72" s="39">
        <f t="shared" si="11"/>
        <v>262544.94</v>
      </c>
      <c r="R72" s="39">
        <f t="shared" ref="R72:T72" si="90">R73+R74</f>
        <v>0</v>
      </c>
      <c r="S72" s="39">
        <f t="shared" si="90"/>
        <v>0</v>
      </c>
      <c r="T72" s="39">
        <f t="shared" si="90"/>
        <v>0</v>
      </c>
      <c r="U72" s="39">
        <f t="shared" si="72"/>
        <v>373350</v>
      </c>
      <c r="V72" s="39">
        <f t="shared" si="73"/>
        <v>262238.89</v>
      </c>
      <c r="W72" s="39">
        <f t="shared" si="74"/>
        <v>262544.94</v>
      </c>
      <c r="X72" s="39">
        <f t="shared" ref="X72:Z72" si="91">X73+X74</f>
        <v>0</v>
      </c>
      <c r="Y72" s="39">
        <f t="shared" si="91"/>
        <v>0</v>
      </c>
      <c r="Z72" s="39">
        <f t="shared" si="91"/>
        <v>0</v>
      </c>
      <c r="AA72" s="39">
        <f t="shared" si="82"/>
        <v>373350</v>
      </c>
      <c r="AB72" s="39">
        <f t="shared" si="83"/>
        <v>262238.89</v>
      </c>
      <c r="AC72" s="39">
        <f t="shared" si="84"/>
        <v>262544.94</v>
      </c>
    </row>
    <row r="73" spans="1:29" ht="38.25" x14ac:dyDescent="0.2">
      <c r="A73" s="36" t="s">
        <v>145</v>
      </c>
      <c r="B73" s="28"/>
      <c r="C73" s="39">
        <v>294506.8</v>
      </c>
      <c r="D73" s="39">
        <v>294506.8</v>
      </c>
      <c r="E73" s="39"/>
      <c r="F73" s="39">
        <v>-32267.91</v>
      </c>
      <c r="G73" s="39">
        <v>-32267.91</v>
      </c>
      <c r="H73" s="39">
        <v>262544.94</v>
      </c>
      <c r="I73" s="39">
        <f t="shared" ref="I73:I74" si="92">C73+F73</f>
        <v>262238.89</v>
      </c>
      <c r="J73" s="39">
        <f t="shared" ref="J73:J74" si="93">D73+G73</f>
        <v>262238.89</v>
      </c>
      <c r="K73" s="39">
        <f t="shared" ref="K73:K74" si="94">E73+H73</f>
        <v>262544.94</v>
      </c>
      <c r="L73" s="39"/>
      <c r="M73" s="39"/>
      <c r="N73" s="39"/>
      <c r="O73" s="39">
        <f t="shared" si="9"/>
        <v>262238.89</v>
      </c>
      <c r="P73" s="39">
        <f t="shared" si="10"/>
        <v>262238.89</v>
      </c>
      <c r="Q73" s="39">
        <f t="shared" si="11"/>
        <v>262544.94</v>
      </c>
      <c r="R73" s="39"/>
      <c r="S73" s="39"/>
      <c r="T73" s="39"/>
      <c r="U73" s="39">
        <f t="shared" si="72"/>
        <v>262238.89</v>
      </c>
      <c r="V73" s="39">
        <f t="shared" si="73"/>
        <v>262238.89</v>
      </c>
      <c r="W73" s="39">
        <f t="shared" si="74"/>
        <v>262544.94</v>
      </c>
      <c r="X73" s="39"/>
      <c r="Y73" s="39"/>
      <c r="Z73" s="39"/>
      <c r="AA73" s="39">
        <f t="shared" si="82"/>
        <v>262238.89</v>
      </c>
      <c r="AB73" s="39">
        <f t="shared" si="83"/>
        <v>262238.89</v>
      </c>
      <c r="AC73" s="39">
        <f t="shared" si="84"/>
        <v>262544.94</v>
      </c>
    </row>
    <row r="74" spans="1:29" ht="25.5" x14ac:dyDescent="0.2">
      <c r="A74" s="36" t="s">
        <v>146</v>
      </c>
      <c r="B74" s="28"/>
      <c r="C74" s="39"/>
      <c r="D74" s="39"/>
      <c r="E74" s="39"/>
      <c r="F74" s="39">
        <v>111111.11</v>
      </c>
      <c r="G74" s="39"/>
      <c r="H74" s="39"/>
      <c r="I74" s="39">
        <f t="shared" si="92"/>
        <v>111111.11</v>
      </c>
      <c r="J74" s="39">
        <f t="shared" si="93"/>
        <v>0</v>
      </c>
      <c r="K74" s="39">
        <f t="shared" si="94"/>
        <v>0</v>
      </c>
      <c r="L74" s="39"/>
      <c r="M74" s="39"/>
      <c r="N74" s="39"/>
      <c r="O74" s="39">
        <f t="shared" si="9"/>
        <v>111111.11</v>
      </c>
      <c r="P74" s="39">
        <f t="shared" si="10"/>
        <v>0</v>
      </c>
      <c r="Q74" s="39">
        <f t="shared" si="11"/>
        <v>0</v>
      </c>
      <c r="R74" s="39"/>
      <c r="S74" s="39"/>
      <c r="T74" s="39"/>
      <c r="U74" s="39">
        <f t="shared" si="72"/>
        <v>111111.11</v>
      </c>
      <c r="V74" s="39">
        <f t="shared" si="73"/>
        <v>0</v>
      </c>
      <c r="W74" s="39">
        <f t="shared" si="74"/>
        <v>0</v>
      </c>
      <c r="X74" s="39"/>
      <c r="Y74" s="39"/>
      <c r="Z74" s="39"/>
      <c r="AA74" s="39">
        <f t="shared" si="82"/>
        <v>111111.11</v>
      </c>
      <c r="AB74" s="39">
        <f t="shared" si="83"/>
        <v>0</v>
      </c>
      <c r="AC74" s="39">
        <f t="shared" si="84"/>
        <v>0</v>
      </c>
    </row>
    <row r="75" spans="1:29" ht="25.5" x14ac:dyDescent="0.2">
      <c r="A75" s="36" t="s">
        <v>151</v>
      </c>
      <c r="B75" s="28" t="s">
        <v>150</v>
      </c>
      <c r="C75" s="39"/>
      <c r="D75" s="39"/>
      <c r="E75" s="39"/>
      <c r="F75" s="39">
        <v>2036814.55</v>
      </c>
      <c r="G75" s="39">
        <v>2228470.13</v>
      </c>
      <c r="H75" s="39"/>
      <c r="I75" s="39">
        <f t="shared" ref="I75" si="95">C75+F75</f>
        <v>2036814.55</v>
      </c>
      <c r="J75" s="39">
        <f t="shared" ref="J75" si="96">D75+G75</f>
        <v>2228470.13</v>
      </c>
      <c r="K75" s="39">
        <f t="shared" ref="K75" si="97">E75+H75</f>
        <v>0</v>
      </c>
      <c r="L75" s="39"/>
      <c r="M75" s="39"/>
      <c r="N75" s="39"/>
      <c r="O75" s="39">
        <f t="shared" si="9"/>
        <v>2036814.55</v>
      </c>
      <c r="P75" s="39">
        <f t="shared" si="10"/>
        <v>2228470.13</v>
      </c>
      <c r="Q75" s="39">
        <f t="shared" si="11"/>
        <v>0</v>
      </c>
      <c r="R75" s="39"/>
      <c r="S75" s="39"/>
      <c r="T75" s="39"/>
      <c r="U75" s="39">
        <f t="shared" si="72"/>
        <v>2036814.55</v>
      </c>
      <c r="V75" s="39">
        <f t="shared" si="73"/>
        <v>2228470.13</v>
      </c>
      <c r="W75" s="39">
        <f t="shared" si="74"/>
        <v>0</v>
      </c>
      <c r="X75" s="39"/>
      <c r="Y75" s="39"/>
      <c r="Z75" s="39"/>
      <c r="AA75" s="39">
        <f t="shared" si="82"/>
        <v>2036814.55</v>
      </c>
      <c r="AB75" s="39">
        <f t="shared" si="83"/>
        <v>2228470.13</v>
      </c>
      <c r="AC75" s="39">
        <f t="shared" si="84"/>
        <v>0</v>
      </c>
    </row>
    <row r="76" spans="1:29" ht="25.5" x14ac:dyDescent="0.2">
      <c r="A76" s="34" t="s">
        <v>148</v>
      </c>
      <c r="B76" s="28" t="s">
        <v>149</v>
      </c>
      <c r="C76" s="39"/>
      <c r="D76" s="39"/>
      <c r="E76" s="39"/>
      <c r="F76" s="39">
        <v>908547.66</v>
      </c>
      <c r="G76" s="39"/>
      <c r="H76" s="39"/>
      <c r="I76" s="39">
        <f t="shared" ref="I76" si="98">C76+F76</f>
        <v>908547.66</v>
      </c>
      <c r="J76" s="39">
        <f t="shared" ref="J76" si="99">D76+G76</f>
        <v>0</v>
      </c>
      <c r="K76" s="39">
        <f t="shared" ref="K76" si="100">E76+H76</f>
        <v>0</v>
      </c>
      <c r="L76" s="39"/>
      <c r="M76" s="39"/>
      <c r="N76" s="39"/>
      <c r="O76" s="39">
        <f t="shared" si="9"/>
        <v>908547.66</v>
      </c>
      <c r="P76" s="39">
        <f t="shared" si="10"/>
        <v>0</v>
      </c>
      <c r="Q76" s="39">
        <f t="shared" si="11"/>
        <v>0</v>
      </c>
      <c r="R76" s="39"/>
      <c r="S76" s="39"/>
      <c r="T76" s="39"/>
      <c r="U76" s="39">
        <f t="shared" si="72"/>
        <v>908547.66</v>
      </c>
      <c r="V76" s="39">
        <f t="shared" si="73"/>
        <v>0</v>
      </c>
      <c r="W76" s="39">
        <f t="shared" si="74"/>
        <v>0</v>
      </c>
      <c r="X76" s="39"/>
      <c r="Y76" s="39"/>
      <c r="Z76" s="39"/>
      <c r="AA76" s="39">
        <f t="shared" si="82"/>
        <v>908547.66</v>
      </c>
      <c r="AB76" s="39">
        <f t="shared" si="83"/>
        <v>0</v>
      </c>
      <c r="AC76" s="39">
        <f t="shared" si="84"/>
        <v>0</v>
      </c>
    </row>
    <row r="77" spans="1:29" ht="25.5" x14ac:dyDescent="0.2">
      <c r="A77" s="34" t="s">
        <v>169</v>
      </c>
      <c r="B77" s="28" t="s">
        <v>170</v>
      </c>
      <c r="C77" s="39"/>
      <c r="D77" s="39"/>
      <c r="E77" s="39"/>
      <c r="F77" s="39"/>
      <c r="G77" s="39"/>
      <c r="H77" s="39"/>
      <c r="I77" s="39"/>
      <c r="J77" s="39"/>
      <c r="K77" s="39"/>
      <c r="L77" s="39">
        <v>25853345.300000001</v>
      </c>
      <c r="M77" s="39"/>
      <c r="N77" s="39"/>
      <c r="O77" s="39">
        <f t="shared" ref="O77" si="101">I77+L77</f>
        <v>25853345.300000001</v>
      </c>
      <c r="P77" s="39">
        <f t="shared" ref="P77" si="102">J77+M77</f>
        <v>0</v>
      </c>
      <c r="Q77" s="39">
        <f t="shared" ref="Q77" si="103">K77+N77</f>
        <v>0</v>
      </c>
      <c r="R77" s="39">
        <v>30530493.18</v>
      </c>
      <c r="S77" s="39"/>
      <c r="T77" s="39"/>
      <c r="U77" s="39">
        <f t="shared" si="72"/>
        <v>56383838.480000004</v>
      </c>
      <c r="V77" s="39">
        <f t="shared" si="73"/>
        <v>0</v>
      </c>
      <c r="W77" s="39">
        <f t="shared" si="74"/>
        <v>0</v>
      </c>
      <c r="X77" s="39"/>
      <c r="Y77" s="39"/>
      <c r="Z77" s="39"/>
      <c r="AA77" s="39">
        <f t="shared" si="82"/>
        <v>56383838.480000004</v>
      </c>
      <c r="AB77" s="39">
        <f t="shared" si="83"/>
        <v>0</v>
      </c>
      <c r="AC77" s="39">
        <f t="shared" si="84"/>
        <v>0</v>
      </c>
    </row>
    <row r="78" spans="1:29" x14ac:dyDescent="0.2">
      <c r="A78" s="7" t="s">
        <v>18</v>
      </c>
      <c r="B78" s="21" t="s">
        <v>48</v>
      </c>
      <c r="C78" s="37">
        <f>SUM(C79)</f>
        <v>400679731.78999996</v>
      </c>
      <c r="D78" s="37">
        <f t="shared" ref="D78:H78" si="104">SUM(D79)</f>
        <v>395066413.78999996</v>
      </c>
      <c r="E78" s="37">
        <f t="shared" si="104"/>
        <v>395066923.78999996</v>
      </c>
      <c r="F78" s="37">
        <f t="shared" si="104"/>
        <v>797075.82000000007</v>
      </c>
      <c r="G78" s="37">
        <f t="shared" si="104"/>
        <v>629837.67000000004</v>
      </c>
      <c r="H78" s="37">
        <f t="shared" si="104"/>
        <v>629837.67000000004</v>
      </c>
      <c r="I78" s="37">
        <f t="shared" si="5"/>
        <v>401476807.60999995</v>
      </c>
      <c r="J78" s="37">
        <f t="shared" si="6"/>
        <v>395696251.45999998</v>
      </c>
      <c r="K78" s="37">
        <f t="shared" si="7"/>
        <v>395696761.45999998</v>
      </c>
      <c r="L78" s="37">
        <f t="shared" ref="L78:N78" si="105">SUM(L79)</f>
        <v>7915564.9100000001</v>
      </c>
      <c r="M78" s="37">
        <f t="shared" si="105"/>
        <v>0</v>
      </c>
      <c r="N78" s="37">
        <f t="shared" si="105"/>
        <v>0</v>
      </c>
      <c r="O78" s="37">
        <f t="shared" si="9"/>
        <v>409392372.51999998</v>
      </c>
      <c r="P78" s="37">
        <f t="shared" si="10"/>
        <v>395696251.45999998</v>
      </c>
      <c r="Q78" s="37">
        <f t="shared" si="11"/>
        <v>395696761.45999998</v>
      </c>
      <c r="R78" s="37">
        <f t="shared" ref="R78:T78" si="106">SUM(R79)</f>
        <v>2636020.4499999997</v>
      </c>
      <c r="S78" s="37">
        <f t="shared" si="106"/>
        <v>0</v>
      </c>
      <c r="T78" s="37">
        <f t="shared" si="106"/>
        <v>0</v>
      </c>
      <c r="U78" s="37">
        <f t="shared" si="72"/>
        <v>412028392.96999997</v>
      </c>
      <c r="V78" s="37">
        <f t="shared" si="73"/>
        <v>395696251.45999998</v>
      </c>
      <c r="W78" s="37">
        <f t="shared" si="74"/>
        <v>395696761.45999998</v>
      </c>
      <c r="X78" s="37">
        <f t="shared" ref="X78:Z78" si="107">SUM(X79)</f>
        <v>-4525436.7</v>
      </c>
      <c r="Y78" s="37">
        <f t="shared" si="107"/>
        <v>0</v>
      </c>
      <c r="Z78" s="37">
        <f t="shared" si="107"/>
        <v>0</v>
      </c>
      <c r="AA78" s="37">
        <f t="shared" si="82"/>
        <v>407502956.26999998</v>
      </c>
      <c r="AB78" s="37">
        <f t="shared" si="83"/>
        <v>395696251.45999998</v>
      </c>
      <c r="AC78" s="37">
        <f t="shared" si="84"/>
        <v>395696761.45999998</v>
      </c>
    </row>
    <row r="79" spans="1:29" x14ac:dyDescent="0.2">
      <c r="A79" s="1" t="s">
        <v>89</v>
      </c>
      <c r="B79" s="21" t="s">
        <v>90</v>
      </c>
      <c r="C79" s="37">
        <f>SUM(C80:C88)</f>
        <v>400679731.78999996</v>
      </c>
      <c r="D79" s="37">
        <f t="shared" ref="D79:E79" si="108">SUM(D80:D88)</f>
        <v>395066413.78999996</v>
      </c>
      <c r="E79" s="37">
        <f t="shared" si="108"/>
        <v>395066923.78999996</v>
      </c>
      <c r="F79" s="37">
        <f>SUM(F80:F88)</f>
        <v>797075.82000000007</v>
      </c>
      <c r="G79" s="37">
        <f t="shared" ref="G79:H79" si="109">SUM(G80:G88)</f>
        <v>629837.67000000004</v>
      </c>
      <c r="H79" s="37">
        <f t="shared" si="109"/>
        <v>629837.67000000004</v>
      </c>
      <c r="I79" s="37">
        <f t="shared" si="5"/>
        <v>401476807.60999995</v>
      </c>
      <c r="J79" s="37">
        <f t="shared" si="6"/>
        <v>395696251.45999998</v>
      </c>
      <c r="K79" s="37">
        <f t="shared" si="7"/>
        <v>395696761.45999998</v>
      </c>
      <c r="L79" s="37">
        <f>SUM(L80:L91)</f>
        <v>7915564.9100000001</v>
      </c>
      <c r="M79" s="37">
        <f t="shared" ref="M79:N79" si="110">SUM(M80:M91)</f>
        <v>0</v>
      </c>
      <c r="N79" s="37">
        <f t="shared" si="110"/>
        <v>0</v>
      </c>
      <c r="O79" s="37">
        <f t="shared" si="9"/>
        <v>409392372.51999998</v>
      </c>
      <c r="P79" s="37">
        <f t="shared" si="10"/>
        <v>395696251.45999998</v>
      </c>
      <c r="Q79" s="37">
        <f t="shared" si="11"/>
        <v>395696761.45999998</v>
      </c>
      <c r="R79" s="37">
        <f>SUM(R80:R97)</f>
        <v>2636020.4499999997</v>
      </c>
      <c r="S79" s="37">
        <f t="shared" ref="S79:T79" si="111">SUM(S80:S97)</f>
        <v>0</v>
      </c>
      <c r="T79" s="37">
        <f t="shared" si="111"/>
        <v>0</v>
      </c>
      <c r="U79" s="37">
        <f t="shared" si="72"/>
        <v>412028392.96999997</v>
      </c>
      <c r="V79" s="37">
        <f t="shared" si="73"/>
        <v>395696251.45999998</v>
      </c>
      <c r="W79" s="37">
        <f t="shared" si="74"/>
        <v>395696761.45999998</v>
      </c>
      <c r="X79" s="37">
        <f>SUM(X80:X98)</f>
        <v>-4525436.7</v>
      </c>
      <c r="Y79" s="37">
        <f t="shared" ref="Y79:Z79" si="112">SUM(Y80:Y98)</f>
        <v>0</v>
      </c>
      <c r="Z79" s="37">
        <f t="shared" si="112"/>
        <v>0</v>
      </c>
      <c r="AA79" s="37">
        <f t="shared" si="82"/>
        <v>407502956.26999998</v>
      </c>
      <c r="AB79" s="37">
        <f t="shared" si="83"/>
        <v>395696251.45999998</v>
      </c>
      <c r="AC79" s="37">
        <f t="shared" si="84"/>
        <v>395696761.45999998</v>
      </c>
    </row>
    <row r="80" spans="1:29" x14ac:dyDescent="0.2">
      <c r="A80" s="16" t="s">
        <v>30</v>
      </c>
      <c r="B80" s="21"/>
      <c r="C80" s="37">
        <v>394493598.89999998</v>
      </c>
      <c r="D80" s="37">
        <v>394493598.89999998</v>
      </c>
      <c r="E80" s="37">
        <v>394493598.89999998</v>
      </c>
      <c r="F80" s="37"/>
      <c r="G80" s="37"/>
      <c r="H80" s="37"/>
      <c r="I80" s="37">
        <f t="shared" si="5"/>
        <v>394493598.89999998</v>
      </c>
      <c r="J80" s="37">
        <f t="shared" si="6"/>
        <v>394493598.89999998</v>
      </c>
      <c r="K80" s="37">
        <f t="shared" si="7"/>
        <v>394493598.89999998</v>
      </c>
      <c r="L80" s="37"/>
      <c r="M80" s="37"/>
      <c r="N80" s="37"/>
      <c r="O80" s="37">
        <f t="shared" si="9"/>
        <v>394493598.89999998</v>
      </c>
      <c r="P80" s="37">
        <f t="shared" si="10"/>
        <v>394493598.89999998</v>
      </c>
      <c r="Q80" s="37">
        <f t="shared" si="11"/>
        <v>394493598.89999998</v>
      </c>
      <c r="R80" s="37"/>
      <c r="S80" s="37"/>
      <c r="T80" s="37"/>
      <c r="U80" s="37">
        <f t="shared" si="72"/>
        <v>394493598.89999998</v>
      </c>
      <c r="V80" s="37">
        <f t="shared" si="73"/>
        <v>394493598.89999998</v>
      </c>
      <c r="W80" s="37">
        <f t="shared" si="74"/>
        <v>394493598.89999998</v>
      </c>
      <c r="X80" s="37"/>
      <c r="Y80" s="37"/>
      <c r="Z80" s="37"/>
      <c r="AA80" s="37">
        <f t="shared" si="82"/>
        <v>394493598.89999998</v>
      </c>
      <c r="AB80" s="37">
        <f t="shared" si="83"/>
        <v>394493598.89999998</v>
      </c>
      <c r="AC80" s="37">
        <f t="shared" si="84"/>
        <v>394493598.89999998</v>
      </c>
    </row>
    <row r="81" spans="1:29" ht="38.25" x14ac:dyDescent="0.2">
      <c r="A81" s="16" t="s">
        <v>41</v>
      </c>
      <c r="B81" s="21"/>
      <c r="C81" s="37">
        <v>175700</v>
      </c>
      <c r="D81" s="37">
        <v>176450</v>
      </c>
      <c r="E81" s="37">
        <v>176960</v>
      </c>
      <c r="F81" s="37"/>
      <c r="G81" s="37"/>
      <c r="H81" s="37"/>
      <c r="I81" s="37">
        <f t="shared" si="5"/>
        <v>175700</v>
      </c>
      <c r="J81" s="37">
        <f t="shared" si="6"/>
        <v>176450</v>
      </c>
      <c r="K81" s="37">
        <f t="shared" si="7"/>
        <v>176960</v>
      </c>
      <c r="L81" s="37"/>
      <c r="M81" s="37"/>
      <c r="N81" s="37"/>
      <c r="O81" s="37">
        <f t="shared" si="9"/>
        <v>175700</v>
      </c>
      <c r="P81" s="37">
        <f t="shared" si="10"/>
        <v>176450</v>
      </c>
      <c r="Q81" s="37">
        <f t="shared" si="11"/>
        <v>176960</v>
      </c>
      <c r="R81" s="37"/>
      <c r="S81" s="37"/>
      <c r="T81" s="37"/>
      <c r="U81" s="37">
        <f t="shared" si="72"/>
        <v>175700</v>
      </c>
      <c r="V81" s="37">
        <f t="shared" si="73"/>
        <v>176450</v>
      </c>
      <c r="W81" s="37">
        <f t="shared" si="74"/>
        <v>176960</v>
      </c>
      <c r="X81" s="37"/>
      <c r="Y81" s="37"/>
      <c r="Z81" s="37"/>
      <c r="AA81" s="37">
        <f t="shared" si="82"/>
        <v>175700</v>
      </c>
      <c r="AB81" s="37">
        <f t="shared" si="83"/>
        <v>176450</v>
      </c>
      <c r="AC81" s="37">
        <f t="shared" si="84"/>
        <v>176960</v>
      </c>
    </row>
    <row r="82" spans="1:29" ht="25.5" x14ac:dyDescent="0.2">
      <c r="A82" s="57" t="s">
        <v>115</v>
      </c>
      <c r="B82" s="21"/>
      <c r="C82" s="37">
        <v>129750</v>
      </c>
      <c r="D82" s="37">
        <v>89682</v>
      </c>
      <c r="E82" s="37">
        <v>89682</v>
      </c>
      <c r="F82" s="37"/>
      <c r="G82" s="37"/>
      <c r="H82" s="37"/>
      <c r="I82" s="37">
        <f t="shared" si="5"/>
        <v>129750</v>
      </c>
      <c r="J82" s="37">
        <f t="shared" si="6"/>
        <v>89682</v>
      </c>
      <c r="K82" s="37">
        <f t="shared" si="7"/>
        <v>89682</v>
      </c>
      <c r="L82" s="37"/>
      <c r="M82" s="37"/>
      <c r="N82" s="37"/>
      <c r="O82" s="37">
        <f t="shared" si="9"/>
        <v>129750</v>
      </c>
      <c r="P82" s="37">
        <f t="shared" si="10"/>
        <v>89682</v>
      </c>
      <c r="Q82" s="37">
        <f t="shared" si="11"/>
        <v>89682</v>
      </c>
      <c r="R82" s="37"/>
      <c r="S82" s="37"/>
      <c r="T82" s="37"/>
      <c r="U82" s="37">
        <f t="shared" si="72"/>
        <v>129750</v>
      </c>
      <c r="V82" s="37">
        <f t="shared" si="73"/>
        <v>89682</v>
      </c>
      <c r="W82" s="37">
        <f t="shared" si="74"/>
        <v>89682</v>
      </c>
      <c r="X82" s="37"/>
      <c r="Y82" s="37"/>
      <c r="Z82" s="37"/>
      <c r="AA82" s="37">
        <f t="shared" si="82"/>
        <v>129750</v>
      </c>
      <c r="AB82" s="37">
        <f t="shared" si="83"/>
        <v>89682</v>
      </c>
      <c r="AC82" s="37">
        <f t="shared" si="84"/>
        <v>89682</v>
      </c>
    </row>
    <row r="83" spans="1:29" ht="51" x14ac:dyDescent="0.2">
      <c r="A83" s="16" t="s">
        <v>70</v>
      </c>
      <c r="B83" s="21"/>
      <c r="C83" s="37">
        <v>235092</v>
      </c>
      <c r="D83" s="37">
        <v>235092</v>
      </c>
      <c r="E83" s="37">
        <v>235092</v>
      </c>
      <c r="F83" s="37"/>
      <c r="G83" s="37"/>
      <c r="H83" s="37"/>
      <c r="I83" s="37">
        <f t="shared" si="5"/>
        <v>235092</v>
      </c>
      <c r="J83" s="37">
        <f t="shared" si="6"/>
        <v>235092</v>
      </c>
      <c r="K83" s="37">
        <f t="shared" si="7"/>
        <v>235092</v>
      </c>
      <c r="L83" s="37"/>
      <c r="M83" s="37"/>
      <c r="N83" s="37"/>
      <c r="O83" s="37">
        <f t="shared" si="9"/>
        <v>235092</v>
      </c>
      <c r="P83" s="37">
        <f t="shared" si="10"/>
        <v>235092</v>
      </c>
      <c r="Q83" s="37">
        <f t="shared" si="11"/>
        <v>235092</v>
      </c>
      <c r="R83" s="37"/>
      <c r="S83" s="37"/>
      <c r="T83" s="37"/>
      <c r="U83" s="37">
        <f t="shared" si="72"/>
        <v>235092</v>
      </c>
      <c r="V83" s="37">
        <f t="shared" si="73"/>
        <v>235092</v>
      </c>
      <c r="W83" s="37">
        <f t="shared" si="74"/>
        <v>235092</v>
      </c>
      <c r="X83" s="37"/>
      <c r="Y83" s="37"/>
      <c r="Z83" s="37"/>
      <c r="AA83" s="37">
        <f t="shared" si="82"/>
        <v>235092</v>
      </c>
      <c r="AB83" s="37">
        <f t="shared" si="83"/>
        <v>235092</v>
      </c>
      <c r="AC83" s="37">
        <f t="shared" si="84"/>
        <v>235092</v>
      </c>
    </row>
    <row r="84" spans="1:29" ht="25.5" x14ac:dyDescent="0.2">
      <c r="A84" s="57" t="s">
        <v>110</v>
      </c>
      <c r="B84" s="21"/>
      <c r="C84" s="37">
        <v>71590.89</v>
      </c>
      <c r="D84" s="37">
        <v>71590.89</v>
      </c>
      <c r="E84" s="37">
        <v>71590.89</v>
      </c>
      <c r="F84" s="37">
        <v>95075.82</v>
      </c>
      <c r="G84" s="37">
        <v>-162.33000000000001</v>
      </c>
      <c r="H84" s="37">
        <v>-162.33000000000001</v>
      </c>
      <c r="I84" s="37">
        <f t="shared" si="5"/>
        <v>166666.71000000002</v>
      </c>
      <c r="J84" s="37">
        <f t="shared" si="6"/>
        <v>71428.56</v>
      </c>
      <c r="K84" s="37">
        <f t="shared" si="7"/>
        <v>71428.56</v>
      </c>
      <c r="L84" s="37"/>
      <c r="M84" s="37"/>
      <c r="N84" s="37"/>
      <c r="O84" s="37">
        <f t="shared" si="9"/>
        <v>166666.71000000002</v>
      </c>
      <c r="P84" s="37">
        <f t="shared" si="10"/>
        <v>71428.56</v>
      </c>
      <c r="Q84" s="37">
        <f t="shared" si="11"/>
        <v>71428.56</v>
      </c>
      <c r="R84" s="37"/>
      <c r="S84" s="37"/>
      <c r="T84" s="37"/>
      <c r="U84" s="37">
        <f t="shared" si="72"/>
        <v>166666.71000000002</v>
      </c>
      <c r="V84" s="37">
        <f t="shared" si="73"/>
        <v>71428.56</v>
      </c>
      <c r="W84" s="37">
        <f t="shared" si="74"/>
        <v>71428.56</v>
      </c>
      <c r="X84" s="37"/>
      <c r="Y84" s="37"/>
      <c r="Z84" s="37"/>
      <c r="AA84" s="37">
        <f t="shared" si="82"/>
        <v>166666.71000000002</v>
      </c>
      <c r="AB84" s="37">
        <f t="shared" si="83"/>
        <v>71428.56</v>
      </c>
      <c r="AC84" s="37">
        <f t="shared" si="84"/>
        <v>71428.56</v>
      </c>
    </row>
    <row r="85" spans="1:29" ht="25.5" hidden="1" x14ac:dyDescent="0.2">
      <c r="A85" s="16" t="s">
        <v>71</v>
      </c>
      <c r="B85" s="21"/>
      <c r="C85" s="37"/>
      <c r="D85" s="37"/>
      <c r="E85" s="37"/>
      <c r="F85" s="37"/>
      <c r="G85" s="37"/>
      <c r="H85" s="37"/>
      <c r="I85" s="37">
        <f t="shared" si="5"/>
        <v>0</v>
      </c>
      <c r="J85" s="37">
        <f t="shared" si="6"/>
        <v>0</v>
      </c>
      <c r="K85" s="37">
        <f t="shared" si="7"/>
        <v>0</v>
      </c>
      <c r="L85" s="37"/>
      <c r="M85" s="37"/>
      <c r="N85" s="37"/>
      <c r="O85" s="37">
        <f t="shared" si="9"/>
        <v>0</v>
      </c>
      <c r="P85" s="37">
        <f t="shared" si="10"/>
        <v>0</v>
      </c>
      <c r="Q85" s="37">
        <f t="shared" si="11"/>
        <v>0</v>
      </c>
      <c r="R85" s="37"/>
      <c r="S85" s="37"/>
      <c r="T85" s="37"/>
      <c r="U85" s="37">
        <f t="shared" si="72"/>
        <v>0</v>
      </c>
      <c r="V85" s="37">
        <f t="shared" si="73"/>
        <v>0</v>
      </c>
      <c r="W85" s="37">
        <f t="shared" si="74"/>
        <v>0</v>
      </c>
      <c r="X85" s="37"/>
      <c r="Y85" s="37"/>
      <c r="Z85" s="37"/>
      <c r="AA85" s="37">
        <f t="shared" si="82"/>
        <v>0</v>
      </c>
      <c r="AB85" s="37">
        <f t="shared" si="83"/>
        <v>0</v>
      </c>
      <c r="AC85" s="37">
        <f t="shared" si="84"/>
        <v>0</v>
      </c>
    </row>
    <row r="86" spans="1:29" ht="29.25" hidden="1" customHeight="1" x14ac:dyDescent="0.2">
      <c r="A86" s="16" t="s">
        <v>73</v>
      </c>
      <c r="B86" s="21"/>
      <c r="C86" s="37"/>
      <c r="D86" s="37"/>
      <c r="E86" s="37"/>
      <c r="F86" s="37"/>
      <c r="G86" s="37"/>
      <c r="H86" s="37"/>
      <c r="I86" s="37">
        <f t="shared" si="5"/>
        <v>0</v>
      </c>
      <c r="J86" s="37">
        <f t="shared" si="6"/>
        <v>0</v>
      </c>
      <c r="K86" s="37">
        <f t="shared" si="7"/>
        <v>0</v>
      </c>
      <c r="L86" s="37"/>
      <c r="M86" s="37"/>
      <c r="N86" s="37"/>
      <c r="O86" s="37">
        <f t="shared" si="9"/>
        <v>0</v>
      </c>
      <c r="P86" s="37">
        <f t="shared" si="10"/>
        <v>0</v>
      </c>
      <c r="Q86" s="37">
        <f t="shared" si="11"/>
        <v>0</v>
      </c>
      <c r="R86" s="37"/>
      <c r="S86" s="37"/>
      <c r="T86" s="37"/>
      <c r="U86" s="37">
        <f t="shared" si="72"/>
        <v>0</v>
      </c>
      <c r="V86" s="37">
        <f t="shared" si="73"/>
        <v>0</v>
      </c>
      <c r="W86" s="37">
        <f t="shared" si="74"/>
        <v>0</v>
      </c>
      <c r="X86" s="37"/>
      <c r="Y86" s="37"/>
      <c r="Z86" s="37"/>
      <c r="AA86" s="37">
        <f t="shared" si="82"/>
        <v>0</v>
      </c>
      <c r="AB86" s="37">
        <f t="shared" si="83"/>
        <v>0</v>
      </c>
      <c r="AC86" s="37">
        <f t="shared" si="84"/>
        <v>0</v>
      </c>
    </row>
    <row r="87" spans="1:29" ht="38.25" customHeight="1" x14ac:dyDescent="0.2">
      <c r="A87" s="53" t="s">
        <v>111</v>
      </c>
      <c r="B87" s="21"/>
      <c r="C87" s="27">
        <v>5574000</v>
      </c>
      <c r="D87" s="27"/>
      <c r="E87" s="27"/>
      <c r="F87" s="27"/>
      <c r="G87" s="27"/>
      <c r="H87" s="27"/>
      <c r="I87" s="27">
        <f t="shared" si="5"/>
        <v>5574000</v>
      </c>
      <c r="J87" s="27">
        <f t="shared" si="6"/>
        <v>0</v>
      </c>
      <c r="K87" s="27">
        <f t="shared" si="7"/>
        <v>0</v>
      </c>
      <c r="L87" s="27"/>
      <c r="M87" s="27"/>
      <c r="N87" s="27"/>
      <c r="O87" s="27">
        <f t="shared" si="9"/>
        <v>5574000</v>
      </c>
      <c r="P87" s="27">
        <f t="shared" si="10"/>
        <v>0</v>
      </c>
      <c r="Q87" s="27">
        <f t="shared" si="11"/>
        <v>0</v>
      </c>
      <c r="R87" s="27"/>
      <c r="S87" s="27"/>
      <c r="T87" s="27"/>
      <c r="U87" s="27">
        <f t="shared" si="72"/>
        <v>5574000</v>
      </c>
      <c r="V87" s="27">
        <f t="shared" si="73"/>
        <v>0</v>
      </c>
      <c r="W87" s="27">
        <f t="shared" si="74"/>
        <v>0</v>
      </c>
      <c r="X87" s="27">
        <v>-5000000</v>
      </c>
      <c r="Y87" s="27"/>
      <c r="Z87" s="27"/>
      <c r="AA87" s="27">
        <f t="shared" si="82"/>
        <v>574000</v>
      </c>
      <c r="AB87" s="27">
        <f t="shared" si="83"/>
        <v>0</v>
      </c>
      <c r="AC87" s="27">
        <f t="shared" si="84"/>
        <v>0</v>
      </c>
    </row>
    <row r="88" spans="1:29" ht="25.5" x14ac:dyDescent="0.2">
      <c r="A88" s="16" t="s">
        <v>142</v>
      </c>
      <c r="B88" s="21"/>
      <c r="C88" s="39"/>
      <c r="D88" s="39"/>
      <c r="E88" s="39"/>
      <c r="F88" s="39">
        <v>702000</v>
      </c>
      <c r="G88" s="39">
        <v>630000</v>
      </c>
      <c r="H88" s="39">
        <v>630000</v>
      </c>
      <c r="I88" s="39">
        <f t="shared" si="5"/>
        <v>702000</v>
      </c>
      <c r="J88" s="39">
        <f t="shared" si="6"/>
        <v>630000</v>
      </c>
      <c r="K88" s="39">
        <f t="shared" si="7"/>
        <v>630000</v>
      </c>
      <c r="L88" s="39"/>
      <c r="M88" s="39"/>
      <c r="N88" s="39"/>
      <c r="O88" s="39">
        <f t="shared" si="9"/>
        <v>702000</v>
      </c>
      <c r="P88" s="39">
        <f t="shared" si="10"/>
        <v>630000</v>
      </c>
      <c r="Q88" s="39">
        <f t="shared" si="11"/>
        <v>630000</v>
      </c>
      <c r="R88" s="39"/>
      <c r="S88" s="39"/>
      <c r="T88" s="39"/>
      <c r="U88" s="39">
        <f t="shared" si="72"/>
        <v>702000</v>
      </c>
      <c r="V88" s="39">
        <f t="shared" si="73"/>
        <v>630000</v>
      </c>
      <c r="W88" s="39">
        <f t="shared" si="74"/>
        <v>630000</v>
      </c>
      <c r="X88" s="39"/>
      <c r="Y88" s="39"/>
      <c r="Z88" s="39"/>
      <c r="AA88" s="39">
        <f t="shared" si="82"/>
        <v>702000</v>
      </c>
      <c r="AB88" s="39">
        <f t="shared" si="83"/>
        <v>630000</v>
      </c>
      <c r="AC88" s="39">
        <f t="shared" si="84"/>
        <v>630000</v>
      </c>
    </row>
    <row r="89" spans="1:29" ht="25.5" x14ac:dyDescent="0.2">
      <c r="A89" s="16" t="s">
        <v>168</v>
      </c>
      <c r="B89" s="21"/>
      <c r="C89" s="39"/>
      <c r="D89" s="39"/>
      <c r="E89" s="39"/>
      <c r="F89" s="39"/>
      <c r="G89" s="39"/>
      <c r="H89" s="39"/>
      <c r="I89" s="39"/>
      <c r="J89" s="39"/>
      <c r="K89" s="39"/>
      <c r="L89" s="39">
        <v>936000</v>
      </c>
      <c r="M89" s="39"/>
      <c r="N89" s="39"/>
      <c r="O89" s="39">
        <f t="shared" ref="O89" si="113">I89+L89</f>
        <v>936000</v>
      </c>
      <c r="P89" s="39">
        <f t="shared" ref="P89" si="114">J89+M89</f>
        <v>0</v>
      </c>
      <c r="Q89" s="39">
        <f t="shared" ref="Q89" si="115">K89+N89</f>
        <v>0</v>
      </c>
      <c r="R89" s="39"/>
      <c r="S89" s="39"/>
      <c r="T89" s="39"/>
      <c r="U89" s="39">
        <f t="shared" si="72"/>
        <v>936000</v>
      </c>
      <c r="V89" s="39">
        <f t="shared" si="73"/>
        <v>0</v>
      </c>
      <c r="W89" s="39">
        <f t="shared" si="74"/>
        <v>0</v>
      </c>
      <c r="X89" s="39"/>
      <c r="Y89" s="39"/>
      <c r="Z89" s="39"/>
      <c r="AA89" s="39">
        <f t="shared" si="82"/>
        <v>936000</v>
      </c>
      <c r="AB89" s="39">
        <f t="shared" si="83"/>
        <v>0</v>
      </c>
      <c r="AC89" s="39">
        <f t="shared" si="84"/>
        <v>0</v>
      </c>
    </row>
    <row r="90" spans="1:29" ht="38.25" x14ac:dyDescent="0.2">
      <c r="A90" s="16" t="s">
        <v>171</v>
      </c>
      <c r="B90" s="21"/>
      <c r="C90" s="39"/>
      <c r="D90" s="39"/>
      <c r="E90" s="39"/>
      <c r="F90" s="39"/>
      <c r="G90" s="39"/>
      <c r="H90" s="39"/>
      <c r="I90" s="39"/>
      <c r="J90" s="39"/>
      <c r="K90" s="39"/>
      <c r="L90" s="39">
        <v>471215.65</v>
      </c>
      <c r="M90" s="39"/>
      <c r="N90" s="39"/>
      <c r="O90" s="39">
        <f t="shared" ref="O90" si="116">I90+L90</f>
        <v>471215.65</v>
      </c>
      <c r="P90" s="39">
        <f t="shared" ref="P90" si="117">J90+M90</f>
        <v>0</v>
      </c>
      <c r="Q90" s="39">
        <f t="shared" ref="Q90" si="118">K90+N90</f>
        <v>0</v>
      </c>
      <c r="R90" s="39"/>
      <c r="S90" s="39"/>
      <c r="T90" s="39"/>
      <c r="U90" s="39">
        <f t="shared" si="72"/>
        <v>471215.65</v>
      </c>
      <c r="V90" s="39">
        <f t="shared" si="73"/>
        <v>0</v>
      </c>
      <c r="W90" s="39">
        <f t="shared" si="74"/>
        <v>0</v>
      </c>
      <c r="X90" s="39">
        <v>-77327.7</v>
      </c>
      <c r="Y90" s="39"/>
      <c r="Z90" s="39"/>
      <c r="AA90" s="39">
        <f t="shared" si="82"/>
        <v>393887.95</v>
      </c>
      <c r="AB90" s="39">
        <f t="shared" si="83"/>
        <v>0</v>
      </c>
      <c r="AC90" s="39">
        <f t="shared" si="84"/>
        <v>0</v>
      </c>
    </row>
    <row r="91" spans="1:29" ht="25.5" x14ac:dyDescent="0.2">
      <c r="A91" s="16" t="s">
        <v>177</v>
      </c>
      <c r="B91" s="21"/>
      <c r="C91" s="39"/>
      <c r="D91" s="39"/>
      <c r="E91" s="39"/>
      <c r="F91" s="39"/>
      <c r="G91" s="39"/>
      <c r="H91" s="39"/>
      <c r="I91" s="39"/>
      <c r="J91" s="39"/>
      <c r="K91" s="39"/>
      <c r="L91" s="39">
        <v>6508349.2599999998</v>
      </c>
      <c r="M91" s="39"/>
      <c r="N91" s="39"/>
      <c r="O91" s="39">
        <f t="shared" ref="O91" si="119">I91+L91</f>
        <v>6508349.2599999998</v>
      </c>
      <c r="P91" s="39">
        <f t="shared" ref="P91" si="120">J91+M91</f>
        <v>0</v>
      </c>
      <c r="Q91" s="39">
        <f t="shared" ref="Q91" si="121">K91+N91</f>
        <v>0</v>
      </c>
      <c r="R91" s="39"/>
      <c r="S91" s="39"/>
      <c r="T91" s="39"/>
      <c r="U91" s="39">
        <f t="shared" si="72"/>
        <v>6508349.2599999998</v>
      </c>
      <c r="V91" s="39">
        <f t="shared" si="73"/>
        <v>0</v>
      </c>
      <c r="W91" s="39">
        <f t="shared" si="74"/>
        <v>0</v>
      </c>
      <c r="X91" s="39"/>
      <c r="Y91" s="39"/>
      <c r="Z91" s="39"/>
      <c r="AA91" s="39">
        <f t="shared" si="82"/>
        <v>6508349.2599999998</v>
      </c>
      <c r="AB91" s="39">
        <f t="shared" si="83"/>
        <v>0</v>
      </c>
      <c r="AC91" s="39">
        <f t="shared" si="84"/>
        <v>0</v>
      </c>
    </row>
    <row r="92" spans="1:29" ht="38.25" x14ac:dyDescent="0.2">
      <c r="A92" s="16" t="s">
        <v>179</v>
      </c>
      <c r="B92" s="21"/>
      <c r="C92" s="39"/>
      <c r="D92" s="39"/>
      <c r="E92" s="39"/>
      <c r="F92" s="39"/>
      <c r="G92" s="39"/>
      <c r="H92" s="39"/>
      <c r="I92" s="39"/>
      <c r="J92" s="39"/>
      <c r="K92" s="39"/>
      <c r="L92" s="39"/>
      <c r="M92" s="39"/>
      <c r="N92" s="39"/>
      <c r="O92" s="39"/>
      <c r="P92" s="39"/>
      <c r="Q92" s="39"/>
      <c r="R92" s="39">
        <v>739619.67</v>
      </c>
      <c r="S92" s="39"/>
      <c r="T92" s="39"/>
      <c r="U92" s="39">
        <f t="shared" ref="U92" si="122">O92+R92</f>
        <v>739619.67</v>
      </c>
      <c r="V92" s="39">
        <f t="shared" ref="V92" si="123">P92+S92</f>
        <v>0</v>
      </c>
      <c r="W92" s="39">
        <f t="shared" ref="W92" si="124">Q92+T92</f>
        <v>0</v>
      </c>
      <c r="X92" s="39"/>
      <c r="Y92" s="39"/>
      <c r="Z92" s="39"/>
      <c r="AA92" s="39">
        <f t="shared" si="82"/>
        <v>739619.67</v>
      </c>
      <c r="AB92" s="39">
        <f t="shared" si="83"/>
        <v>0</v>
      </c>
      <c r="AC92" s="39">
        <f t="shared" si="84"/>
        <v>0</v>
      </c>
    </row>
    <row r="93" spans="1:29" ht="51" x14ac:dyDescent="0.2">
      <c r="A93" s="16" t="s">
        <v>180</v>
      </c>
      <c r="B93" s="21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>
        <v>1000000</v>
      </c>
      <c r="S93" s="39"/>
      <c r="T93" s="39"/>
      <c r="U93" s="39">
        <f t="shared" ref="U93" si="125">O93+R93</f>
        <v>1000000</v>
      </c>
      <c r="V93" s="39">
        <f t="shared" ref="V93" si="126">P93+S93</f>
        <v>0</v>
      </c>
      <c r="W93" s="39">
        <f t="shared" ref="W93" si="127">Q93+T93</f>
        <v>0</v>
      </c>
      <c r="X93" s="39"/>
      <c r="Y93" s="39"/>
      <c r="Z93" s="39"/>
      <c r="AA93" s="39">
        <f t="shared" si="82"/>
        <v>1000000</v>
      </c>
      <c r="AB93" s="39">
        <f t="shared" si="83"/>
        <v>0</v>
      </c>
      <c r="AC93" s="39">
        <f t="shared" si="84"/>
        <v>0</v>
      </c>
    </row>
    <row r="94" spans="1:29" ht="38.25" x14ac:dyDescent="0.2">
      <c r="A94" s="16" t="s">
        <v>181</v>
      </c>
      <c r="B94" s="21"/>
      <c r="C94" s="39"/>
      <c r="D94" s="39"/>
      <c r="E94" s="39"/>
      <c r="F94" s="39"/>
      <c r="G94" s="39"/>
      <c r="H94" s="39"/>
      <c r="I94" s="39"/>
      <c r="J94" s="39"/>
      <c r="K94" s="39"/>
      <c r="L94" s="39"/>
      <c r="M94" s="39"/>
      <c r="N94" s="39"/>
      <c r="O94" s="39"/>
      <c r="P94" s="39"/>
      <c r="Q94" s="39"/>
      <c r="R94" s="39">
        <f>147000+147000</f>
        <v>294000</v>
      </c>
      <c r="S94" s="39"/>
      <c r="T94" s="39"/>
      <c r="U94" s="39">
        <f t="shared" ref="U94:U97" si="128">O94+R94</f>
        <v>294000</v>
      </c>
      <c r="V94" s="39">
        <f t="shared" ref="V94" si="129">P94+S94</f>
        <v>0</v>
      </c>
      <c r="W94" s="39">
        <f t="shared" ref="W94" si="130">Q94+T94</f>
        <v>0</v>
      </c>
      <c r="X94" s="39"/>
      <c r="Y94" s="39"/>
      <c r="Z94" s="39"/>
      <c r="AA94" s="39">
        <f t="shared" si="82"/>
        <v>294000</v>
      </c>
      <c r="AB94" s="39">
        <f t="shared" si="83"/>
        <v>0</v>
      </c>
      <c r="AC94" s="39">
        <f t="shared" si="84"/>
        <v>0</v>
      </c>
    </row>
    <row r="95" spans="1:29" ht="25.5" x14ac:dyDescent="0.2">
      <c r="A95" s="16" t="s">
        <v>182</v>
      </c>
      <c r="B95" s="21"/>
      <c r="C95" s="39"/>
      <c r="D95" s="39"/>
      <c r="E95" s="39"/>
      <c r="F95" s="39"/>
      <c r="G95" s="39"/>
      <c r="H95" s="39"/>
      <c r="I95" s="39"/>
      <c r="J95" s="39"/>
      <c r="K95" s="39"/>
      <c r="L95" s="39"/>
      <c r="M95" s="39"/>
      <c r="N95" s="39"/>
      <c r="O95" s="39"/>
      <c r="P95" s="39"/>
      <c r="Q95" s="39"/>
      <c r="R95" s="39">
        <v>207899</v>
      </c>
      <c r="S95" s="39"/>
      <c r="T95" s="39"/>
      <c r="U95" s="39">
        <f t="shared" si="128"/>
        <v>207899</v>
      </c>
      <c r="V95" s="39">
        <f t="shared" ref="V95" si="131">P95+S95</f>
        <v>0</v>
      </c>
      <c r="W95" s="39">
        <f t="shared" ref="W95" si="132">Q95+T95</f>
        <v>0</v>
      </c>
      <c r="X95" s="39"/>
      <c r="Y95" s="39"/>
      <c r="Z95" s="39"/>
      <c r="AA95" s="39">
        <f t="shared" si="82"/>
        <v>207899</v>
      </c>
      <c r="AB95" s="39">
        <f t="shared" si="83"/>
        <v>0</v>
      </c>
      <c r="AC95" s="39">
        <f t="shared" si="84"/>
        <v>0</v>
      </c>
    </row>
    <row r="96" spans="1:29" ht="25.5" x14ac:dyDescent="0.2">
      <c r="A96" s="16" t="s">
        <v>73</v>
      </c>
      <c r="B96" s="21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>
        <v>96551.78</v>
      </c>
      <c r="S96" s="39"/>
      <c r="T96" s="39"/>
      <c r="U96" s="39">
        <f t="shared" si="128"/>
        <v>96551.78</v>
      </c>
      <c r="V96" s="39">
        <f t="shared" ref="V96" si="133">P96+S96</f>
        <v>0</v>
      </c>
      <c r="W96" s="39">
        <f t="shared" ref="W96" si="134">Q96+T96</f>
        <v>0</v>
      </c>
      <c r="X96" s="39"/>
      <c r="Y96" s="39"/>
      <c r="Z96" s="39"/>
      <c r="AA96" s="39">
        <f t="shared" si="82"/>
        <v>96551.78</v>
      </c>
      <c r="AB96" s="39">
        <f t="shared" si="83"/>
        <v>0</v>
      </c>
      <c r="AC96" s="39">
        <f t="shared" si="84"/>
        <v>0</v>
      </c>
    </row>
    <row r="97" spans="1:29" x14ac:dyDescent="0.2">
      <c r="A97" s="16" t="s">
        <v>206</v>
      </c>
      <c r="B97" s="21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>
        <v>297950</v>
      </c>
      <c r="S97" s="39"/>
      <c r="T97" s="39"/>
      <c r="U97" s="39">
        <f t="shared" si="128"/>
        <v>297950</v>
      </c>
      <c r="V97" s="39"/>
      <c r="W97" s="39"/>
      <c r="X97" s="39"/>
      <c r="Y97" s="39"/>
      <c r="Z97" s="39"/>
      <c r="AA97" s="39">
        <f t="shared" si="82"/>
        <v>297950</v>
      </c>
      <c r="AB97" s="39"/>
      <c r="AC97" s="39"/>
    </row>
    <row r="98" spans="1:29" ht="38.25" x14ac:dyDescent="0.2">
      <c r="A98" s="16" t="s">
        <v>211</v>
      </c>
      <c r="B98" s="21"/>
      <c r="C98" s="39"/>
      <c r="D98" s="39"/>
      <c r="E98" s="39"/>
      <c r="F98" s="39"/>
      <c r="G98" s="39"/>
      <c r="H98" s="39"/>
      <c r="I98" s="39"/>
      <c r="J98" s="39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9">
        <v>551891</v>
      </c>
      <c r="Y98" s="39"/>
      <c r="Z98" s="39"/>
      <c r="AA98" s="39">
        <f t="shared" ref="AA98" si="135">U98+X98</f>
        <v>551891</v>
      </c>
      <c r="AB98" s="39"/>
      <c r="AC98" s="39"/>
    </row>
    <row r="99" spans="1:29" ht="25.5" x14ac:dyDescent="0.2">
      <c r="A99" s="34" t="s">
        <v>69</v>
      </c>
      <c r="B99" s="28" t="s">
        <v>49</v>
      </c>
      <c r="C99" s="39">
        <f>C100+C110+C112+C113+C115+C119+C114+C111</f>
        <v>274280033.75999999</v>
      </c>
      <c r="D99" s="39">
        <f t="shared" ref="D99:H99" si="136">D100+D110+D112+D113+D115+D119+D114+D111</f>
        <v>249581957.57999998</v>
      </c>
      <c r="E99" s="39">
        <f t="shared" si="136"/>
        <v>260162295.5</v>
      </c>
      <c r="F99" s="39">
        <f t="shared" si="136"/>
        <v>-1501715.1399999997</v>
      </c>
      <c r="G99" s="39">
        <f t="shared" si="136"/>
        <v>-1424262.73</v>
      </c>
      <c r="H99" s="39">
        <f t="shared" si="136"/>
        <v>-1952921.56</v>
      </c>
      <c r="I99" s="39">
        <f t="shared" si="5"/>
        <v>272778318.62</v>
      </c>
      <c r="J99" s="39">
        <f t="shared" si="6"/>
        <v>248157694.84999999</v>
      </c>
      <c r="K99" s="39">
        <f t="shared" si="7"/>
        <v>258209373.94</v>
      </c>
      <c r="L99" s="39">
        <f t="shared" ref="L99:N99" si="137">L100+L110+L112+L113+L115+L119+L114+L111</f>
        <v>789400</v>
      </c>
      <c r="M99" s="39">
        <f t="shared" si="137"/>
        <v>0</v>
      </c>
      <c r="N99" s="39">
        <f t="shared" si="137"/>
        <v>0</v>
      </c>
      <c r="O99" s="39">
        <f t="shared" si="9"/>
        <v>273567718.62</v>
      </c>
      <c r="P99" s="39">
        <f t="shared" si="10"/>
        <v>248157694.84999999</v>
      </c>
      <c r="Q99" s="39">
        <f t="shared" si="11"/>
        <v>258209373.94</v>
      </c>
      <c r="R99" s="39">
        <f t="shared" ref="R99:T99" si="138">R100+R110+R112+R113+R115+R119+R114+R111</f>
        <v>29397552.829999998</v>
      </c>
      <c r="S99" s="39">
        <f t="shared" si="138"/>
        <v>0</v>
      </c>
      <c r="T99" s="39">
        <f t="shared" si="138"/>
        <v>-3805094.26</v>
      </c>
      <c r="U99" s="39">
        <f t="shared" si="72"/>
        <v>302965271.44999999</v>
      </c>
      <c r="V99" s="39">
        <f t="shared" si="73"/>
        <v>248157694.84999999</v>
      </c>
      <c r="W99" s="39">
        <f t="shared" si="74"/>
        <v>254404279.68000001</v>
      </c>
      <c r="X99" s="39">
        <f t="shared" ref="X99:Z99" si="139">X100+X110+X112+X113+X115+X119+X114+X111</f>
        <v>-19832601.989999998</v>
      </c>
      <c r="Y99" s="39">
        <f t="shared" si="139"/>
        <v>0</v>
      </c>
      <c r="Z99" s="39">
        <f t="shared" si="139"/>
        <v>0</v>
      </c>
      <c r="AA99" s="39">
        <f t="shared" si="82"/>
        <v>283132669.45999998</v>
      </c>
      <c r="AB99" s="39">
        <f t="shared" ref="AB99:AB108" si="140">V99+Y99</f>
        <v>248157694.84999999</v>
      </c>
      <c r="AC99" s="39">
        <f t="shared" ref="AC99:AC108" si="141">W99+Z99</f>
        <v>254404279.68000001</v>
      </c>
    </row>
    <row r="100" spans="1:29" ht="25.5" x14ac:dyDescent="0.2">
      <c r="A100" s="34" t="s">
        <v>91</v>
      </c>
      <c r="B100" s="21" t="s">
        <v>92</v>
      </c>
      <c r="C100" s="39">
        <f>SUM(C101:C108)</f>
        <v>27574883.84</v>
      </c>
      <c r="D100" s="39">
        <f t="shared" ref="D100:H100" si="142">SUM(D101:D108)</f>
        <v>14630515.66</v>
      </c>
      <c r="E100" s="39">
        <f t="shared" si="142"/>
        <v>16418794.390000001</v>
      </c>
      <c r="F100" s="39">
        <f t="shared" si="142"/>
        <v>-1566949.16</v>
      </c>
      <c r="G100" s="39">
        <f t="shared" si="142"/>
        <v>-1239237.46</v>
      </c>
      <c r="H100" s="39">
        <f t="shared" si="142"/>
        <v>-1154387.8399999999</v>
      </c>
      <c r="I100" s="39">
        <f t="shared" si="5"/>
        <v>26007934.68</v>
      </c>
      <c r="J100" s="39">
        <f t="shared" si="6"/>
        <v>13391278.199999999</v>
      </c>
      <c r="K100" s="39">
        <f t="shared" si="7"/>
        <v>15264406.550000001</v>
      </c>
      <c r="L100" s="39">
        <f>SUM(L101:L109)</f>
        <v>2152400</v>
      </c>
      <c r="M100" s="39">
        <f t="shared" ref="M100:N100" si="143">SUM(M101:M109)</f>
        <v>0</v>
      </c>
      <c r="N100" s="39">
        <f t="shared" si="143"/>
        <v>0</v>
      </c>
      <c r="O100" s="39">
        <f t="shared" si="9"/>
        <v>28160334.68</v>
      </c>
      <c r="P100" s="39">
        <f t="shared" si="10"/>
        <v>13391278.199999999</v>
      </c>
      <c r="Q100" s="39">
        <f t="shared" si="11"/>
        <v>15264406.550000001</v>
      </c>
      <c r="R100" s="39">
        <f>SUM(R101:R109)</f>
        <v>29397552.829999998</v>
      </c>
      <c r="S100" s="39">
        <f t="shared" ref="S100:T100" si="144">SUM(S101:S109)</f>
        <v>0</v>
      </c>
      <c r="T100" s="39">
        <f t="shared" si="144"/>
        <v>-3805094.26</v>
      </c>
      <c r="U100" s="39">
        <f t="shared" si="72"/>
        <v>57557887.509999998</v>
      </c>
      <c r="V100" s="39">
        <f t="shared" si="73"/>
        <v>13391278.199999999</v>
      </c>
      <c r="W100" s="39">
        <f t="shared" si="74"/>
        <v>11459312.290000001</v>
      </c>
      <c r="X100" s="39">
        <f>SUM(X101:X109)</f>
        <v>-19526000</v>
      </c>
      <c r="Y100" s="39">
        <f t="shared" ref="Y100:Z100" si="145">SUM(Y101:Y109)</f>
        <v>0</v>
      </c>
      <c r="Z100" s="39">
        <f t="shared" si="145"/>
        <v>0</v>
      </c>
      <c r="AA100" s="39">
        <f t="shared" si="82"/>
        <v>38031887.509999998</v>
      </c>
      <c r="AB100" s="39">
        <f t="shared" si="140"/>
        <v>13391278.199999999</v>
      </c>
      <c r="AC100" s="39">
        <f t="shared" si="141"/>
        <v>11459312.290000001</v>
      </c>
    </row>
    <row r="101" spans="1:29" ht="25.5" hidden="1" x14ac:dyDescent="0.2">
      <c r="A101" s="1" t="s">
        <v>24</v>
      </c>
      <c r="B101" s="21"/>
      <c r="C101" s="39"/>
      <c r="D101" s="39"/>
      <c r="E101" s="39"/>
      <c r="F101" s="39"/>
      <c r="G101" s="39"/>
      <c r="H101" s="39"/>
      <c r="I101" s="39">
        <f t="shared" si="5"/>
        <v>0</v>
      </c>
      <c r="J101" s="39">
        <f t="shared" si="6"/>
        <v>0</v>
      </c>
      <c r="K101" s="39">
        <f t="shared" si="7"/>
        <v>0</v>
      </c>
      <c r="L101" s="39"/>
      <c r="M101" s="39"/>
      <c r="N101" s="39"/>
      <c r="O101" s="39">
        <f t="shared" si="9"/>
        <v>0</v>
      </c>
      <c r="P101" s="39">
        <f t="shared" si="10"/>
        <v>0</v>
      </c>
      <c r="Q101" s="39">
        <f t="shared" si="11"/>
        <v>0</v>
      </c>
      <c r="R101" s="39"/>
      <c r="S101" s="39"/>
      <c r="T101" s="39"/>
      <c r="U101" s="39">
        <f t="shared" si="72"/>
        <v>0</v>
      </c>
      <c r="V101" s="39">
        <f t="shared" si="73"/>
        <v>0</v>
      </c>
      <c r="W101" s="39">
        <f t="shared" si="74"/>
        <v>0</v>
      </c>
      <c r="X101" s="39"/>
      <c r="Y101" s="39"/>
      <c r="Z101" s="39"/>
      <c r="AA101" s="39">
        <f t="shared" si="82"/>
        <v>0</v>
      </c>
      <c r="AB101" s="39">
        <f t="shared" si="140"/>
        <v>0</v>
      </c>
      <c r="AC101" s="39">
        <f t="shared" si="141"/>
        <v>0</v>
      </c>
    </row>
    <row r="102" spans="1:29" ht="21.75" customHeight="1" x14ac:dyDescent="0.2">
      <c r="A102" s="1" t="s">
        <v>114</v>
      </c>
      <c r="B102" s="21"/>
      <c r="C102" s="37">
        <v>545094.91</v>
      </c>
      <c r="D102" s="37">
        <v>593704.14</v>
      </c>
      <c r="E102" s="37">
        <v>671120.81</v>
      </c>
      <c r="F102" s="37">
        <v>5001.62</v>
      </c>
      <c r="G102" s="37">
        <v>-17822.43</v>
      </c>
      <c r="H102" s="37">
        <v>-74078.16</v>
      </c>
      <c r="I102" s="37">
        <f t="shared" si="5"/>
        <v>550096.53</v>
      </c>
      <c r="J102" s="37">
        <f t="shared" si="6"/>
        <v>575881.71</v>
      </c>
      <c r="K102" s="37">
        <f t="shared" si="7"/>
        <v>597042.65</v>
      </c>
      <c r="L102" s="37"/>
      <c r="M102" s="37"/>
      <c r="N102" s="37"/>
      <c r="O102" s="37">
        <f t="shared" si="9"/>
        <v>550096.53</v>
      </c>
      <c r="P102" s="37">
        <f t="shared" si="10"/>
        <v>575881.71</v>
      </c>
      <c r="Q102" s="37">
        <f t="shared" si="11"/>
        <v>597042.65</v>
      </c>
      <c r="R102" s="37"/>
      <c r="S102" s="37"/>
      <c r="T102" s="37"/>
      <c r="U102" s="37">
        <f t="shared" si="72"/>
        <v>550096.53</v>
      </c>
      <c r="V102" s="37">
        <f t="shared" si="73"/>
        <v>575881.71</v>
      </c>
      <c r="W102" s="37">
        <f t="shared" si="74"/>
        <v>597042.65</v>
      </c>
      <c r="X102" s="37"/>
      <c r="Y102" s="37"/>
      <c r="Z102" s="37"/>
      <c r="AA102" s="37">
        <f t="shared" si="82"/>
        <v>550096.53</v>
      </c>
      <c r="AB102" s="37">
        <f t="shared" si="140"/>
        <v>575881.71</v>
      </c>
      <c r="AC102" s="37">
        <f t="shared" si="141"/>
        <v>597042.65</v>
      </c>
    </row>
    <row r="103" spans="1:29" ht="38.25" x14ac:dyDescent="0.2">
      <c r="A103" s="1" t="s">
        <v>116</v>
      </c>
      <c r="B103" s="21"/>
      <c r="C103" s="37">
        <v>42000</v>
      </c>
      <c r="D103" s="37">
        <v>42000</v>
      </c>
      <c r="E103" s="37">
        <v>42000</v>
      </c>
      <c r="F103" s="37"/>
      <c r="G103" s="37"/>
      <c r="H103" s="37"/>
      <c r="I103" s="37">
        <f t="shared" si="5"/>
        <v>42000</v>
      </c>
      <c r="J103" s="37">
        <f t="shared" si="6"/>
        <v>42000</v>
      </c>
      <c r="K103" s="37">
        <f t="shared" si="7"/>
        <v>42000</v>
      </c>
      <c r="L103" s="37"/>
      <c r="M103" s="37"/>
      <c r="N103" s="37"/>
      <c r="O103" s="37">
        <f t="shared" si="9"/>
        <v>42000</v>
      </c>
      <c r="P103" s="37">
        <f t="shared" si="10"/>
        <v>42000</v>
      </c>
      <c r="Q103" s="37">
        <f t="shared" si="11"/>
        <v>42000</v>
      </c>
      <c r="R103" s="37"/>
      <c r="S103" s="37"/>
      <c r="T103" s="37"/>
      <c r="U103" s="37">
        <f t="shared" si="72"/>
        <v>42000</v>
      </c>
      <c r="V103" s="37">
        <f t="shared" si="73"/>
        <v>42000</v>
      </c>
      <c r="W103" s="37">
        <f t="shared" si="74"/>
        <v>42000</v>
      </c>
      <c r="X103" s="37"/>
      <c r="Y103" s="37"/>
      <c r="Z103" s="37"/>
      <c r="AA103" s="37">
        <f t="shared" si="82"/>
        <v>42000</v>
      </c>
      <c r="AB103" s="37">
        <f t="shared" si="140"/>
        <v>42000</v>
      </c>
      <c r="AC103" s="37">
        <f t="shared" si="141"/>
        <v>42000</v>
      </c>
    </row>
    <row r="104" spans="1:29" ht="25.5" x14ac:dyDescent="0.2">
      <c r="A104" s="1" t="s">
        <v>29</v>
      </c>
      <c r="B104" s="21"/>
      <c r="C104" s="37">
        <v>71379.360000000001</v>
      </c>
      <c r="D104" s="37">
        <v>74234.53</v>
      </c>
      <c r="E104" s="37">
        <v>74234.53</v>
      </c>
      <c r="F104" s="37"/>
      <c r="G104" s="37"/>
      <c r="H104" s="37"/>
      <c r="I104" s="37">
        <f t="shared" si="5"/>
        <v>71379.360000000001</v>
      </c>
      <c r="J104" s="37">
        <f t="shared" si="6"/>
        <v>74234.53</v>
      </c>
      <c r="K104" s="37">
        <f t="shared" si="7"/>
        <v>74234.53</v>
      </c>
      <c r="L104" s="37"/>
      <c r="M104" s="37"/>
      <c r="N104" s="37"/>
      <c r="O104" s="37">
        <f t="shared" si="9"/>
        <v>71379.360000000001</v>
      </c>
      <c r="P104" s="37">
        <f t="shared" si="10"/>
        <v>74234.53</v>
      </c>
      <c r="Q104" s="37">
        <f t="shared" si="11"/>
        <v>74234.53</v>
      </c>
      <c r="R104" s="37"/>
      <c r="S104" s="37"/>
      <c r="T104" s="37"/>
      <c r="U104" s="37">
        <f t="shared" si="72"/>
        <v>71379.360000000001</v>
      </c>
      <c r="V104" s="37">
        <f t="shared" si="73"/>
        <v>74234.53</v>
      </c>
      <c r="W104" s="37">
        <f t="shared" si="74"/>
        <v>74234.53</v>
      </c>
      <c r="X104" s="37"/>
      <c r="Y104" s="37"/>
      <c r="Z104" s="37"/>
      <c r="AA104" s="37">
        <f t="shared" si="82"/>
        <v>71379.360000000001</v>
      </c>
      <c r="AB104" s="37">
        <f t="shared" si="140"/>
        <v>74234.53</v>
      </c>
      <c r="AC104" s="37">
        <f t="shared" si="141"/>
        <v>74234.53</v>
      </c>
    </row>
    <row r="105" spans="1:29" ht="25.5" x14ac:dyDescent="0.2">
      <c r="A105" s="1" t="s">
        <v>118</v>
      </c>
      <c r="B105" s="21"/>
      <c r="C105" s="37">
        <v>35000</v>
      </c>
      <c r="D105" s="37">
        <v>35000</v>
      </c>
      <c r="E105" s="37">
        <v>35000</v>
      </c>
      <c r="F105" s="37"/>
      <c r="G105" s="37"/>
      <c r="H105" s="37"/>
      <c r="I105" s="37">
        <f t="shared" si="5"/>
        <v>35000</v>
      </c>
      <c r="J105" s="37">
        <f t="shared" si="6"/>
        <v>35000</v>
      </c>
      <c r="K105" s="37">
        <f t="shared" si="7"/>
        <v>35000</v>
      </c>
      <c r="L105" s="37"/>
      <c r="M105" s="37"/>
      <c r="N105" s="37"/>
      <c r="O105" s="37">
        <f t="shared" si="9"/>
        <v>35000</v>
      </c>
      <c r="P105" s="37">
        <f t="shared" si="10"/>
        <v>35000</v>
      </c>
      <c r="Q105" s="37">
        <f t="shared" si="11"/>
        <v>35000</v>
      </c>
      <c r="R105" s="37"/>
      <c r="S105" s="37"/>
      <c r="T105" s="37"/>
      <c r="U105" s="37">
        <f t="shared" si="72"/>
        <v>35000</v>
      </c>
      <c r="V105" s="37">
        <f t="shared" si="73"/>
        <v>35000</v>
      </c>
      <c r="W105" s="37">
        <f t="shared" si="74"/>
        <v>35000</v>
      </c>
      <c r="X105" s="37"/>
      <c r="Y105" s="37"/>
      <c r="Z105" s="37"/>
      <c r="AA105" s="37">
        <f t="shared" si="82"/>
        <v>35000</v>
      </c>
      <c r="AB105" s="37">
        <f t="shared" si="140"/>
        <v>35000</v>
      </c>
      <c r="AC105" s="37">
        <f t="shared" si="141"/>
        <v>35000</v>
      </c>
    </row>
    <row r="106" spans="1:29" ht="38.25" x14ac:dyDescent="0.2">
      <c r="A106" s="1" t="s">
        <v>119</v>
      </c>
      <c r="B106" s="21"/>
      <c r="C106" s="37">
        <v>1671088.37</v>
      </c>
      <c r="D106" s="37">
        <v>1664911.62</v>
      </c>
      <c r="E106" s="37">
        <v>1731510.89</v>
      </c>
      <c r="F106" s="37"/>
      <c r="G106" s="37"/>
      <c r="H106" s="37"/>
      <c r="I106" s="37">
        <f t="shared" si="5"/>
        <v>1671088.37</v>
      </c>
      <c r="J106" s="37">
        <f t="shared" si="6"/>
        <v>1664911.62</v>
      </c>
      <c r="K106" s="37">
        <f t="shared" si="7"/>
        <v>1731510.89</v>
      </c>
      <c r="L106" s="37"/>
      <c r="M106" s="37"/>
      <c r="N106" s="37"/>
      <c r="O106" s="37">
        <f t="shared" si="9"/>
        <v>1671088.37</v>
      </c>
      <c r="P106" s="37">
        <f t="shared" si="10"/>
        <v>1664911.62</v>
      </c>
      <c r="Q106" s="37">
        <f t="shared" si="11"/>
        <v>1731510.89</v>
      </c>
      <c r="R106" s="37">
        <v>-153167.17000000001</v>
      </c>
      <c r="S106" s="37"/>
      <c r="T106" s="37"/>
      <c r="U106" s="37">
        <f t="shared" si="72"/>
        <v>1517921.2000000002</v>
      </c>
      <c r="V106" s="37">
        <f t="shared" si="73"/>
        <v>1664911.62</v>
      </c>
      <c r="W106" s="37">
        <f t="shared" si="74"/>
        <v>1731510.89</v>
      </c>
      <c r="X106" s="37"/>
      <c r="Y106" s="37"/>
      <c r="Z106" s="37"/>
      <c r="AA106" s="37">
        <f t="shared" si="82"/>
        <v>1517921.2000000002</v>
      </c>
      <c r="AB106" s="37">
        <f t="shared" si="140"/>
        <v>1664911.62</v>
      </c>
      <c r="AC106" s="37">
        <f t="shared" si="141"/>
        <v>1731510.89</v>
      </c>
    </row>
    <row r="107" spans="1:29" ht="63.75" x14ac:dyDescent="0.2">
      <c r="A107" s="1" t="s">
        <v>123</v>
      </c>
      <c r="B107" s="21"/>
      <c r="C107" s="37">
        <v>11750641.199999999</v>
      </c>
      <c r="D107" s="37">
        <v>12220665.369999999</v>
      </c>
      <c r="E107" s="37">
        <v>13864928.16</v>
      </c>
      <c r="F107" s="37">
        <v>-1571950.78</v>
      </c>
      <c r="G107" s="37">
        <v>-1221415.03</v>
      </c>
      <c r="H107" s="37">
        <v>-1080309.68</v>
      </c>
      <c r="I107" s="37">
        <f t="shared" si="5"/>
        <v>10178690.42</v>
      </c>
      <c r="J107" s="37">
        <f t="shared" si="6"/>
        <v>10999250.34</v>
      </c>
      <c r="K107" s="37">
        <f t="shared" si="7"/>
        <v>12784618.48</v>
      </c>
      <c r="L107" s="37"/>
      <c r="M107" s="37"/>
      <c r="N107" s="37"/>
      <c r="O107" s="37">
        <f t="shared" si="9"/>
        <v>10178690.42</v>
      </c>
      <c r="P107" s="37">
        <f t="shared" si="10"/>
        <v>10999250.34</v>
      </c>
      <c r="Q107" s="37">
        <f t="shared" si="11"/>
        <v>12784618.48</v>
      </c>
      <c r="R107" s="37"/>
      <c r="S107" s="37"/>
      <c r="T107" s="37">
        <v>-3805094.26</v>
      </c>
      <c r="U107" s="37">
        <f t="shared" si="72"/>
        <v>10178690.42</v>
      </c>
      <c r="V107" s="37">
        <f t="shared" si="73"/>
        <v>10999250.34</v>
      </c>
      <c r="W107" s="37">
        <f t="shared" si="74"/>
        <v>8979524.2200000007</v>
      </c>
      <c r="X107" s="37">
        <v>200000</v>
      </c>
      <c r="Y107" s="37"/>
      <c r="Z107" s="37"/>
      <c r="AA107" s="37">
        <f t="shared" si="82"/>
        <v>10378690.42</v>
      </c>
      <c r="AB107" s="37">
        <f t="shared" si="140"/>
        <v>10999250.34</v>
      </c>
      <c r="AC107" s="37">
        <f t="shared" si="141"/>
        <v>8979524.2200000007</v>
      </c>
    </row>
    <row r="108" spans="1:29" ht="65.25" customHeight="1" x14ac:dyDescent="0.2">
      <c r="A108" s="1" t="s">
        <v>72</v>
      </c>
      <c r="B108" s="21"/>
      <c r="C108" s="27">
        <f>13190486.4+269193.6</f>
        <v>13459680</v>
      </c>
      <c r="D108" s="27"/>
      <c r="E108" s="27"/>
      <c r="F108" s="27"/>
      <c r="G108" s="27"/>
      <c r="H108" s="27"/>
      <c r="I108" s="27">
        <f t="shared" ref="I108:I145" si="146">C108+F108</f>
        <v>13459680</v>
      </c>
      <c r="J108" s="27">
        <f t="shared" ref="J108:J145" si="147">D108+G108</f>
        <v>0</v>
      </c>
      <c r="K108" s="27">
        <f t="shared" ref="K108:K145" si="148">E108+H108</f>
        <v>0</v>
      </c>
      <c r="L108" s="27"/>
      <c r="M108" s="27"/>
      <c r="N108" s="27"/>
      <c r="O108" s="37">
        <f t="shared" ref="O108:O143" si="149">I108+L108</f>
        <v>13459680</v>
      </c>
      <c r="P108" s="27">
        <f t="shared" ref="P108:P143" si="150">J108+M108</f>
        <v>0</v>
      </c>
      <c r="Q108" s="27">
        <f t="shared" ref="Q108:Q143" si="151">K108+N108</f>
        <v>0</v>
      </c>
      <c r="R108" s="37">
        <f>591014.4+28959705.6</f>
        <v>29550720</v>
      </c>
      <c r="S108" s="27"/>
      <c r="T108" s="27"/>
      <c r="U108" s="37">
        <f t="shared" si="72"/>
        <v>43010400</v>
      </c>
      <c r="V108" s="27">
        <f t="shared" si="73"/>
        <v>0</v>
      </c>
      <c r="W108" s="27">
        <f t="shared" si="74"/>
        <v>0</v>
      </c>
      <c r="X108" s="37">
        <f>-360208-17650192</f>
        <v>-18010400</v>
      </c>
      <c r="Y108" s="27"/>
      <c r="Z108" s="27"/>
      <c r="AA108" s="37">
        <f t="shared" si="82"/>
        <v>25000000</v>
      </c>
      <c r="AB108" s="27">
        <f t="shared" si="140"/>
        <v>0</v>
      </c>
      <c r="AC108" s="27">
        <f t="shared" si="141"/>
        <v>0</v>
      </c>
    </row>
    <row r="109" spans="1:29" ht="51" x14ac:dyDescent="0.2">
      <c r="A109" s="1" t="s">
        <v>176</v>
      </c>
      <c r="B109" s="21"/>
      <c r="C109" s="27"/>
      <c r="D109" s="27"/>
      <c r="E109" s="27"/>
      <c r="F109" s="27"/>
      <c r="G109" s="27"/>
      <c r="H109" s="27"/>
      <c r="I109" s="27"/>
      <c r="J109" s="27"/>
      <c r="K109" s="27"/>
      <c r="L109" s="27">
        <v>2152400</v>
      </c>
      <c r="M109" s="27"/>
      <c r="N109" s="27"/>
      <c r="O109" s="37">
        <f t="shared" ref="O109" si="152">I109+L109</f>
        <v>2152400</v>
      </c>
      <c r="P109" s="27">
        <f t="shared" ref="P109" si="153">J109+M109</f>
        <v>0</v>
      </c>
      <c r="Q109" s="27">
        <f t="shared" ref="Q109" si="154">K109+N109</f>
        <v>0</v>
      </c>
      <c r="R109" s="27"/>
      <c r="S109" s="27"/>
      <c r="T109" s="27"/>
      <c r="U109" s="37">
        <f t="shared" ref="U109" si="155">O109+R109</f>
        <v>2152400</v>
      </c>
      <c r="V109" s="27">
        <f t="shared" ref="V109" si="156">P109+S109</f>
        <v>0</v>
      </c>
      <c r="W109" s="27">
        <f t="shared" ref="W109" si="157">Q109+T109</f>
        <v>0</v>
      </c>
      <c r="X109" s="27">
        <v>-1715600</v>
      </c>
      <c r="Y109" s="27"/>
      <c r="Z109" s="27"/>
      <c r="AA109" s="37">
        <f t="shared" ref="AA109" si="158">U109+X109</f>
        <v>436800</v>
      </c>
      <c r="AB109" s="27">
        <f t="shared" ref="AB109" si="159">V109+Y109</f>
        <v>0</v>
      </c>
      <c r="AC109" s="27">
        <f t="shared" ref="AC109" si="160">W109+Z109</f>
        <v>0</v>
      </c>
    </row>
    <row r="110" spans="1:29" ht="51.75" customHeight="1" x14ac:dyDescent="0.2">
      <c r="A110" s="7" t="s">
        <v>93</v>
      </c>
      <c r="B110" s="21" t="s">
        <v>94</v>
      </c>
      <c r="C110" s="39">
        <v>2021540</v>
      </c>
      <c r="D110" s="39">
        <v>2046970</v>
      </c>
      <c r="E110" s="39">
        <v>2363360</v>
      </c>
      <c r="F110" s="39"/>
      <c r="G110" s="39"/>
      <c r="H110" s="39"/>
      <c r="I110" s="39">
        <f t="shared" si="146"/>
        <v>2021540</v>
      </c>
      <c r="J110" s="39">
        <f t="shared" si="147"/>
        <v>2046970</v>
      </c>
      <c r="K110" s="39">
        <f t="shared" si="148"/>
        <v>2363360</v>
      </c>
      <c r="L110" s="39"/>
      <c r="M110" s="39"/>
      <c r="N110" s="39"/>
      <c r="O110" s="39">
        <f t="shared" si="149"/>
        <v>2021540</v>
      </c>
      <c r="P110" s="39">
        <f t="shared" si="150"/>
        <v>2046970</v>
      </c>
      <c r="Q110" s="39">
        <f t="shared" si="151"/>
        <v>2363360</v>
      </c>
      <c r="R110" s="39"/>
      <c r="S110" s="39"/>
      <c r="T110" s="39"/>
      <c r="U110" s="39">
        <f t="shared" ref="U110:U138" si="161">O110+R110</f>
        <v>2021540</v>
      </c>
      <c r="V110" s="39">
        <f t="shared" ref="V110:V135" si="162">P110+S110</f>
        <v>2046970</v>
      </c>
      <c r="W110" s="39">
        <f t="shared" ref="W110:W135" si="163">Q110+T110</f>
        <v>2363360</v>
      </c>
      <c r="X110" s="39">
        <v>-309960</v>
      </c>
      <c r="Y110" s="39"/>
      <c r="Z110" s="39"/>
      <c r="AA110" s="39">
        <f t="shared" ref="AA110:AA139" si="164">U110+X110</f>
        <v>1711580</v>
      </c>
      <c r="AB110" s="39">
        <f t="shared" ref="AB110:AB135" si="165">V110+Y110</f>
        <v>2046970</v>
      </c>
      <c r="AC110" s="39">
        <f t="shared" ref="AC110:AC135" si="166">W110+Z110</f>
        <v>2363360</v>
      </c>
    </row>
    <row r="111" spans="1:29" ht="38.25" hidden="1" x14ac:dyDescent="0.2">
      <c r="A111" s="51" t="s">
        <v>95</v>
      </c>
      <c r="B111" s="21" t="s">
        <v>96</v>
      </c>
      <c r="C111" s="46"/>
      <c r="D111" s="39"/>
      <c r="E111" s="46"/>
      <c r="F111" s="46"/>
      <c r="G111" s="39"/>
      <c r="H111" s="46"/>
      <c r="I111" s="46">
        <f t="shared" si="146"/>
        <v>0</v>
      </c>
      <c r="J111" s="39">
        <f t="shared" si="147"/>
        <v>0</v>
      </c>
      <c r="K111" s="46">
        <f t="shared" si="148"/>
        <v>0</v>
      </c>
      <c r="L111" s="46"/>
      <c r="M111" s="39"/>
      <c r="N111" s="46"/>
      <c r="O111" s="46">
        <f t="shared" si="149"/>
        <v>0</v>
      </c>
      <c r="P111" s="39">
        <f t="shared" si="150"/>
        <v>0</v>
      </c>
      <c r="Q111" s="46">
        <f t="shared" si="151"/>
        <v>0</v>
      </c>
      <c r="R111" s="46"/>
      <c r="S111" s="39"/>
      <c r="T111" s="46"/>
      <c r="U111" s="46">
        <f t="shared" si="161"/>
        <v>0</v>
      </c>
      <c r="V111" s="39">
        <f t="shared" si="162"/>
        <v>0</v>
      </c>
      <c r="W111" s="46">
        <f t="shared" si="163"/>
        <v>0</v>
      </c>
      <c r="X111" s="46"/>
      <c r="Y111" s="39"/>
      <c r="Z111" s="46"/>
      <c r="AA111" s="46">
        <f t="shared" si="164"/>
        <v>0</v>
      </c>
      <c r="AB111" s="39">
        <f t="shared" si="165"/>
        <v>0</v>
      </c>
      <c r="AC111" s="46">
        <f t="shared" si="166"/>
        <v>0</v>
      </c>
    </row>
    <row r="112" spans="1:29" ht="37.5" customHeight="1" x14ac:dyDescent="0.2">
      <c r="A112" s="56" t="s">
        <v>97</v>
      </c>
      <c r="B112" s="21" t="s">
        <v>98</v>
      </c>
      <c r="C112" s="54">
        <v>621621.57999999996</v>
      </c>
      <c r="D112" s="55">
        <v>650717.03</v>
      </c>
      <c r="E112" s="54">
        <v>669603.63</v>
      </c>
      <c r="F112" s="54">
        <v>11605.62</v>
      </c>
      <c r="G112" s="55">
        <v>12144.13</v>
      </c>
      <c r="H112" s="54">
        <v>17529.900000000001</v>
      </c>
      <c r="I112" s="54">
        <f t="shared" si="146"/>
        <v>633227.19999999995</v>
      </c>
      <c r="J112" s="55">
        <f t="shared" si="147"/>
        <v>662861.16</v>
      </c>
      <c r="K112" s="54">
        <f t="shared" si="148"/>
        <v>687133.53</v>
      </c>
      <c r="L112" s="54"/>
      <c r="M112" s="55"/>
      <c r="N112" s="54"/>
      <c r="O112" s="54">
        <f t="shared" si="149"/>
        <v>633227.19999999995</v>
      </c>
      <c r="P112" s="55">
        <f t="shared" si="150"/>
        <v>662861.16</v>
      </c>
      <c r="Q112" s="54">
        <f t="shared" si="151"/>
        <v>687133.53</v>
      </c>
      <c r="R112" s="54"/>
      <c r="S112" s="55"/>
      <c r="T112" s="54"/>
      <c r="U112" s="54">
        <f t="shared" si="161"/>
        <v>633227.19999999995</v>
      </c>
      <c r="V112" s="55">
        <f t="shared" si="162"/>
        <v>662861.16</v>
      </c>
      <c r="W112" s="54">
        <f t="shared" si="163"/>
        <v>687133.53</v>
      </c>
      <c r="X112" s="54"/>
      <c r="Y112" s="55"/>
      <c r="Z112" s="54"/>
      <c r="AA112" s="54">
        <f t="shared" si="164"/>
        <v>633227.19999999995</v>
      </c>
      <c r="AB112" s="55">
        <f t="shared" si="165"/>
        <v>662861.16</v>
      </c>
      <c r="AC112" s="54">
        <f t="shared" si="166"/>
        <v>687133.53</v>
      </c>
    </row>
    <row r="113" spans="1:29" ht="37.5" customHeight="1" x14ac:dyDescent="0.2">
      <c r="A113" s="34" t="s">
        <v>99</v>
      </c>
      <c r="B113" s="21" t="s">
        <v>100</v>
      </c>
      <c r="C113" s="39">
        <v>2109.33</v>
      </c>
      <c r="D113" s="39">
        <v>1879.4</v>
      </c>
      <c r="E113" s="45">
        <v>1878.66</v>
      </c>
      <c r="F113" s="39">
        <v>-1389.42</v>
      </c>
      <c r="G113" s="39">
        <v>-1122.7</v>
      </c>
      <c r="H113" s="45">
        <v>-1203.98</v>
      </c>
      <c r="I113" s="39">
        <f t="shared" si="146"/>
        <v>719.90999999999985</v>
      </c>
      <c r="J113" s="39">
        <f t="shared" si="147"/>
        <v>756.7</v>
      </c>
      <c r="K113" s="45">
        <f t="shared" si="148"/>
        <v>674.68000000000006</v>
      </c>
      <c r="L113" s="39"/>
      <c r="M113" s="39"/>
      <c r="N113" s="45"/>
      <c r="O113" s="39">
        <f t="shared" si="149"/>
        <v>719.90999999999985</v>
      </c>
      <c r="P113" s="39">
        <f t="shared" si="150"/>
        <v>756.7</v>
      </c>
      <c r="Q113" s="45">
        <f t="shared" si="151"/>
        <v>674.68000000000006</v>
      </c>
      <c r="R113" s="39"/>
      <c r="S113" s="39"/>
      <c r="T113" s="45"/>
      <c r="U113" s="39">
        <f t="shared" si="161"/>
        <v>719.90999999999985</v>
      </c>
      <c r="V113" s="39">
        <f t="shared" si="162"/>
        <v>756.7</v>
      </c>
      <c r="W113" s="45">
        <f t="shared" si="163"/>
        <v>674.68000000000006</v>
      </c>
      <c r="X113" s="39">
        <v>3358.01</v>
      </c>
      <c r="Y113" s="39"/>
      <c r="Z113" s="45"/>
      <c r="AA113" s="39">
        <f t="shared" si="164"/>
        <v>4077.92</v>
      </c>
      <c r="AB113" s="39">
        <f t="shared" si="165"/>
        <v>756.7</v>
      </c>
      <c r="AC113" s="45">
        <f t="shared" si="166"/>
        <v>674.68000000000006</v>
      </c>
    </row>
    <row r="114" spans="1:29" ht="38.25" x14ac:dyDescent="0.2">
      <c r="A114" s="34" t="s">
        <v>101</v>
      </c>
      <c r="B114" s="21" t="s">
        <v>102</v>
      </c>
      <c r="C114" s="39">
        <v>12898435</v>
      </c>
      <c r="D114" s="39">
        <v>12735130</v>
      </c>
      <c r="E114" s="39">
        <v>12735130</v>
      </c>
      <c r="F114" s="39"/>
      <c r="G114" s="39"/>
      <c r="H114" s="39"/>
      <c r="I114" s="39">
        <f t="shared" si="146"/>
        <v>12898435</v>
      </c>
      <c r="J114" s="39">
        <f t="shared" si="147"/>
        <v>12735130</v>
      </c>
      <c r="K114" s="39">
        <f t="shared" si="148"/>
        <v>12735130</v>
      </c>
      <c r="L114" s="39"/>
      <c r="M114" s="39"/>
      <c r="N114" s="39"/>
      <c r="O114" s="39">
        <f t="shared" si="149"/>
        <v>12898435</v>
      </c>
      <c r="P114" s="39">
        <f t="shared" si="150"/>
        <v>12735130</v>
      </c>
      <c r="Q114" s="39">
        <f t="shared" si="151"/>
        <v>12735130</v>
      </c>
      <c r="R114" s="39"/>
      <c r="S114" s="39"/>
      <c r="T114" s="39"/>
      <c r="U114" s="39">
        <f t="shared" si="161"/>
        <v>12898435</v>
      </c>
      <c r="V114" s="39">
        <f t="shared" si="162"/>
        <v>12735130</v>
      </c>
      <c r="W114" s="39">
        <f t="shared" si="163"/>
        <v>12735130</v>
      </c>
      <c r="X114" s="39"/>
      <c r="Y114" s="39"/>
      <c r="Z114" s="39"/>
      <c r="AA114" s="39">
        <f t="shared" si="164"/>
        <v>12898435</v>
      </c>
      <c r="AB114" s="39">
        <f t="shared" si="165"/>
        <v>12735130</v>
      </c>
      <c r="AC114" s="39">
        <f t="shared" si="166"/>
        <v>12735130</v>
      </c>
    </row>
    <row r="115" spans="1:29" x14ac:dyDescent="0.2">
      <c r="A115" s="34" t="s">
        <v>103</v>
      </c>
      <c r="B115" s="35" t="s">
        <v>104</v>
      </c>
      <c r="C115" s="39">
        <f>C116+C117+C118</f>
        <v>6101044.0099999998</v>
      </c>
      <c r="D115" s="39">
        <f t="shared" ref="D115:H115" si="167">D116+D117+D118</f>
        <v>6635745.4900000002</v>
      </c>
      <c r="E115" s="39">
        <f t="shared" si="167"/>
        <v>7487328.8200000003</v>
      </c>
      <c r="F115" s="39">
        <f t="shared" si="167"/>
        <v>55017.82</v>
      </c>
      <c r="G115" s="39">
        <f t="shared" si="167"/>
        <v>-196046.7</v>
      </c>
      <c r="H115" s="39">
        <f t="shared" si="167"/>
        <v>-814859.64</v>
      </c>
      <c r="I115" s="39">
        <f t="shared" si="146"/>
        <v>6156061.8300000001</v>
      </c>
      <c r="J115" s="39">
        <f t="shared" si="147"/>
        <v>6439698.79</v>
      </c>
      <c r="K115" s="39">
        <f t="shared" si="148"/>
        <v>6672469.1800000006</v>
      </c>
      <c r="L115" s="39">
        <f t="shared" ref="L115:N115" si="168">L116+L117+L118</f>
        <v>0</v>
      </c>
      <c r="M115" s="39">
        <f t="shared" si="168"/>
        <v>0</v>
      </c>
      <c r="N115" s="39">
        <f t="shared" si="168"/>
        <v>0</v>
      </c>
      <c r="O115" s="39">
        <f t="shared" si="149"/>
        <v>6156061.8300000001</v>
      </c>
      <c r="P115" s="39">
        <f t="shared" si="150"/>
        <v>6439698.79</v>
      </c>
      <c r="Q115" s="39">
        <f t="shared" si="151"/>
        <v>6672469.1800000006</v>
      </c>
      <c r="R115" s="39">
        <f t="shared" ref="R115:T115" si="169">R116+R117+R118</f>
        <v>0</v>
      </c>
      <c r="S115" s="39">
        <f t="shared" si="169"/>
        <v>0</v>
      </c>
      <c r="T115" s="39">
        <f t="shared" si="169"/>
        <v>0</v>
      </c>
      <c r="U115" s="39">
        <f t="shared" si="161"/>
        <v>6156061.8300000001</v>
      </c>
      <c r="V115" s="39">
        <f t="shared" si="162"/>
        <v>6439698.79</v>
      </c>
      <c r="W115" s="39">
        <f t="shared" si="163"/>
        <v>6672469.1800000006</v>
      </c>
      <c r="X115" s="39">
        <f t="shared" ref="X115:Z115" si="170">X116+X117+X118</f>
        <v>0</v>
      </c>
      <c r="Y115" s="39">
        <f t="shared" si="170"/>
        <v>0</v>
      </c>
      <c r="Z115" s="39">
        <f t="shared" si="170"/>
        <v>0</v>
      </c>
      <c r="AA115" s="39">
        <f t="shared" si="164"/>
        <v>6156061.8300000001</v>
      </c>
      <c r="AB115" s="39">
        <f t="shared" si="165"/>
        <v>6439698.79</v>
      </c>
      <c r="AC115" s="39">
        <f t="shared" si="166"/>
        <v>6672469.1800000006</v>
      </c>
    </row>
    <row r="116" spans="1:29" ht="25.5" x14ac:dyDescent="0.2">
      <c r="A116" s="36" t="s">
        <v>125</v>
      </c>
      <c r="B116" s="35"/>
      <c r="C116" s="39">
        <v>2180379.64</v>
      </c>
      <c r="D116" s="39">
        <v>2374816.54</v>
      </c>
      <c r="E116" s="39">
        <v>2684483.21</v>
      </c>
      <c r="F116" s="39">
        <v>20006.48</v>
      </c>
      <c r="G116" s="39">
        <v>-71289.710000000006</v>
      </c>
      <c r="H116" s="39">
        <v>-296312.59999999998</v>
      </c>
      <c r="I116" s="39">
        <f t="shared" si="146"/>
        <v>2200386.12</v>
      </c>
      <c r="J116" s="39">
        <f t="shared" si="147"/>
        <v>2303526.83</v>
      </c>
      <c r="K116" s="39">
        <f t="shared" si="148"/>
        <v>2388170.61</v>
      </c>
      <c r="L116" s="39"/>
      <c r="M116" s="39"/>
      <c r="N116" s="39"/>
      <c r="O116" s="39">
        <f t="shared" si="149"/>
        <v>2200386.12</v>
      </c>
      <c r="P116" s="39">
        <f t="shared" si="150"/>
        <v>2303526.83</v>
      </c>
      <c r="Q116" s="39">
        <f t="shared" si="151"/>
        <v>2388170.61</v>
      </c>
      <c r="R116" s="39"/>
      <c r="S116" s="39"/>
      <c r="T116" s="39"/>
      <c r="U116" s="39">
        <f t="shared" si="161"/>
        <v>2200386.12</v>
      </c>
      <c r="V116" s="39">
        <f t="shared" si="162"/>
        <v>2303526.83</v>
      </c>
      <c r="W116" s="39">
        <f t="shared" si="163"/>
        <v>2388170.61</v>
      </c>
      <c r="X116" s="39"/>
      <c r="Y116" s="39"/>
      <c r="Z116" s="39"/>
      <c r="AA116" s="39">
        <f t="shared" si="164"/>
        <v>2200386.12</v>
      </c>
      <c r="AB116" s="39">
        <f t="shared" si="165"/>
        <v>2303526.83</v>
      </c>
      <c r="AC116" s="39">
        <f t="shared" si="166"/>
        <v>2388170.61</v>
      </c>
    </row>
    <row r="117" spans="1:29" ht="25.5" x14ac:dyDescent="0.2">
      <c r="A117" s="36" t="s">
        <v>25</v>
      </c>
      <c r="B117" s="35"/>
      <c r="C117" s="39">
        <v>2725474.55</v>
      </c>
      <c r="D117" s="39">
        <v>2968520.68</v>
      </c>
      <c r="E117" s="39">
        <v>3355604.01</v>
      </c>
      <c r="F117" s="39">
        <v>25008.1</v>
      </c>
      <c r="G117" s="39">
        <v>-89112.14</v>
      </c>
      <c r="H117" s="39">
        <v>-370390.75</v>
      </c>
      <c r="I117" s="39">
        <f t="shared" si="146"/>
        <v>2750482.65</v>
      </c>
      <c r="J117" s="39">
        <f t="shared" si="147"/>
        <v>2879408.54</v>
      </c>
      <c r="K117" s="39">
        <f t="shared" si="148"/>
        <v>2985213.26</v>
      </c>
      <c r="L117" s="39"/>
      <c r="M117" s="39"/>
      <c r="N117" s="39"/>
      <c r="O117" s="39">
        <f t="shared" si="149"/>
        <v>2750482.65</v>
      </c>
      <c r="P117" s="39">
        <f t="shared" si="150"/>
        <v>2879408.54</v>
      </c>
      <c r="Q117" s="39">
        <f t="shared" si="151"/>
        <v>2985213.26</v>
      </c>
      <c r="R117" s="39"/>
      <c r="S117" s="39"/>
      <c r="T117" s="39"/>
      <c r="U117" s="39">
        <f t="shared" si="161"/>
        <v>2750482.65</v>
      </c>
      <c r="V117" s="39">
        <f t="shared" si="162"/>
        <v>2879408.54</v>
      </c>
      <c r="W117" s="39">
        <f t="shared" si="163"/>
        <v>2985213.26</v>
      </c>
      <c r="X117" s="39"/>
      <c r="Y117" s="39"/>
      <c r="Z117" s="39"/>
      <c r="AA117" s="39">
        <f t="shared" si="164"/>
        <v>2750482.65</v>
      </c>
      <c r="AB117" s="39">
        <f t="shared" si="165"/>
        <v>2879408.54</v>
      </c>
      <c r="AC117" s="39">
        <f t="shared" si="166"/>
        <v>2985213.26</v>
      </c>
    </row>
    <row r="118" spans="1:29" ht="25.5" x14ac:dyDescent="0.2">
      <c r="A118" s="58" t="s">
        <v>124</v>
      </c>
      <c r="B118" s="35"/>
      <c r="C118" s="39">
        <v>1195189.82</v>
      </c>
      <c r="D118" s="39">
        <v>1292408.27</v>
      </c>
      <c r="E118" s="39">
        <v>1447241.6</v>
      </c>
      <c r="F118" s="39">
        <v>10003.24</v>
      </c>
      <c r="G118" s="39">
        <v>-35644.85</v>
      </c>
      <c r="H118" s="39">
        <v>-148156.29</v>
      </c>
      <c r="I118" s="39">
        <f t="shared" si="146"/>
        <v>1205193.06</v>
      </c>
      <c r="J118" s="39">
        <f t="shared" si="147"/>
        <v>1256763.42</v>
      </c>
      <c r="K118" s="39">
        <f t="shared" si="148"/>
        <v>1299085.31</v>
      </c>
      <c r="L118" s="39"/>
      <c r="M118" s="39"/>
      <c r="N118" s="39"/>
      <c r="O118" s="39">
        <f t="shared" si="149"/>
        <v>1205193.06</v>
      </c>
      <c r="P118" s="39">
        <f t="shared" si="150"/>
        <v>1256763.42</v>
      </c>
      <c r="Q118" s="39">
        <f t="shared" si="151"/>
        <v>1299085.31</v>
      </c>
      <c r="R118" s="39"/>
      <c r="S118" s="39"/>
      <c r="T118" s="39"/>
      <c r="U118" s="39">
        <f t="shared" si="161"/>
        <v>1205193.06</v>
      </c>
      <c r="V118" s="39">
        <f t="shared" si="162"/>
        <v>1256763.42</v>
      </c>
      <c r="W118" s="39">
        <f t="shared" si="163"/>
        <v>1299085.31</v>
      </c>
      <c r="X118" s="39"/>
      <c r="Y118" s="39"/>
      <c r="Z118" s="39"/>
      <c r="AA118" s="39">
        <f t="shared" si="164"/>
        <v>1205193.06</v>
      </c>
      <c r="AB118" s="39">
        <f t="shared" si="165"/>
        <v>1256763.42</v>
      </c>
      <c r="AC118" s="39">
        <f t="shared" si="166"/>
        <v>1299085.31</v>
      </c>
    </row>
    <row r="119" spans="1:29" x14ac:dyDescent="0.2">
      <c r="A119" s="13" t="s">
        <v>19</v>
      </c>
      <c r="B119" s="28" t="s">
        <v>50</v>
      </c>
      <c r="C119" s="39">
        <f>SUM(C120)</f>
        <v>225060400</v>
      </c>
      <c r="D119" s="39">
        <f t="shared" ref="D119:H119" si="171">SUM(D120)</f>
        <v>212881000</v>
      </c>
      <c r="E119" s="39">
        <f t="shared" si="171"/>
        <v>220486200</v>
      </c>
      <c r="F119" s="39">
        <f t="shared" si="171"/>
        <v>0</v>
      </c>
      <c r="G119" s="39">
        <f t="shared" si="171"/>
        <v>0</v>
      </c>
      <c r="H119" s="39">
        <f t="shared" si="171"/>
        <v>0</v>
      </c>
      <c r="I119" s="39">
        <f t="shared" si="146"/>
        <v>225060400</v>
      </c>
      <c r="J119" s="39">
        <f t="shared" si="147"/>
        <v>212881000</v>
      </c>
      <c r="K119" s="39">
        <f t="shared" si="148"/>
        <v>220486200</v>
      </c>
      <c r="L119" s="39">
        <f t="shared" ref="L119:N119" si="172">SUM(L120)</f>
        <v>-1363000</v>
      </c>
      <c r="M119" s="39">
        <f t="shared" si="172"/>
        <v>0</v>
      </c>
      <c r="N119" s="39">
        <f t="shared" si="172"/>
        <v>0</v>
      </c>
      <c r="O119" s="39">
        <f t="shared" si="149"/>
        <v>223697400</v>
      </c>
      <c r="P119" s="39">
        <f t="shared" si="150"/>
        <v>212881000</v>
      </c>
      <c r="Q119" s="39">
        <f t="shared" si="151"/>
        <v>220486200</v>
      </c>
      <c r="R119" s="39">
        <f t="shared" ref="R119:T119" si="173">SUM(R120)</f>
        <v>0</v>
      </c>
      <c r="S119" s="39">
        <f t="shared" si="173"/>
        <v>0</v>
      </c>
      <c r="T119" s="39">
        <f t="shared" si="173"/>
        <v>0</v>
      </c>
      <c r="U119" s="39">
        <f t="shared" si="161"/>
        <v>223697400</v>
      </c>
      <c r="V119" s="39">
        <f t="shared" si="162"/>
        <v>212881000</v>
      </c>
      <c r="W119" s="39">
        <f t="shared" si="163"/>
        <v>220486200</v>
      </c>
      <c r="X119" s="39">
        <f t="shared" ref="X119:Z119" si="174">SUM(X120)</f>
        <v>0</v>
      </c>
      <c r="Y119" s="39">
        <f t="shared" si="174"/>
        <v>0</v>
      </c>
      <c r="Z119" s="39">
        <f t="shared" si="174"/>
        <v>0</v>
      </c>
      <c r="AA119" s="39">
        <f t="shared" si="164"/>
        <v>223697400</v>
      </c>
      <c r="AB119" s="39">
        <f t="shared" si="165"/>
        <v>212881000</v>
      </c>
      <c r="AC119" s="39">
        <f t="shared" si="166"/>
        <v>220486200</v>
      </c>
    </row>
    <row r="120" spans="1:29" x14ac:dyDescent="0.2">
      <c r="A120" s="7" t="s">
        <v>105</v>
      </c>
      <c r="B120" s="21" t="s">
        <v>106</v>
      </c>
      <c r="C120" s="39">
        <f t="shared" ref="C120:H120" si="175">SUM(C121:C122)</f>
        <v>225060400</v>
      </c>
      <c r="D120" s="39">
        <f t="shared" si="175"/>
        <v>212881000</v>
      </c>
      <c r="E120" s="39">
        <f t="shared" si="175"/>
        <v>220486200</v>
      </c>
      <c r="F120" s="39">
        <f t="shared" si="175"/>
        <v>0</v>
      </c>
      <c r="G120" s="39">
        <f t="shared" si="175"/>
        <v>0</v>
      </c>
      <c r="H120" s="39">
        <f t="shared" si="175"/>
        <v>0</v>
      </c>
      <c r="I120" s="39">
        <f t="shared" si="146"/>
        <v>225060400</v>
      </c>
      <c r="J120" s="39">
        <f t="shared" si="147"/>
        <v>212881000</v>
      </c>
      <c r="K120" s="39">
        <f t="shared" si="148"/>
        <v>220486200</v>
      </c>
      <c r="L120" s="39">
        <f>SUM(L121:L122)</f>
        <v>-1363000</v>
      </c>
      <c r="M120" s="39">
        <f>SUM(M121:M122)</f>
        <v>0</v>
      </c>
      <c r="N120" s="39">
        <f>SUM(N121:N122)</f>
        <v>0</v>
      </c>
      <c r="O120" s="39">
        <f t="shared" si="149"/>
        <v>223697400</v>
      </c>
      <c r="P120" s="39">
        <f t="shared" si="150"/>
        <v>212881000</v>
      </c>
      <c r="Q120" s="39">
        <f t="shared" si="151"/>
        <v>220486200</v>
      </c>
      <c r="R120" s="39">
        <f>SUM(R121:R122)</f>
        <v>0</v>
      </c>
      <c r="S120" s="39">
        <f>SUM(S121:S122)</f>
        <v>0</v>
      </c>
      <c r="T120" s="39">
        <f>SUM(T121:T122)</f>
        <v>0</v>
      </c>
      <c r="U120" s="39">
        <f t="shared" si="161"/>
        <v>223697400</v>
      </c>
      <c r="V120" s="39">
        <f t="shared" si="162"/>
        <v>212881000</v>
      </c>
      <c r="W120" s="39">
        <f t="shared" si="163"/>
        <v>220486200</v>
      </c>
      <c r="X120" s="39">
        <f>SUM(X121:X122)</f>
        <v>0</v>
      </c>
      <c r="Y120" s="39">
        <f>SUM(Y121:Y122)</f>
        <v>0</v>
      </c>
      <c r="Z120" s="39">
        <f>SUM(Z121:Z122)</f>
        <v>0</v>
      </c>
      <c r="AA120" s="39">
        <f t="shared" si="164"/>
        <v>223697400</v>
      </c>
      <c r="AB120" s="39">
        <f t="shared" si="165"/>
        <v>212881000</v>
      </c>
      <c r="AC120" s="39">
        <f t="shared" si="166"/>
        <v>220486200</v>
      </c>
    </row>
    <row r="121" spans="1:29" x14ac:dyDescent="0.2">
      <c r="A121" s="1" t="s">
        <v>117</v>
      </c>
      <c r="B121" s="21"/>
      <c r="C121" s="37">
        <v>222908000</v>
      </c>
      <c r="D121" s="37">
        <v>212881000</v>
      </c>
      <c r="E121" s="37">
        <v>220486200</v>
      </c>
      <c r="F121" s="37"/>
      <c r="G121" s="37"/>
      <c r="H121" s="37"/>
      <c r="I121" s="37">
        <f t="shared" si="146"/>
        <v>222908000</v>
      </c>
      <c r="J121" s="37">
        <f t="shared" si="147"/>
        <v>212881000</v>
      </c>
      <c r="K121" s="37">
        <f t="shared" si="148"/>
        <v>220486200</v>
      </c>
      <c r="L121" s="37">
        <v>789400</v>
      </c>
      <c r="M121" s="37"/>
      <c r="N121" s="37"/>
      <c r="O121" s="37">
        <f t="shared" si="149"/>
        <v>223697400</v>
      </c>
      <c r="P121" s="37">
        <f t="shared" si="150"/>
        <v>212881000</v>
      </c>
      <c r="Q121" s="37">
        <f t="shared" si="151"/>
        <v>220486200</v>
      </c>
      <c r="R121" s="37"/>
      <c r="S121" s="37"/>
      <c r="T121" s="37"/>
      <c r="U121" s="37">
        <f t="shared" si="161"/>
        <v>223697400</v>
      </c>
      <c r="V121" s="37">
        <f t="shared" si="162"/>
        <v>212881000</v>
      </c>
      <c r="W121" s="37">
        <f t="shared" si="163"/>
        <v>220486200</v>
      </c>
      <c r="X121" s="37"/>
      <c r="Y121" s="37"/>
      <c r="Z121" s="37"/>
      <c r="AA121" s="37">
        <f t="shared" si="164"/>
        <v>223697400</v>
      </c>
      <c r="AB121" s="37">
        <f t="shared" si="165"/>
        <v>212881000</v>
      </c>
      <c r="AC121" s="37">
        <f t="shared" si="166"/>
        <v>220486200</v>
      </c>
    </row>
    <row r="122" spans="1:29" ht="39" customHeight="1" x14ac:dyDescent="0.2">
      <c r="A122" s="58" t="s">
        <v>112</v>
      </c>
      <c r="B122" s="21"/>
      <c r="C122" s="27">
        <v>2152400</v>
      </c>
      <c r="D122" s="27"/>
      <c r="E122" s="27"/>
      <c r="F122" s="27"/>
      <c r="G122" s="27"/>
      <c r="H122" s="27"/>
      <c r="I122" s="27">
        <f t="shared" si="146"/>
        <v>2152400</v>
      </c>
      <c r="J122" s="27">
        <f t="shared" si="147"/>
        <v>0</v>
      </c>
      <c r="K122" s="27">
        <f t="shared" si="148"/>
        <v>0</v>
      </c>
      <c r="L122" s="27">
        <v>-2152400</v>
      </c>
      <c r="M122" s="27"/>
      <c r="N122" s="27"/>
      <c r="O122" s="27">
        <f t="shared" si="149"/>
        <v>0</v>
      </c>
      <c r="P122" s="27">
        <f t="shared" si="150"/>
        <v>0</v>
      </c>
      <c r="Q122" s="27">
        <f t="shared" si="151"/>
        <v>0</v>
      </c>
      <c r="R122" s="27"/>
      <c r="S122" s="27"/>
      <c r="T122" s="27"/>
      <c r="U122" s="27">
        <f t="shared" si="161"/>
        <v>0</v>
      </c>
      <c r="V122" s="27">
        <f t="shared" si="162"/>
        <v>0</v>
      </c>
      <c r="W122" s="27">
        <f t="shared" si="163"/>
        <v>0</v>
      </c>
      <c r="X122" s="27"/>
      <c r="Y122" s="27"/>
      <c r="Z122" s="27"/>
      <c r="AA122" s="27">
        <f t="shared" si="164"/>
        <v>0</v>
      </c>
      <c r="AB122" s="27">
        <f t="shared" si="165"/>
        <v>0</v>
      </c>
      <c r="AC122" s="27">
        <f t="shared" si="166"/>
        <v>0</v>
      </c>
    </row>
    <row r="123" spans="1:29" x14ac:dyDescent="0.2">
      <c r="A123" s="7" t="s">
        <v>23</v>
      </c>
      <c r="B123" s="21" t="s">
        <v>51</v>
      </c>
      <c r="C123" s="39">
        <f>+C125</f>
        <v>41287632.890000001</v>
      </c>
      <c r="D123" s="39">
        <f t="shared" ref="D123:H123" si="176">+D125</f>
        <v>2145586.02</v>
      </c>
      <c r="E123" s="39">
        <f t="shared" si="176"/>
        <v>1326350.33</v>
      </c>
      <c r="F123" s="39">
        <f t="shared" si="176"/>
        <v>49463115.259999998</v>
      </c>
      <c r="G123" s="39">
        <f t="shared" si="176"/>
        <v>-630000</v>
      </c>
      <c r="H123" s="39">
        <f t="shared" si="176"/>
        <v>-630000</v>
      </c>
      <c r="I123" s="39">
        <f>C123+F123</f>
        <v>90750748.150000006</v>
      </c>
      <c r="J123" s="39">
        <f t="shared" si="147"/>
        <v>1515586.02</v>
      </c>
      <c r="K123" s="39">
        <f t="shared" si="148"/>
        <v>696350.33000000007</v>
      </c>
      <c r="L123" s="39">
        <f>+L125</f>
        <v>93320753</v>
      </c>
      <c r="M123" s="39">
        <f t="shared" ref="M123:N123" si="177">+M125</f>
        <v>0</v>
      </c>
      <c r="N123" s="39">
        <f t="shared" si="177"/>
        <v>0</v>
      </c>
      <c r="O123" s="39">
        <f t="shared" si="149"/>
        <v>184071501.15000001</v>
      </c>
      <c r="P123" s="39">
        <f t="shared" si="150"/>
        <v>1515586.02</v>
      </c>
      <c r="Q123" s="39">
        <f t="shared" si="151"/>
        <v>696350.33000000007</v>
      </c>
      <c r="R123" s="39">
        <f>+R125</f>
        <v>11199810</v>
      </c>
      <c r="S123" s="39">
        <f t="shared" ref="S123:T123" si="178">+S125</f>
        <v>0</v>
      </c>
      <c r="T123" s="39">
        <f t="shared" si="178"/>
        <v>0</v>
      </c>
      <c r="U123" s="39">
        <f t="shared" si="161"/>
        <v>195271311.15000001</v>
      </c>
      <c r="V123" s="39">
        <f t="shared" si="162"/>
        <v>1515586.02</v>
      </c>
      <c r="W123" s="39">
        <f t="shared" si="163"/>
        <v>696350.33000000007</v>
      </c>
      <c r="X123" s="39">
        <f>+X125+X124</f>
        <v>-12831760.49</v>
      </c>
      <c r="Y123" s="39">
        <f t="shared" ref="Y123:Z123" si="179">+Y125+Y124</f>
        <v>1598897.66</v>
      </c>
      <c r="Z123" s="39">
        <f t="shared" si="179"/>
        <v>1598897.66</v>
      </c>
      <c r="AA123" s="39">
        <f t="shared" si="164"/>
        <v>182439550.66</v>
      </c>
      <c r="AB123" s="39">
        <f t="shared" si="165"/>
        <v>3114483.6799999997</v>
      </c>
      <c r="AC123" s="39">
        <f t="shared" si="166"/>
        <v>2295247.9900000002</v>
      </c>
    </row>
    <row r="124" spans="1:29" ht="51" x14ac:dyDescent="0.2">
      <c r="A124" s="7" t="s">
        <v>210</v>
      </c>
      <c r="B124" s="21" t="s">
        <v>209</v>
      </c>
      <c r="C124" s="39"/>
      <c r="D124" s="39"/>
      <c r="E124" s="39"/>
      <c r="F124" s="39"/>
      <c r="G124" s="39"/>
      <c r="H124" s="39"/>
      <c r="I124" s="39"/>
      <c r="J124" s="39"/>
      <c r="K124" s="39"/>
      <c r="L124" s="39"/>
      <c r="M124" s="39"/>
      <c r="N124" s="39"/>
      <c r="O124" s="39"/>
      <c r="P124" s="39"/>
      <c r="Q124" s="39"/>
      <c r="R124" s="39"/>
      <c r="S124" s="39"/>
      <c r="T124" s="39"/>
      <c r="U124" s="39"/>
      <c r="V124" s="39"/>
      <c r="W124" s="39"/>
      <c r="X124" s="39">
        <v>270326.45</v>
      </c>
      <c r="Y124" s="39">
        <v>1598897.66</v>
      </c>
      <c r="Z124" s="39">
        <v>1598897.66</v>
      </c>
      <c r="AA124" s="39">
        <f t="shared" ref="AA124" si="180">U124+X124</f>
        <v>270326.45</v>
      </c>
      <c r="AB124" s="39">
        <f t="shared" ref="AB124" si="181">V124+Y124</f>
        <v>1598897.66</v>
      </c>
      <c r="AC124" s="39">
        <f t="shared" ref="AC124" si="182">W124+Z124</f>
        <v>1598897.66</v>
      </c>
    </row>
    <row r="125" spans="1:29" ht="25.5" x14ac:dyDescent="0.2">
      <c r="A125" s="7" t="s">
        <v>107</v>
      </c>
      <c r="B125" s="21" t="s">
        <v>108</v>
      </c>
      <c r="C125" s="39">
        <f>SUM(C126:C133)</f>
        <v>41287632.890000001</v>
      </c>
      <c r="D125" s="39">
        <f t="shared" ref="D125:E125" si="183">SUM(D126:D133)</f>
        <v>2145586.02</v>
      </c>
      <c r="E125" s="39">
        <f t="shared" si="183"/>
        <v>1326350.33</v>
      </c>
      <c r="F125" s="39">
        <f t="shared" ref="F125:H125" si="184">SUM(F126:F132)</f>
        <v>49463115.259999998</v>
      </c>
      <c r="G125" s="39">
        <f t="shared" si="184"/>
        <v>-630000</v>
      </c>
      <c r="H125" s="39">
        <f t="shared" si="184"/>
        <v>-630000</v>
      </c>
      <c r="I125" s="39">
        <f>C125+F125</f>
        <v>90750748.150000006</v>
      </c>
      <c r="J125" s="39">
        <f t="shared" si="147"/>
        <v>1515586.02</v>
      </c>
      <c r="K125" s="39">
        <f t="shared" si="148"/>
        <v>696350.33000000007</v>
      </c>
      <c r="L125" s="39">
        <f>SUM(L126:L138)</f>
        <v>93320753</v>
      </c>
      <c r="M125" s="39">
        <f t="shared" ref="M125:N125" si="185">SUM(M126:M138)</f>
        <v>0</v>
      </c>
      <c r="N125" s="39">
        <f t="shared" si="185"/>
        <v>0</v>
      </c>
      <c r="O125" s="39">
        <f t="shared" si="149"/>
        <v>184071501.15000001</v>
      </c>
      <c r="P125" s="39">
        <f t="shared" si="150"/>
        <v>1515586.02</v>
      </c>
      <c r="Q125" s="39">
        <f t="shared" si="151"/>
        <v>696350.33000000007</v>
      </c>
      <c r="R125" s="39">
        <f>SUM(R126:R139)</f>
        <v>11199810</v>
      </c>
      <c r="S125" s="39">
        <f t="shared" ref="S125:T125" si="186">SUM(S126:S139)</f>
        <v>0</v>
      </c>
      <c r="T125" s="39">
        <f t="shared" si="186"/>
        <v>0</v>
      </c>
      <c r="U125" s="39">
        <f t="shared" si="161"/>
        <v>195271311.15000001</v>
      </c>
      <c r="V125" s="39">
        <f t="shared" si="162"/>
        <v>1515586.02</v>
      </c>
      <c r="W125" s="39">
        <f t="shared" si="163"/>
        <v>696350.33000000007</v>
      </c>
      <c r="X125" s="39">
        <f>SUM(X126:X139)</f>
        <v>-13102086.939999999</v>
      </c>
      <c r="Y125" s="39">
        <f t="shared" ref="Y125:Z125" si="187">SUM(Y126:Y139)</f>
        <v>0</v>
      </c>
      <c r="Z125" s="39">
        <f t="shared" si="187"/>
        <v>0</v>
      </c>
      <c r="AA125" s="39">
        <f t="shared" si="164"/>
        <v>182169224.21000001</v>
      </c>
      <c r="AB125" s="39">
        <f t="shared" si="165"/>
        <v>1515586.02</v>
      </c>
      <c r="AC125" s="39">
        <f t="shared" si="166"/>
        <v>696350.33000000007</v>
      </c>
    </row>
    <row r="126" spans="1:29" ht="25.5" x14ac:dyDescent="0.2">
      <c r="A126" s="1" t="s">
        <v>120</v>
      </c>
      <c r="B126" s="21"/>
      <c r="C126" s="39">
        <v>702000</v>
      </c>
      <c r="D126" s="39">
        <v>630000</v>
      </c>
      <c r="E126" s="39">
        <v>630000</v>
      </c>
      <c r="F126" s="39">
        <v>-702000</v>
      </c>
      <c r="G126" s="39">
        <v>-630000</v>
      </c>
      <c r="H126" s="39">
        <v>-630000</v>
      </c>
      <c r="I126" s="39">
        <f t="shared" si="146"/>
        <v>0</v>
      </c>
      <c r="J126" s="39">
        <f t="shared" si="147"/>
        <v>0</v>
      </c>
      <c r="K126" s="39">
        <f t="shared" si="148"/>
        <v>0</v>
      </c>
      <c r="L126" s="39"/>
      <c r="M126" s="39"/>
      <c r="N126" s="39"/>
      <c r="O126" s="39">
        <f t="shared" si="149"/>
        <v>0</v>
      </c>
      <c r="P126" s="39">
        <f t="shared" si="150"/>
        <v>0</v>
      </c>
      <c r="Q126" s="39">
        <f t="shared" si="151"/>
        <v>0</v>
      </c>
      <c r="R126" s="39"/>
      <c r="S126" s="39"/>
      <c r="T126" s="39"/>
      <c r="U126" s="39">
        <f t="shared" si="161"/>
        <v>0</v>
      </c>
      <c r="V126" s="39">
        <f t="shared" si="162"/>
        <v>0</v>
      </c>
      <c r="W126" s="39">
        <f t="shared" si="163"/>
        <v>0</v>
      </c>
      <c r="X126" s="39"/>
      <c r="Y126" s="39"/>
      <c r="Z126" s="39"/>
      <c r="AA126" s="39">
        <f t="shared" si="164"/>
        <v>0</v>
      </c>
      <c r="AB126" s="39">
        <f t="shared" si="165"/>
        <v>0</v>
      </c>
      <c r="AC126" s="39">
        <f t="shared" si="166"/>
        <v>0</v>
      </c>
    </row>
    <row r="127" spans="1:29" ht="25.5" x14ac:dyDescent="0.2">
      <c r="A127" s="1" t="s">
        <v>65</v>
      </c>
      <c r="B127" s="44"/>
      <c r="C127" s="39">
        <v>1515586.02</v>
      </c>
      <c r="D127" s="39">
        <v>1515586.02</v>
      </c>
      <c r="E127" s="39">
        <v>696350.33</v>
      </c>
      <c r="F127" s="39">
        <v>213001.28</v>
      </c>
      <c r="G127" s="39"/>
      <c r="H127" s="39"/>
      <c r="I127" s="39">
        <f t="shared" si="146"/>
        <v>1728587.3</v>
      </c>
      <c r="J127" s="39">
        <f t="shared" si="147"/>
        <v>1515586.02</v>
      </c>
      <c r="K127" s="39">
        <f t="shared" si="148"/>
        <v>696350.33</v>
      </c>
      <c r="L127" s="39"/>
      <c r="M127" s="39"/>
      <c r="N127" s="39"/>
      <c r="O127" s="39">
        <f t="shared" si="149"/>
        <v>1728587.3</v>
      </c>
      <c r="P127" s="39">
        <f t="shared" si="150"/>
        <v>1515586.02</v>
      </c>
      <c r="Q127" s="39">
        <f t="shared" si="151"/>
        <v>696350.33</v>
      </c>
      <c r="R127" s="39"/>
      <c r="S127" s="39"/>
      <c r="T127" s="39"/>
      <c r="U127" s="39">
        <f t="shared" si="161"/>
        <v>1728587.3</v>
      </c>
      <c r="V127" s="39">
        <f t="shared" si="162"/>
        <v>1515586.02</v>
      </c>
      <c r="W127" s="39">
        <f t="shared" si="163"/>
        <v>696350.33</v>
      </c>
      <c r="X127" s="39"/>
      <c r="Y127" s="39"/>
      <c r="Z127" s="39"/>
      <c r="AA127" s="39">
        <f t="shared" si="164"/>
        <v>1728587.3</v>
      </c>
      <c r="AB127" s="39">
        <f t="shared" si="165"/>
        <v>1515586.02</v>
      </c>
      <c r="AC127" s="39">
        <f t="shared" si="166"/>
        <v>696350.33</v>
      </c>
    </row>
    <row r="128" spans="1:29" ht="63.75" x14ac:dyDescent="0.2">
      <c r="A128" s="1" t="s">
        <v>74</v>
      </c>
      <c r="B128" s="44"/>
      <c r="C128" s="39">
        <v>16046.87</v>
      </c>
      <c r="D128" s="39"/>
      <c r="E128" s="39"/>
      <c r="F128" s="39">
        <v>-16046.87</v>
      </c>
      <c r="G128" s="39"/>
      <c r="H128" s="39"/>
      <c r="I128" s="39">
        <f t="shared" si="146"/>
        <v>0</v>
      </c>
      <c r="J128" s="39">
        <f t="shared" si="147"/>
        <v>0</v>
      </c>
      <c r="K128" s="39">
        <f t="shared" si="148"/>
        <v>0</v>
      </c>
      <c r="L128" s="39"/>
      <c r="M128" s="39"/>
      <c r="N128" s="39"/>
      <c r="O128" s="39">
        <f t="shared" si="149"/>
        <v>0</v>
      </c>
      <c r="P128" s="39">
        <f t="shared" si="150"/>
        <v>0</v>
      </c>
      <c r="Q128" s="39">
        <f t="shared" si="151"/>
        <v>0</v>
      </c>
      <c r="R128" s="39"/>
      <c r="S128" s="39"/>
      <c r="T128" s="39"/>
      <c r="U128" s="39">
        <f t="shared" si="161"/>
        <v>0</v>
      </c>
      <c r="V128" s="39">
        <f t="shared" si="162"/>
        <v>0</v>
      </c>
      <c r="W128" s="39">
        <f t="shared" si="163"/>
        <v>0</v>
      </c>
      <c r="X128" s="39"/>
      <c r="Y128" s="39"/>
      <c r="Z128" s="39"/>
      <c r="AA128" s="39">
        <f t="shared" si="164"/>
        <v>0</v>
      </c>
      <c r="AB128" s="39">
        <f t="shared" si="165"/>
        <v>0</v>
      </c>
      <c r="AC128" s="39">
        <f t="shared" si="166"/>
        <v>0</v>
      </c>
    </row>
    <row r="129" spans="1:29" ht="25.5" x14ac:dyDescent="0.2">
      <c r="A129" s="58" t="s">
        <v>113</v>
      </c>
      <c r="B129" s="44"/>
      <c r="C129" s="39">
        <v>39054000</v>
      </c>
      <c r="D129" s="39"/>
      <c r="E129" s="39"/>
      <c r="F129" s="39"/>
      <c r="G129" s="39"/>
      <c r="H129" s="39"/>
      <c r="I129" s="39">
        <f t="shared" si="146"/>
        <v>39054000</v>
      </c>
      <c r="J129" s="39">
        <f t="shared" si="147"/>
        <v>0</v>
      </c>
      <c r="K129" s="39">
        <f t="shared" si="148"/>
        <v>0</v>
      </c>
      <c r="L129" s="39"/>
      <c r="M129" s="39"/>
      <c r="N129" s="39"/>
      <c r="O129" s="39">
        <f t="shared" si="149"/>
        <v>39054000</v>
      </c>
      <c r="P129" s="39">
        <f t="shared" si="150"/>
        <v>0</v>
      </c>
      <c r="Q129" s="39">
        <f t="shared" si="151"/>
        <v>0</v>
      </c>
      <c r="R129" s="39"/>
      <c r="S129" s="39"/>
      <c r="T129" s="39"/>
      <c r="U129" s="39">
        <f t="shared" si="161"/>
        <v>39054000</v>
      </c>
      <c r="V129" s="39">
        <f t="shared" si="162"/>
        <v>0</v>
      </c>
      <c r="W129" s="39">
        <f t="shared" si="163"/>
        <v>0</v>
      </c>
      <c r="X129" s="39"/>
      <c r="Y129" s="39"/>
      <c r="Z129" s="39"/>
      <c r="AA129" s="39">
        <f t="shared" si="164"/>
        <v>39054000</v>
      </c>
      <c r="AB129" s="39">
        <f t="shared" si="165"/>
        <v>0</v>
      </c>
      <c r="AC129" s="39">
        <f t="shared" si="166"/>
        <v>0</v>
      </c>
    </row>
    <row r="130" spans="1:29" ht="25.5" x14ac:dyDescent="0.2">
      <c r="A130" s="58" t="s">
        <v>143</v>
      </c>
      <c r="B130" s="44"/>
      <c r="C130" s="39"/>
      <c r="D130" s="39"/>
      <c r="E130" s="39"/>
      <c r="F130" s="39">
        <v>3349150.85</v>
      </c>
      <c r="G130" s="39"/>
      <c r="H130" s="39"/>
      <c r="I130" s="39">
        <f t="shared" ref="I130" si="188">C130+F130</f>
        <v>3349150.85</v>
      </c>
      <c r="J130" s="39">
        <f t="shared" ref="J130" si="189">D130+G130</f>
        <v>0</v>
      </c>
      <c r="K130" s="39">
        <f t="shared" ref="K130" si="190">E130+H130</f>
        <v>0</v>
      </c>
      <c r="L130" s="39"/>
      <c r="M130" s="39"/>
      <c r="N130" s="39"/>
      <c r="O130" s="39">
        <f t="shared" si="149"/>
        <v>3349150.85</v>
      </c>
      <c r="P130" s="39">
        <f t="shared" si="150"/>
        <v>0</v>
      </c>
      <c r="Q130" s="39">
        <f t="shared" si="151"/>
        <v>0</v>
      </c>
      <c r="R130" s="39"/>
      <c r="S130" s="39"/>
      <c r="T130" s="39"/>
      <c r="U130" s="39">
        <f t="shared" si="161"/>
        <v>3349150.85</v>
      </c>
      <c r="V130" s="39">
        <f t="shared" si="162"/>
        <v>0</v>
      </c>
      <c r="W130" s="39">
        <f t="shared" si="163"/>
        <v>0</v>
      </c>
      <c r="X130" s="39"/>
      <c r="Y130" s="39"/>
      <c r="Z130" s="39"/>
      <c r="AA130" s="39">
        <f t="shared" si="164"/>
        <v>3349150.85</v>
      </c>
      <c r="AB130" s="39">
        <f t="shared" si="165"/>
        <v>0</v>
      </c>
      <c r="AC130" s="39">
        <f t="shared" si="166"/>
        <v>0</v>
      </c>
    </row>
    <row r="131" spans="1:29" ht="25.5" x14ac:dyDescent="0.2">
      <c r="A131" s="58" t="s">
        <v>147</v>
      </c>
      <c r="B131" s="44"/>
      <c r="C131" s="39"/>
      <c r="D131" s="39"/>
      <c r="E131" s="39"/>
      <c r="F131" s="39">
        <v>46530000</v>
      </c>
      <c r="G131" s="39"/>
      <c r="H131" s="39"/>
      <c r="I131" s="39">
        <f t="shared" ref="I131" si="191">C131+F131</f>
        <v>46530000</v>
      </c>
      <c r="J131" s="39">
        <f t="shared" ref="J131" si="192">D131+G131</f>
        <v>0</v>
      </c>
      <c r="K131" s="39">
        <f t="shared" ref="K131" si="193">E131+H131</f>
        <v>0</v>
      </c>
      <c r="L131" s="39">
        <v>-16030000</v>
      </c>
      <c r="M131" s="39"/>
      <c r="N131" s="39"/>
      <c r="O131" s="39">
        <f t="shared" si="149"/>
        <v>30500000</v>
      </c>
      <c r="P131" s="39">
        <f t="shared" si="150"/>
        <v>0</v>
      </c>
      <c r="Q131" s="39">
        <f t="shared" si="151"/>
        <v>0</v>
      </c>
      <c r="R131" s="39"/>
      <c r="S131" s="39"/>
      <c r="T131" s="39"/>
      <c r="U131" s="39">
        <f t="shared" si="161"/>
        <v>30500000</v>
      </c>
      <c r="V131" s="39">
        <f t="shared" si="162"/>
        <v>0</v>
      </c>
      <c r="W131" s="39">
        <f t="shared" si="163"/>
        <v>0</v>
      </c>
      <c r="X131" s="39">
        <v>-11142898.939999999</v>
      </c>
      <c r="Y131" s="39"/>
      <c r="Z131" s="39"/>
      <c r="AA131" s="39">
        <f t="shared" si="164"/>
        <v>19357101.060000002</v>
      </c>
      <c r="AB131" s="39">
        <f t="shared" si="165"/>
        <v>0</v>
      </c>
      <c r="AC131" s="39">
        <f t="shared" si="166"/>
        <v>0</v>
      </c>
    </row>
    <row r="132" spans="1:29" ht="277.5" customHeight="1" x14ac:dyDescent="0.2">
      <c r="A132" s="58" t="s">
        <v>156</v>
      </c>
      <c r="B132" s="44"/>
      <c r="C132" s="39"/>
      <c r="D132" s="39"/>
      <c r="E132" s="39"/>
      <c r="F132" s="39">
        <v>89010</v>
      </c>
      <c r="G132" s="39"/>
      <c r="H132" s="39"/>
      <c r="I132" s="39">
        <f t="shared" ref="I132:I143" si="194">C132+F132</f>
        <v>89010</v>
      </c>
      <c r="J132" s="39">
        <f t="shared" ref="J132:J143" si="195">D132+G132</f>
        <v>0</v>
      </c>
      <c r="K132" s="39">
        <f t="shared" ref="K132:K143" si="196">E132+H132</f>
        <v>0</v>
      </c>
      <c r="L132" s="39">
        <v>4723</v>
      </c>
      <c r="M132" s="39"/>
      <c r="N132" s="39"/>
      <c r="O132" s="39">
        <f t="shared" si="149"/>
        <v>93733</v>
      </c>
      <c r="P132" s="39">
        <f t="shared" si="150"/>
        <v>0</v>
      </c>
      <c r="Q132" s="39">
        <f t="shared" si="151"/>
        <v>0</v>
      </c>
      <c r="R132" s="39"/>
      <c r="S132" s="39"/>
      <c r="T132" s="39"/>
      <c r="U132" s="39">
        <f t="shared" si="161"/>
        <v>93733</v>
      </c>
      <c r="V132" s="39">
        <f t="shared" si="162"/>
        <v>0</v>
      </c>
      <c r="W132" s="39">
        <f t="shared" si="163"/>
        <v>0</v>
      </c>
      <c r="X132" s="39">
        <v>11343</v>
      </c>
      <c r="Y132" s="39"/>
      <c r="Z132" s="39"/>
      <c r="AA132" s="39">
        <f t="shared" si="164"/>
        <v>105076</v>
      </c>
      <c r="AB132" s="39">
        <f t="shared" si="165"/>
        <v>0</v>
      </c>
      <c r="AC132" s="39">
        <f t="shared" si="166"/>
        <v>0</v>
      </c>
    </row>
    <row r="133" spans="1:29" ht="25.5" x14ac:dyDescent="0.2">
      <c r="A133" s="58" t="s">
        <v>162</v>
      </c>
      <c r="B133" s="44"/>
      <c r="C133" s="39"/>
      <c r="D133" s="39"/>
      <c r="E133" s="39"/>
      <c r="F133" s="63"/>
      <c r="G133" s="63"/>
      <c r="H133" s="63"/>
      <c r="I133" s="39"/>
      <c r="J133" s="39"/>
      <c r="K133" s="39"/>
      <c r="L133" s="39">
        <v>500000</v>
      </c>
      <c r="M133" s="39"/>
      <c r="N133" s="39"/>
      <c r="O133" s="39">
        <f t="shared" ref="O133" si="197">I133+L133</f>
        <v>500000</v>
      </c>
      <c r="P133" s="39">
        <f t="shared" ref="P133" si="198">J133+M133</f>
        <v>0</v>
      </c>
      <c r="Q133" s="39">
        <f t="shared" ref="Q133" si="199">K133+N133</f>
        <v>0</v>
      </c>
      <c r="R133" s="39"/>
      <c r="S133" s="39"/>
      <c r="T133" s="39"/>
      <c r="U133" s="39">
        <f t="shared" si="161"/>
        <v>500000</v>
      </c>
      <c r="V133" s="39">
        <f t="shared" si="162"/>
        <v>0</v>
      </c>
      <c r="W133" s="39">
        <f t="shared" si="163"/>
        <v>0</v>
      </c>
      <c r="X133" s="39"/>
      <c r="Y133" s="39"/>
      <c r="Z133" s="39"/>
      <c r="AA133" s="39">
        <f t="shared" si="164"/>
        <v>500000</v>
      </c>
      <c r="AB133" s="39">
        <f t="shared" si="165"/>
        <v>0</v>
      </c>
      <c r="AC133" s="39">
        <f t="shared" si="166"/>
        <v>0</v>
      </c>
    </row>
    <row r="134" spans="1:29" x14ac:dyDescent="0.2">
      <c r="A134" s="58" t="s">
        <v>167</v>
      </c>
      <c r="B134" s="44"/>
      <c r="C134" s="39"/>
      <c r="D134" s="39"/>
      <c r="E134" s="39"/>
      <c r="F134" s="63"/>
      <c r="G134" s="63"/>
      <c r="H134" s="63"/>
      <c r="I134" s="39"/>
      <c r="J134" s="39"/>
      <c r="K134" s="39"/>
      <c r="L134" s="39">
        <v>20500000</v>
      </c>
      <c r="M134" s="39"/>
      <c r="N134" s="39"/>
      <c r="O134" s="39">
        <f t="shared" ref="O134" si="200">I134+L134</f>
        <v>20500000</v>
      </c>
      <c r="P134" s="39">
        <f t="shared" ref="P134" si="201">J134+M134</f>
        <v>0</v>
      </c>
      <c r="Q134" s="39">
        <f t="shared" ref="Q134" si="202">K134+N134</f>
        <v>0</v>
      </c>
      <c r="R134" s="39">
        <v>10940810</v>
      </c>
      <c r="S134" s="39"/>
      <c r="T134" s="39"/>
      <c r="U134" s="39">
        <f t="shared" si="161"/>
        <v>31440810</v>
      </c>
      <c r="V134" s="39">
        <f t="shared" si="162"/>
        <v>0</v>
      </c>
      <c r="W134" s="39">
        <f t="shared" si="163"/>
        <v>0</v>
      </c>
      <c r="X134" s="39"/>
      <c r="Y134" s="39"/>
      <c r="Z134" s="39"/>
      <c r="AA134" s="39">
        <f t="shared" si="164"/>
        <v>31440810</v>
      </c>
      <c r="AB134" s="39">
        <f t="shared" si="165"/>
        <v>0</v>
      </c>
      <c r="AC134" s="39">
        <f t="shared" si="166"/>
        <v>0</v>
      </c>
    </row>
    <row r="135" spans="1:29" x14ac:dyDescent="0.2">
      <c r="A135" s="1" t="s">
        <v>172</v>
      </c>
      <c r="B135" s="21"/>
      <c r="C135" s="39"/>
      <c r="D135" s="39"/>
      <c r="E135" s="39"/>
      <c r="F135" s="39"/>
      <c r="G135" s="39"/>
      <c r="H135" s="39"/>
      <c r="I135" s="39"/>
      <c r="J135" s="39"/>
      <c r="K135" s="39"/>
      <c r="L135" s="39">
        <v>3437500</v>
      </c>
      <c r="M135" s="39"/>
      <c r="N135" s="39"/>
      <c r="O135" s="39">
        <f t="shared" ref="O135:O138" si="203">I135+L135</f>
        <v>3437500</v>
      </c>
      <c r="P135" s="39">
        <f t="shared" ref="P135" si="204">J135+M135</f>
        <v>0</v>
      </c>
      <c r="Q135" s="39">
        <f t="shared" ref="Q135" si="205">K135+N135</f>
        <v>0</v>
      </c>
      <c r="R135" s="39"/>
      <c r="S135" s="39"/>
      <c r="T135" s="39"/>
      <c r="U135" s="39">
        <f t="shared" si="161"/>
        <v>3437500</v>
      </c>
      <c r="V135" s="39">
        <f t="shared" si="162"/>
        <v>0</v>
      </c>
      <c r="W135" s="39">
        <f t="shared" si="163"/>
        <v>0</v>
      </c>
      <c r="X135" s="39"/>
      <c r="Y135" s="39"/>
      <c r="Z135" s="39"/>
      <c r="AA135" s="39">
        <f t="shared" si="164"/>
        <v>3437500</v>
      </c>
      <c r="AB135" s="39">
        <f t="shared" si="165"/>
        <v>0</v>
      </c>
      <c r="AC135" s="39">
        <f t="shared" si="166"/>
        <v>0</v>
      </c>
    </row>
    <row r="136" spans="1:29" x14ac:dyDescent="0.2">
      <c r="A136" s="1" t="s">
        <v>173</v>
      </c>
      <c r="B136" s="21"/>
      <c r="C136" s="39"/>
      <c r="D136" s="39"/>
      <c r="E136" s="39"/>
      <c r="F136" s="63"/>
      <c r="G136" s="63"/>
      <c r="H136" s="63"/>
      <c r="I136" s="39"/>
      <c r="J136" s="39"/>
      <c r="K136" s="39"/>
      <c r="L136" s="39">
        <v>6000000</v>
      </c>
      <c r="M136" s="39"/>
      <c r="N136" s="39"/>
      <c r="O136" s="39">
        <f t="shared" si="203"/>
        <v>6000000</v>
      </c>
      <c r="P136" s="39"/>
      <c r="Q136" s="39"/>
      <c r="R136" s="39"/>
      <c r="S136" s="39"/>
      <c r="T136" s="39"/>
      <c r="U136" s="39">
        <f t="shared" si="161"/>
        <v>6000000</v>
      </c>
      <c r="V136" s="39"/>
      <c r="W136" s="39"/>
      <c r="X136" s="39"/>
      <c r="Y136" s="39"/>
      <c r="Z136" s="39"/>
      <c r="AA136" s="39">
        <f t="shared" si="164"/>
        <v>6000000</v>
      </c>
      <c r="AB136" s="39"/>
      <c r="AC136" s="39"/>
    </row>
    <row r="137" spans="1:29" ht="38.25" customHeight="1" x14ac:dyDescent="0.2">
      <c r="A137" s="1" t="s">
        <v>174</v>
      </c>
      <c r="B137" s="21"/>
      <c r="C137" s="39"/>
      <c r="D137" s="39"/>
      <c r="E137" s="39"/>
      <c r="F137" s="63"/>
      <c r="G137" s="63"/>
      <c r="H137" s="63"/>
      <c r="I137" s="39"/>
      <c r="J137" s="39"/>
      <c r="K137" s="39"/>
      <c r="L137" s="39">
        <v>7128000</v>
      </c>
      <c r="M137" s="39"/>
      <c r="N137" s="39"/>
      <c r="O137" s="39">
        <f t="shared" si="203"/>
        <v>7128000</v>
      </c>
      <c r="P137" s="39"/>
      <c r="Q137" s="39"/>
      <c r="R137" s="39"/>
      <c r="S137" s="39"/>
      <c r="T137" s="39"/>
      <c r="U137" s="39">
        <f t="shared" si="161"/>
        <v>7128000</v>
      </c>
      <c r="V137" s="39"/>
      <c r="W137" s="39"/>
      <c r="X137" s="39">
        <v>-1970531</v>
      </c>
      <c r="Y137" s="39"/>
      <c r="Z137" s="39"/>
      <c r="AA137" s="39">
        <f t="shared" si="164"/>
        <v>5157469</v>
      </c>
      <c r="AB137" s="39"/>
      <c r="AC137" s="39"/>
    </row>
    <row r="138" spans="1:29" ht="25.5" x14ac:dyDescent="0.2">
      <c r="A138" s="1" t="s">
        <v>175</v>
      </c>
      <c r="B138" s="21"/>
      <c r="C138" s="39"/>
      <c r="D138" s="39"/>
      <c r="E138" s="39"/>
      <c r="F138" s="63"/>
      <c r="G138" s="63"/>
      <c r="H138" s="63"/>
      <c r="I138" s="39"/>
      <c r="J138" s="39"/>
      <c r="K138" s="39"/>
      <c r="L138" s="39">
        <v>71780530</v>
      </c>
      <c r="M138" s="39"/>
      <c r="N138" s="39"/>
      <c r="O138" s="39">
        <f t="shared" si="203"/>
        <v>71780530</v>
      </c>
      <c r="P138" s="39"/>
      <c r="Q138" s="39"/>
      <c r="R138" s="39"/>
      <c r="S138" s="39"/>
      <c r="T138" s="39"/>
      <c r="U138" s="39">
        <f t="shared" si="161"/>
        <v>71780530</v>
      </c>
      <c r="V138" s="39"/>
      <c r="W138" s="39"/>
      <c r="X138" s="39"/>
      <c r="Y138" s="39"/>
      <c r="Z138" s="39"/>
      <c r="AA138" s="39">
        <f t="shared" si="164"/>
        <v>71780530</v>
      </c>
      <c r="AB138" s="39"/>
      <c r="AC138" s="39"/>
    </row>
    <row r="139" spans="1:29" x14ac:dyDescent="0.2">
      <c r="A139" s="1" t="s">
        <v>185</v>
      </c>
      <c r="B139" s="21"/>
      <c r="C139" s="39"/>
      <c r="D139" s="39"/>
      <c r="E139" s="39"/>
      <c r="F139" s="63"/>
      <c r="G139" s="63"/>
      <c r="H139" s="63"/>
      <c r="I139" s="39"/>
      <c r="J139" s="39"/>
      <c r="K139" s="39"/>
      <c r="L139" s="39"/>
      <c r="M139" s="39"/>
      <c r="N139" s="39"/>
      <c r="O139" s="39"/>
      <c r="P139" s="39"/>
      <c r="Q139" s="39"/>
      <c r="R139" s="39">
        <v>259000</v>
      </c>
      <c r="S139" s="39"/>
      <c r="T139" s="39"/>
      <c r="U139" s="39">
        <f t="shared" ref="U139" si="206">O139+R139</f>
        <v>259000</v>
      </c>
      <c r="V139" s="39"/>
      <c r="W139" s="39"/>
      <c r="X139" s="39"/>
      <c r="Y139" s="39"/>
      <c r="Z139" s="39"/>
      <c r="AA139" s="39">
        <f t="shared" si="164"/>
        <v>259000</v>
      </c>
      <c r="AB139" s="39"/>
      <c r="AC139" s="39"/>
    </row>
    <row r="140" spans="1:29" x14ac:dyDescent="0.2">
      <c r="A140" s="7" t="s">
        <v>158</v>
      </c>
      <c r="B140" s="59" t="s">
        <v>159</v>
      </c>
      <c r="C140" s="61">
        <f>C141</f>
        <v>0</v>
      </c>
      <c r="D140" s="61">
        <f>D141</f>
        <v>0</v>
      </c>
      <c r="E140" s="39">
        <f>SUM(C140:D140)</f>
        <v>0</v>
      </c>
      <c r="I140" s="39"/>
      <c r="J140" s="39"/>
      <c r="K140" s="39"/>
      <c r="L140" s="39">
        <f>L141</f>
        <v>5400000</v>
      </c>
      <c r="M140" s="39">
        <f t="shared" ref="M140:AC140" si="207">M141</f>
        <v>0</v>
      </c>
      <c r="N140" s="39">
        <f t="shared" si="207"/>
        <v>0</v>
      </c>
      <c r="O140" s="39">
        <f t="shared" si="207"/>
        <v>5400000</v>
      </c>
      <c r="P140" s="39">
        <f t="shared" si="207"/>
        <v>0</v>
      </c>
      <c r="Q140" s="39">
        <f t="shared" si="207"/>
        <v>0</v>
      </c>
      <c r="R140" s="39">
        <f>R141</f>
        <v>1631578</v>
      </c>
      <c r="S140" s="39">
        <f t="shared" si="207"/>
        <v>0</v>
      </c>
      <c r="T140" s="39">
        <f t="shared" si="207"/>
        <v>0</v>
      </c>
      <c r="U140" s="39">
        <f t="shared" si="207"/>
        <v>7031578</v>
      </c>
      <c r="V140" s="39">
        <f t="shared" si="207"/>
        <v>0</v>
      </c>
      <c r="W140" s="39">
        <f t="shared" si="207"/>
        <v>0</v>
      </c>
      <c r="X140" s="39">
        <f>X141</f>
        <v>0</v>
      </c>
      <c r="Y140" s="39">
        <f t="shared" si="207"/>
        <v>0</v>
      </c>
      <c r="Z140" s="39">
        <f t="shared" si="207"/>
        <v>0</v>
      </c>
      <c r="AA140" s="39">
        <f t="shared" si="207"/>
        <v>7031578</v>
      </c>
      <c r="AB140" s="39">
        <f t="shared" si="207"/>
        <v>0</v>
      </c>
      <c r="AC140" s="39">
        <f t="shared" si="207"/>
        <v>0</v>
      </c>
    </row>
    <row r="141" spans="1:29" x14ac:dyDescent="0.2">
      <c r="A141" s="62" t="s">
        <v>161</v>
      </c>
      <c r="B141" s="44" t="s">
        <v>160</v>
      </c>
      <c r="C141" s="39"/>
      <c r="D141" s="39"/>
      <c r="E141" s="39"/>
      <c r="F141" s="39"/>
      <c r="G141" s="39"/>
      <c r="H141" s="39"/>
      <c r="I141" s="39"/>
      <c r="J141" s="39"/>
      <c r="K141" s="39"/>
      <c r="L141" s="39">
        <v>5400000</v>
      </c>
      <c r="M141" s="39"/>
      <c r="N141" s="39"/>
      <c r="O141" s="39">
        <f>I141+L141</f>
        <v>5400000</v>
      </c>
      <c r="P141" s="39">
        <f>J141+M141</f>
        <v>0</v>
      </c>
      <c r="Q141" s="39">
        <f>K141+N141</f>
        <v>0</v>
      </c>
      <c r="R141" s="39">
        <f>2000000-368422</f>
        <v>1631578</v>
      </c>
      <c r="S141" s="39"/>
      <c r="T141" s="39"/>
      <c r="U141" s="39">
        <f>O141+R141</f>
        <v>7031578</v>
      </c>
      <c r="V141" s="39">
        <f>P141+S141</f>
        <v>0</v>
      </c>
      <c r="W141" s="39">
        <f>Q141+T141</f>
        <v>0</v>
      </c>
      <c r="X141" s="39"/>
      <c r="Y141" s="39"/>
      <c r="Z141" s="39"/>
      <c r="AA141" s="39">
        <f>U141+X141</f>
        <v>7031578</v>
      </c>
      <c r="AB141" s="39">
        <f>V141+Y141</f>
        <v>0</v>
      </c>
      <c r="AC141" s="39">
        <f>W141+Z141</f>
        <v>0</v>
      </c>
    </row>
    <row r="142" spans="1:29" ht="24.75" customHeight="1" x14ac:dyDescent="0.2">
      <c r="A142" s="7" t="s">
        <v>152</v>
      </c>
      <c r="B142" s="59" t="s">
        <v>153</v>
      </c>
      <c r="C142" s="39">
        <f>C143</f>
        <v>0</v>
      </c>
      <c r="D142" s="39">
        <f t="shared" ref="D142:H142" si="208">D143</f>
        <v>0</v>
      </c>
      <c r="E142" s="39">
        <f t="shared" si="208"/>
        <v>0</v>
      </c>
      <c r="F142" s="39">
        <f t="shared" si="208"/>
        <v>-2307320</v>
      </c>
      <c r="G142" s="39">
        <f t="shared" si="208"/>
        <v>0</v>
      </c>
      <c r="H142" s="39">
        <f t="shared" si="208"/>
        <v>0</v>
      </c>
      <c r="I142" s="39">
        <f t="shared" si="194"/>
        <v>-2307320</v>
      </c>
      <c r="J142" s="39">
        <f t="shared" si="195"/>
        <v>0</v>
      </c>
      <c r="K142" s="39">
        <f t="shared" si="196"/>
        <v>0</v>
      </c>
      <c r="L142" s="39">
        <f t="shared" ref="L142:N142" si="209">L143</f>
        <v>758000</v>
      </c>
      <c r="M142" s="39">
        <f t="shared" si="209"/>
        <v>0</v>
      </c>
      <c r="N142" s="39">
        <f t="shared" si="209"/>
        <v>0</v>
      </c>
      <c r="O142" s="39">
        <f t="shared" si="149"/>
        <v>-1549320</v>
      </c>
      <c r="P142" s="39">
        <f t="shared" si="150"/>
        <v>0</v>
      </c>
      <c r="Q142" s="39">
        <f t="shared" si="151"/>
        <v>0</v>
      </c>
      <c r="R142" s="39">
        <f t="shared" ref="R142:T142" si="210">R143</f>
        <v>0</v>
      </c>
      <c r="S142" s="39">
        <f t="shared" si="210"/>
        <v>0</v>
      </c>
      <c r="T142" s="39">
        <f t="shared" si="210"/>
        <v>0</v>
      </c>
      <c r="U142" s="39">
        <f t="shared" ref="U142:U143" si="211">O142+R142</f>
        <v>-1549320</v>
      </c>
      <c r="V142" s="39">
        <f t="shared" ref="V142:V143" si="212">P142+S142</f>
        <v>0</v>
      </c>
      <c r="W142" s="39">
        <f t="shared" ref="W142:W143" si="213">Q142+T142</f>
        <v>0</v>
      </c>
      <c r="X142" s="39">
        <f t="shared" ref="X142:Z142" si="214">X143</f>
        <v>0</v>
      </c>
      <c r="Y142" s="39">
        <f t="shared" si="214"/>
        <v>0</v>
      </c>
      <c r="Z142" s="39">
        <f t="shared" si="214"/>
        <v>0</v>
      </c>
      <c r="AA142" s="39">
        <f t="shared" ref="AA142:AA143" si="215">U142+X142</f>
        <v>-1549320</v>
      </c>
      <c r="AB142" s="39">
        <f t="shared" ref="AB142:AB143" si="216">V142+Y142</f>
        <v>0</v>
      </c>
      <c r="AC142" s="39">
        <f t="shared" ref="AC142:AC143" si="217">W142+Z142</f>
        <v>0</v>
      </c>
    </row>
    <row r="143" spans="1:29" ht="38.25" customHeight="1" x14ac:dyDescent="0.2">
      <c r="A143" s="7" t="s">
        <v>155</v>
      </c>
      <c r="B143" s="60" t="s">
        <v>154</v>
      </c>
      <c r="C143" s="39"/>
      <c r="D143" s="39"/>
      <c r="E143" s="26"/>
      <c r="F143" s="39">
        <f>-1549320-758000</f>
        <v>-2307320</v>
      </c>
      <c r="G143" s="39"/>
      <c r="H143" s="39"/>
      <c r="I143" s="39">
        <f t="shared" si="194"/>
        <v>-2307320</v>
      </c>
      <c r="J143" s="39">
        <f t="shared" si="195"/>
        <v>0</v>
      </c>
      <c r="K143" s="39">
        <f t="shared" si="196"/>
        <v>0</v>
      </c>
      <c r="L143" s="39">
        <v>758000</v>
      </c>
      <c r="M143" s="39"/>
      <c r="N143" s="39"/>
      <c r="O143" s="39">
        <f t="shared" si="149"/>
        <v>-1549320</v>
      </c>
      <c r="P143" s="39">
        <f t="shared" si="150"/>
        <v>0</v>
      </c>
      <c r="Q143" s="39">
        <f t="shared" si="151"/>
        <v>0</v>
      </c>
      <c r="R143" s="39"/>
      <c r="S143" s="39"/>
      <c r="T143" s="39"/>
      <c r="U143" s="39">
        <f t="shared" si="211"/>
        <v>-1549320</v>
      </c>
      <c r="V143" s="39">
        <f t="shared" si="212"/>
        <v>0</v>
      </c>
      <c r="W143" s="39">
        <f t="shared" si="213"/>
        <v>0</v>
      </c>
      <c r="X143" s="39"/>
      <c r="Y143" s="39"/>
      <c r="Z143" s="39"/>
      <c r="AA143" s="39">
        <f t="shared" si="215"/>
        <v>-1549320</v>
      </c>
      <c r="AB143" s="39">
        <f t="shared" si="216"/>
        <v>0</v>
      </c>
      <c r="AC143" s="39">
        <f t="shared" si="217"/>
        <v>0</v>
      </c>
    </row>
    <row r="144" spans="1:29" x14ac:dyDescent="0.2">
      <c r="A144" s="7"/>
      <c r="B144" s="21"/>
      <c r="C144" s="26"/>
      <c r="D144" s="26"/>
      <c r="E144" s="26"/>
      <c r="F144" s="26"/>
      <c r="G144" s="26"/>
      <c r="H144" s="26"/>
      <c r="I144" s="26"/>
      <c r="J144" s="26"/>
      <c r="K144" s="26"/>
      <c r="L144" s="26"/>
      <c r="M144" s="26"/>
      <c r="N144" s="26"/>
      <c r="O144" s="26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</row>
    <row r="145" spans="1:30" ht="14.1" customHeight="1" x14ac:dyDescent="0.2">
      <c r="A145" s="9" t="s">
        <v>17</v>
      </c>
      <c r="B145" s="25"/>
      <c r="C145" s="40">
        <f t="shared" ref="C145:H145" si="218">C17+C61</f>
        <v>970148001.93999994</v>
      </c>
      <c r="D145" s="40">
        <f t="shared" si="218"/>
        <v>900335165.51999998</v>
      </c>
      <c r="E145" s="40">
        <f t="shared" si="218"/>
        <v>922464352.67999995</v>
      </c>
      <c r="F145" s="40">
        <f t="shared" si="218"/>
        <v>49475361.350000001</v>
      </c>
      <c r="G145" s="40">
        <f t="shared" si="218"/>
        <v>771777.15999999968</v>
      </c>
      <c r="H145" s="40">
        <f t="shared" si="218"/>
        <v>-1690538.95</v>
      </c>
      <c r="I145" s="40">
        <f t="shared" si="146"/>
        <v>1019623363.29</v>
      </c>
      <c r="J145" s="40">
        <f t="shared" si="147"/>
        <v>901106942.67999995</v>
      </c>
      <c r="K145" s="40">
        <f t="shared" si="148"/>
        <v>920773813.7299999</v>
      </c>
      <c r="L145" s="40">
        <f>L17+L61</f>
        <v>136145032.75999999</v>
      </c>
      <c r="M145" s="40">
        <f>M17+M61</f>
        <v>293866.65999999997</v>
      </c>
      <c r="N145" s="40">
        <f>N17+N61</f>
        <v>278194.39</v>
      </c>
      <c r="O145" s="40">
        <f t="shared" ref="O145" si="219">I145+L145</f>
        <v>1155768396.05</v>
      </c>
      <c r="P145" s="40">
        <f t="shared" ref="P145" si="220">J145+M145</f>
        <v>901400809.33999991</v>
      </c>
      <c r="Q145" s="40">
        <f t="shared" ref="Q145" si="221">K145+N145</f>
        <v>921052008.11999989</v>
      </c>
      <c r="R145" s="40">
        <f>R17+R61</f>
        <v>75806876.459999993</v>
      </c>
      <c r="S145" s="40">
        <f>S17+S61</f>
        <v>0</v>
      </c>
      <c r="T145" s="40">
        <f>T17+T61</f>
        <v>-3805094.26</v>
      </c>
      <c r="U145" s="40">
        <f t="shared" ref="U145" si="222">O145+R145</f>
        <v>1231575272.51</v>
      </c>
      <c r="V145" s="40">
        <f t="shared" ref="V145" si="223">P145+S145</f>
        <v>901400809.33999991</v>
      </c>
      <c r="W145" s="40">
        <f t="shared" ref="W145" si="224">Q145+T145</f>
        <v>917246913.8599999</v>
      </c>
      <c r="X145" s="40">
        <f>X17+X61</f>
        <v>-37314472.380000003</v>
      </c>
      <c r="Y145" s="40">
        <f>Y17+Y61</f>
        <v>1598897.66</v>
      </c>
      <c r="Z145" s="40">
        <f>Z17+Z61</f>
        <v>1598897.66</v>
      </c>
      <c r="AA145" s="40">
        <f t="shared" ref="AA145" si="225">U145+X145</f>
        <v>1194260800.1299999</v>
      </c>
      <c r="AB145" s="40">
        <f t="shared" ref="AB145" si="226">V145+Y145</f>
        <v>902999706.99999988</v>
      </c>
      <c r="AC145" s="40">
        <f t="shared" ref="AC145" si="227">W145+Z145</f>
        <v>918845811.51999986</v>
      </c>
      <c r="AD145" s="64" t="s">
        <v>178</v>
      </c>
    </row>
    <row r="146" spans="1:30" x14ac:dyDescent="0.2">
      <c r="A146" s="10"/>
      <c r="B146" s="11"/>
    </row>
  </sheetData>
  <mergeCells count="15">
    <mergeCell ref="A11:AC11"/>
    <mergeCell ref="X13:Z13"/>
    <mergeCell ref="AA13:AC13"/>
    <mergeCell ref="L12:Q12"/>
    <mergeCell ref="C13:E13"/>
    <mergeCell ref="A13:A14"/>
    <mergeCell ref="B13:B14"/>
    <mergeCell ref="F13:H13"/>
    <mergeCell ref="F12:K12"/>
    <mergeCell ref="R13:T13"/>
    <mergeCell ref="U13:W13"/>
    <mergeCell ref="L13:N13"/>
    <mergeCell ref="O13:Q13"/>
    <mergeCell ref="I13:K13"/>
    <mergeCell ref="R12:W12"/>
  </mergeCells>
  <phoneticPr fontId="0" type="noConversion"/>
  <pageMargins left="0.78740157480314965" right="0.19685039370078741" top="0.39370078740157483" bottom="0.39370078740157483" header="0.51181102362204722" footer="0.51181102362204722"/>
  <pageSetup paperSize="9" scale="62" firstPageNumber="44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</vt:lpstr>
      <vt:lpstr>'2023'!Заголовки_для_печати</vt:lpstr>
      <vt:lpstr>'2023'!Область_печати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Олупкина Н.А.</cp:lastModifiedBy>
  <cp:lastPrinted>2023-05-23T09:19:38Z</cp:lastPrinted>
  <dcterms:created xsi:type="dcterms:W3CDTF">2004-09-13T07:20:24Z</dcterms:created>
  <dcterms:modified xsi:type="dcterms:W3CDTF">2023-07-19T11:38:55Z</dcterms:modified>
</cp:coreProperties>
</file>